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C:\Users\john.a.golden\Documents\For final review\"/>
    </mc:Choice>
  </mc:AlternateContent>
  <xr:revisionPtr revIDLastSave="0" documentId="13_ncr:1_{CE5C66C6-E85D-4692-BCE3-A246394FFB95}" xr6:coauthVersionLast="45" xr6:coauthVersionMax="45" xr10:uidLastSave="{00000000-0000-0000-0000-000000000000}"/>
  <bookViews>
    <workbookView xWindow="-108" yWindow="-108" windowWidth="23256" windowHeight="12576" xr2:uid="{00000000-000D-0000-FFFF-FFFF00000000}"/>
  </bookViews>
  <sheets>
    <sheet name="Contents" sheetId="1" r:id="rId1"/>
    <sheet name="2020-21 Forecast" sheetId="6" r:id="rId2"/>
    <sheet name="2019-20 Forecast" sheetId="5" r:id="rId3"/>
    <sheet name="Change Forecast" sheetId="3" r:id="rId4"/>
    <sheet name="Definitions" sheetId="8" r:id="rId5"/>
    <sheet name="Documentation" sheetId="9" r:id="rId6"/>
    <sheet name="Data"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4" i="6" l="1"/>
  <c r="H53" i="6"/>
  <c r="H52" i="6"/>
  <c r="H51" i="6"/>
  <c r="H50" i="6"/>
  <c r="H49" i="6"/>
  <c r="H48" i="6"/>
  <c r="H47" i="6"/>
  <c r="H46" i="6"/>
  <c r="H45" i="6"/>
  <c r="H44" i="6"/>
  <c r="H43" i="6"/>
  <c r="D43" i="6" a="1"/>
  <c r="D45" i="6" s="1"/>
  <c r="H42" i="3"/>
  <c r="H41" i="3"/>
  <c r="H40" i="3"/>
  <c r="H39" i="3"/>
  <c r="H38" i="3"/>
  <c r="H37" i="3"/>
  <c r="H36" i="3"/>
  <c r="H35" i="3"/>
  <c r="H34" i="3"/>
  <c r="H33" i="3"/>
  <c r="H32" i="3"/>
  <c r="H31" i="3"/>
  <c r="D31" i="3" a="1"/>
  <c r="D33" i="3" s="1"/>
  <c r="M501" i="7"/>
  <c r="O652" i="7"/>
  <c r="C652" i="7"/>
  <c r="D652" i="7"/>
  <c r="E652" i="7"/>
  <c r="F652" i="7"/>
  <c r="G652" i="7"/>
  <c r="H652" i="7"/>
  <c r="I652" i="7"/>
  <c r="J652" i="7"/>
  <c r="K652" i="7"/>
  <c r="L652" i="7"/>
  <c r="M652" i="7"/>
  <c r="N652" i="7"/>
  <c r="N603" i="7"/>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539" i="5"/>
  <c r="D52" i="6" l="1"/>
  <c r="D51" i="6"/>
  <c r="D43" i="6"/>
  <c r="D50" i="6"/>
  <c r="D49" i="6"/>
  <c r="D54" i="6"/>
  <c r="D46" i="6"/>
  <c r="D44" i="6"/>
  <c r="D48" i="6"/>
  <c r="D47" i="6"/>
  <c r="D53" i="6"/>
  <c r="D40" i="3"/>
  <c r="D38" i="3"/>
  <c r="D37" i="3"/>
  <c r="D32" i="3"/>
  <c r="D31" i="3"/>
  <c r="D36" i="3"/>
  <c r="D35" i="3"/>
  <c r="D42" i="3"/>
  <c r="D34" i="3"/>
  <c r="D39" i="3"/>
  <c r="D41" i="3"/>
  <c r="M550" i="7" l="1"/>
  <c r="L501" i="7"/>
  <c r="L550" i="7" l="1"/>
  <c r="K501" i="7"/>
  <c r="G601" i="5" l="1"/>
  <c r="G602" i="5"/>
  <c r="G603" i="5"/>
  <c r="G604" i="5"/>
  <c r="G605" i="5"/>
  <c r="G606" i="5"/>
  <c r="G607" i="5"/>
  <c r="G608" i="5"/>
  <c r="J501" i="7"/>
  <c r="K199" i="5" l="1"/>
  <c r="L199" i="5"/>
  <c r="M199" i="5"/>
  <c r="N199" i="5"/>
  <c r="K200" i="5"/>
  <c r="L200" i="5"/>
  <c r="M200" i="5"/>
  <c r="N200" i="5"/>
  <c r="K201" i="5"/>
  <c r="L201" i="5"/>
  <c r="M201" i="5"/>
  <c r="N201" i="5"/>
  <c r="K202" i="5"/>
  <c r="L202" i="5"/>
  <c r="M202" i="5"/>
  <c r="N202" i="5"/>
  <c r="K203" i="5"/>
  <c r="L203" i="5"/>
  <c r="M203" i="5"/>
  <c r="N203" i="5"/>
  <c r="K204" i="5"/>
  <c r="L204" i="5"/>
  <c r="M204" i="5"/>
  <c r="N204" i="5"/>
  <c r="K205" i="5"/>
  <c r="L205" i="5"/>
  <c r="M205" i="5"/>
  <c r="N205" i="5"/>
  <c r="K206" i="5"/>
  <c r="L206" i="5"/>
  <c r="M206" i="5"/>
  <c r="N206" i="5"/>
  <c r="I501" i="7" l="1"/>
  <c r="H501" i="7" l="1"/>
  <c r="G501" i="7" l="1"/>
  <c r="F531" i="6" l="1"/>
  <c r="F84" i="9"/>
  <c r="G86" i="9"/>
  <c r="K599" i="6" l="1"/>
  <c r="K598" i="6"/>
  <c r="K597" i="6"/>
  <c r="K596" i="6"/>
  <c r="K595" i="6"/>
  <c r="K594" i="6"/>
  <c r="K593" i="6"/>
  <c r="K592" i="6"/>
  <c r="K591" i="6"/>
  <c r="K590" i="6"/>
  <c r="K589" i="6"/>
  <c r="K588" i="6"/>
  <c r="K587" i="6"/>
  <c r="K586" i="6"/>
  <c r="K585" i="6"/>
  <c r="K584" i="6"/>
  <c r="K583" i="6"/>
  <c r="K582" i="6"/>
  <c r="K581" i="6"/>
  <c r="K580" i="6"/>
  <c r="K579" i="6"/>
  <c r="K578" i="6"/>
  <c r="K577" i="6"/>
  <c r="K576" i="6"/>
  <c r="K575" i="6"/>
  <c r="K574" i="6"/>
  <c r="K573" i="6"/>
  <c r="K572" i="6"/>
  <c r="K571" i="6"/>
  <c r="K570" i="6"/>
  <c r="K569" i="6"/>
  <c r="K568" i="6"/>
  <c r="K567" i="6"/>
  <c r="K566" i="6"/>
  <c r="K565" i="6"/>
  <c r="K564" i="6"/>
  <c r="K563" i="6"/>
  <c r="K562" i="6"/>
  <c r="K561" i="6"/>
  <c r="K560" i="6"/>
  <c r="K559" i="6"/>
  <c r="K558" i="6"/>
  <c r="K557" i="6"/>
  <c r="K556" i="6"/>
  <c r="K555" i="6"/>
  <c r="K554" i="6"/>
  <c r="K553" i="6"/>
  <c r="K552" i="6"/>
  <c r="K551" i="6"/>
  <c r="K550" i="6"/>
  <c r="K549" i="6"/>
  <c r="K548" i="6"/>
  <c r="K547" i="6"/>
  <c r="K546" i="6"/>
  <c r="K545" i="6"/>
  <c r="K544" i="6"/>
  <c r="K543" i="6"/>
  <c r="K542" i="6"/>
  <c r="K541" i="6"/>
  <c r="K540" i="6"/>
  <c r="K539" i="6"/>
  <c r="K538" i="6"/>
  <c r="K537" i="6"/>
  <c r="K536" i="6"/>
  <c r="K535" i="6"/>
  <c r="K534" i="6"/>
  <c r="K533" i="6"/>
  <c r="K532" i="6"/>
  <c r="K531" i="6"/>
  <c r="M531" i="6" s="1"/>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K608" i="5"/>
  <c r="I608" i="5"/>
  <c r="I607" i="5"/>
  <c r="I606" i="5"/>
  <c r="I605" i="5"/>
  <c r="I604" i="5"/>
  <c r="I603" i="5"/>
  <c r="I602" i="5"/>
  <c r="I601" i="5"/>
  <c r="I600" i="5"/>
  <c r="I599" i="5"/>
  <c r="I598" i="5"/>
  <c r="I597" i="5"/>
  <c r="I596" i="5"/>
  <c r="I595" i="5"/>
  <c r="I594" i="5"/>
  <c r="I593" i="5"/>
  <c r="I592" i="5"/>
  <c r="I591" i="5"/>
  <c r="I590" i="5"/>
  <c r="I589" i="5"/>
  <c r="I588" i="5"/>
  <c r="I587" i="5"/>
  <c r="I586" i="5"/>
  <c r="I585" i="5"/>
  <c r="I584" i="5"/>
  <c r="I583" i="5"/>
  <c r="I582" i="5"/>
  <c r="I581" i="5"/>
  <c r="I580" i="5"/>
  <c r="I579" i="5"/>
  <c r="I578" i="5"/>
  <c r="I577" i="5"/>
  <c r="I576" i="5"/>
  <c r="I575" i="5"/>
  <c r="I574" i="5"/>
  <c r="I573" i="5"/>
  <c r="I572" i="5"/>
  <c r="I571" i="5"/>
  <c r="I570" i="5"/>
  <c r="I569" i="5"/>
  <c r="I568" i="5"/>
  <c r="I567" i="5"/>
  <c r="I566" i="5"/>
  <c r="I565" i="5"/>
  <c r="I564" i="5"/>
  <c r="I563" i="5"/>
  <c r="I562" i="5"/>
  <c r="I561" i="5"/>
  <c r="I560" i="5"/>
  <c r="I559" i="5"/>
  <c r="I558" i="5"/>
  <c r="I557" i="5"/>
  <c r="I556" i="5"/>
  <c r="I555" i="5"/>
  <c r="I554" i="5"/>
  <c r="I553" i="5"/>
  <c r="I552" i="5"/>
  <c r="I551" i="5"/>
  <c r="I550" i="5"/>
  <c r="I549" i="5"/>
  <c r="I548" i="5"/>
  <c r="I547" i="5"/>
  <c r="I546" i="5"/>
  <c r="I545" i="5"/>
  <c r="I544" i="5"/>
  <c r="I543" i="5"/>
  <c r="I542" i="5"/>
  <c r="I541" i="5"/>
  <c r="I540" i="5"/>
  <c r="I539"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556" i="5"/>
  <c r="K555" i="5"/>
  <c r="K554" i="5"/>
  <c r="K553" i="5"/>
  <c r="K552" i="5"/>
  <c r="K551" i="5"/>
  <c r="K550" i="5"/>
  <c r="K549" i="5"/>
  <c r="K548" i="5"/>
  <c r="K547" i="5"/>
  <c r="K546" i="5"/>
  <c r="K545" i="5"/>
  <c r="K544" i="5"/>
  <c r="K543" i="5"/>
  <c r="K542" i="5"/>
  <c r="K541" i="5"/>
  <c r="K540" i="5"/>
  <c r="K539" i="5"/>
  <c r="B113" i="9" l="1"/>
  <c r="B111" i="9"/>
  <c r="B109" i="9"/>
  <c r="B107" i="9"/>
  <c r="B104" i="3"/>
  <c r="B102" i="3"/>
  <c r="B100" i="3"/>
  <c r="B98" i="3"/>
  <c r="F124" i="9"/>
  <c r="G126" i="9"/>
  <c r="D124" i="9"/>
  <c r="F115" i="3" l="1"/>
  <c r="G117" i="3"/>
  <c r="D115" i="3"/>
  <c r="G68" i="5"/>
  <c r="F66" i="5"/>
  <c r="D66" i="5"/>
  <c r="G56" i="3"/>
  <c r="F54" i="3"/>
  <c r="G68" i="6"/>
  <c r="F66"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B738" i="7" l="1"/>
  <c r="B739" i="7" s="1"/>
  <c r="B740" i="7" s="1"/>
  <c r="B741" i="7" s="1"/>
  <c r="B742" i="7" s="1"/>
  <c r="B743" i="7" s="1"/>
  <c r="B744" i="7" s="1"/>
  <c r="B745" i="7" s="1"/>
  <c r="B746" i="7" s="1"/>
  <c r="B747" i="7" s="1"/>
  <c r="B748" i="7" s="1"/>
  <c r="B749" i="7" s="1"/>
  <c r="B750" i="7" s="1"/>
  <c r="B751" i="7" s="1"/>
  <c r="B752" i="7" s="1"/>
  <c r="B753" i="7" s="1"/>
  <c r="B754" i="7" s="1"/>
  <c r="B755" i="7" s="1"/>
  <c r="B756" i="7" s="1"/>
  <c r="B757" i="7" s="1"/>
  <c r="B758" i="7" s="1"/>
  <c r="B759" i="7" s="1"/>
  <c r="B760" i="7" s="1"/>
  <c r="B761" i="7" s="1"/>
  <c r="B762" i="7" s="1"/>
  <c r="B763" i="7" s="1"/>
  <c r="B764" i="7" s="1"/>
  <c r="B765" i="7" s="1"/>
  <c r="B766" i="7" s="1"/>
  <c r="B767" i="7" s="1"/>
  <c r="B768" i="7" s="1"/>
  <c r="B769" i="7" s="1"/>
  <c r="B770" i="7" s="1"/>
  <c r="B771" i="7" s="1"/>
  <c r="B772" i="7" s="1"/>
  <c r="B773" i="7" s="1"/>
  <c r="B774" i="7" s="1"/>
  <c r="B775" i="7" s="1"/>
  <c r="B776" i="7" s="1"/>
  <c r="B777" i="7" s="1"/>
  <c r="B778" i="7" s="1"/>
  <c r="B779" i="7" s="1"/>
  <c r="B780" i="7" s="1"/>
  <c r="B781" i="7" s="1"/>
  <c r="B782" i="7" s="1"/>
  <c r="B783" i="7" s="1"/>
  <c r="B784" i="7" s="1"/>
  <c r="B785" i="7" s="1"/>
  <c r="B786" i="7" s="1"/>
  <c r="B787" i="7" s="1"/>
  <c r="B788" i="7" s="1"/>
  <c r="B789" i="7" s="1"/>
  <c r="B790" i="7" s="1"/>
  <c r="B791" i="7" s="1"/>
  <c r="B792" i="7" s="1"/>
  <c r="B793" i="7" s="1"/>
  <c r="B794" i="7" s="1"/>
  <c r="B795" i="7" s="1"/>
  <c r="B796" i="7" s="1"/>
  <c r="B797" i="7" s="1"/>
  <c r="B798" i="7" s="1"/>
  <c r="B799" i="7" s="1"/>
  <c r="B800" i="7" s="1"/>
  <c r="B801" i="7" s="1"/>
  <c r="B802" i="7" s="1"/>
  <c r="B803" i="7" s="1"/>
  <c r="B804" i="7" s="1"/>
  <c r="B805" i="7" s="1"/>
  <c r="B806" i="7" s="1"/>
  <c r="B327" i="7"/>
  <c r="B328" i="7" s="1"/>
  <c r="B329" i="7" s="1"/>
  <c r="B330" i="7" s="1"/>
  <c r="B331" i="7" s="1"/>
  <c r="B332" i="7" s="1"/>
  <c r="B333" i="7" s="1"/>
  <c r="B334" i="7" s="1"/>
  <c r="B335" i="7" s="1"/>
  <c r="B336" i="7" s="1"/>
  <c r="B337" i="7" s="1"/>
  <c r="B338" i="7" s="1"/>
  <c r="B339" i="7" s="1"/>
  <c r="B340" i="7" s="1"/>
  <c r="B341" i="7" s="1"/>
  <c r="B342" i="7" s="1"/>
  <c r="B343" i="7" s="1"/>
  <c r="B344" i="7" s="1"/>
  <c r="B345" i="7" s="1"/>
  <c r="B346" i="7" s="1"/>
  <c r="B347" i="7" s="1"/>
  <c r="B348" i="7" s="1"/>
  <c r="B349" i="7" s="1"/>
  <c r="B350" i="7" s="1"/>
  <c r="B351" i="7" s="1"/>
  <c r="B352" i="7" s="1"/>
  <c r="B353" i="7" s="1"/>
  <c r="B354" i="7" s="1"/>
  <c r="B355" i="7" s="1"/>
  <c r="B356" i="7" s="1"/>
  <c r="B357" i="7" s="1"/>
  <c r="B358" i="7" s="1"/>
  <c r="B359" i="7" s="1"/>
  <c r="B360" i="7" s="1"/>
  <c r="B361" i="7" s="1"/>
  <c r="B362" i="7" s="1"/>
  <c r="B363" i="7" s="1"/>
  <c r="B364" i="7" s="1"/>
  <c r="B365" i="7" s="1"/>
  <c r="B366" i="7" s="1"/>
  <c r="B367" i="7" s="1"/>
  <c r="B368" i="7" s="1"/>
  <c r="B369" i="7" s="1"/>
  <c r="B370" i="7" s="1"/>
  <c r="B371" i="7" s="1"/>
  <c r="B372" i="7" s="1"/>
  <c r="B373" i="7" s="1"/>
  <c r="B374" i="7" s="1"/>
  <c r="B375" i="7" s="1"/>
  <c r="B376" i="7" s="1"/>
  <c r="B377" i="7" s="1"/>
  <c r="B378" i="7" s="1"/>
  <c r="B379" i="7" s="1"/>
  <c r="B380" i="7" s="1"/>
  <c r="B381" i="7" s="1"/>
  <c r="B382" i="7" s="1"/>
  <c r="B383" i="7" s="1"/>
  <c r="B384" i="7" s="1"/>
  <c r="B385" i="7" s="1"/>
  <c r="B386" i="7" s="1"/>
  <c r="B387" i="7" s="1"/>
  <c r="B388" i="7" s="1"/>
  <c r="B389" i="7" s="1"/>
  <c r="B390" i="7" s="1"/>
  <c r="B391" i="7" s="1"/>
  <c r="B392" i="7" s="1"/>
  <c r="B393" i="7" s="1"/>
  <c r="B394" i="7" s="1"/>
  <c r="B395" i="7" s="1"/>
  <c r="B114" i="7"/>
  <c r="B115" i="7" s="1"/>
  <c r="B116" i="7" s="1"/>
  <c r="B117" i="7" s="1"/>
  <c r="B118" i="7" s="1"/>
  <c r="B119" i="7" s="1"/>
  <c r="B120" i="7" s="1"/>
  <c r="B121" i="7" s="1"/>
  <c r="B122" i="7" s="1"/>
  <c r="B123" i="7" s="1"/>
  <c r="B124" i="7" s="1"/>
  <c r="B125" i="7" s="1"/>
  <c r="B126" i="7" s="1"/>
  <c r="B127" i="7" s="1"/>
  <c r="B128" i="7" s="1"/>
  <c r="B129" i="7" s="1"/>
  <c r="B130" i="7" s="1"/>
  <c r="B131" i="7" s="1"/>
  <c r="B132" i="7" s="1"/>
  <c r="B133" i="7" s="1"/>
  <c r="B134" i="7" s="1"/>
  <c r="B135" i="7" s="1"/>
  <c r="B136" i="7" s="1"/>
  <c r="B137" i="7" s="1"/>
  <c r="B138" i="7" s="1"/>
  <c r="B139" i="7" s="1"/>
  <c r="B140" i="7" s="1"/>
  <c r="B141" i="7" s="1"/>
  <c r="B142" i="7" s="1"/>
  <c r="B143" i="7" s="1"/>
  <c r="B144" i="7" s="1"/>
  <c r="B145" i="7" s="1"/>
  <c r="B146" i="7" s="1"/>
  <c r="B147" i="7" s="1"/>
  <c r="B148" i="7" s="1"/>
  <c r="B149" i="7" s="1"/>
  <c r="B150" i="7" s="1"/>
  <c r="B151" i="7" s="1"/>
  <c r="B152" i="7" s="1"/>
  <c r="B153" i="7" s="1"/>
  <c r="B154" i="7" s="1"/>
  <c r="B155" i="7" s="1"/>
  <c r="B156" i="7" s="1"/>
  <c r="B157" i="7" s="1"/>
  <c r="B158" i="7" s="1"/>
  <c r="B159" i="7" s="1"/>
  <c r="B160" i="7" s="1"/>
  <c r="B161" i="7" s="1"/>
  <c r="B162" i="7" s="1"/>
  <c r="B163" i="7" s="1"/>
  <c r="B164" i="7" s="1"/>
  <c r="B165" i="7" s="1"/>
  <c r="B166" i="7" s="1"/>
  <c r="B167" i="7" s="1"/>
  <c r="B168" i="7" s="1"/>
  <c r="B169" i="7" s="1"/>
  <c r="B170" i="7" s="1"/>
  <c r="B171" i="7" s="1"/>
  <c r="B172" i="7" s="1"/>
  <c r="B173" i="7" s="1"/>
  <c r="B174" i="7" s="1"/>
  <c r="B175" i="7" s="1"/>
  <c r="B176" i="7" s="1"/>
  <c r="B177" i="7" s="1"/>
  <c r="B178" i="7" s="1"/>
  <c r="B179" i="7" s="1"/>
  <c r="B180" i="7" s="1"/>
  <c r="B181" i="7" s="1"/>
  <c r="B182" i="7" s="1"/>
  <c r="F501" i="7" l="1"/>
  <c r="E501" i="7" l="1"/>
  <c r="D501" i="7" l="1"/>
  <c r="C501" i="7"/>
  <c r="B501" i="7"/>
  <c r="F546" i="6" l="1"/>
  <c r="M546" i="6" s="1"/>
  <c r="N651" i="7"/>
  <c r="M651" i="7"/>
  <c r="L651" i="7"/>
  <c r="K651" i="7"/>
  <c r="J651" i="7"/>
  <c r="I651" i="7"/>
  <c r="H651" i="7"/>
  <c r="G651" i="7"/>
  <c r="F651" i="7"/>
  <c r="E651" i="7"/>
  <c r="D651" i="7"/>
  <c r="C651" i="7"/>
  <c r="N602" i="7"/>
  <c r="M500" i="7"/>
  <c r="L500" i="7"/>
  <c r="K500" i="7"/>
  <c r="J500" i="7"/>
  <c r="H70" i="9" l="1"/>
  <c r="H110" i="9"/>
  <c r="H101" i="3"/>
  <c r="H52" i="5"/>
  <c r="H71" i="9"/>
  <c r="H111" i="9"/>
  <c r="H102" i="3"/>
  <c r="H53" i="5"/>
  <c r="H101" i="9"/>
  <c r="H92" i="3"/>
  <c r="H43" i="5"/>
  <c r="H64" i="9"/>
  <c r="H104" i="9"/>
  <c r="H95" i="3"/>
  <c r="H46" i="5"/>
  <c r="H72" i="9"/>
  <c r="H112" i="9"/>
  <c r="H103" i="3"/>
  <c r="H54" i="5"/>
  <c r="H109" i="9"/>
  <c r="H100" i="3"/>
  <c r="H51" i="5"/>
  <c r="H107" i="9"/>
  <c r="H98" i="3"/>
  <c r="H49" i="5"/>
  <c r="H108" i="9"/>
  <c r="H99" i="3"/>
  <c r="H50" i="5"/>
  <c r="H62" i="9"/>
  <c r="H102" i="9"/>
  <c r="H93" i="3"/>
  <c r="H44" i="5"/>
  <c r="H103" i="9"/>
  <c r="H94" i="3"/>
  <c r="H45" i="5"/>
  <c r="H65" i="9"/>
  <c r="H105" i="9"/>
  <c r="H96" i="3"/>
  <c r="H47" i="5"/>
  <c r="H106" i="9"/>
  <c r="H97" i="3"/>
  <c r="H48" i="5"/>
  <c r="H66" i="9"/>
  <c r="H67" i="9"/>
  <c r="H68" i="9"/>
  <c r="H61" i="9"/>
  <c r="H69" i="9"/>
  <c r="H63" i="9"/>
  <c r="I500" i="7"/>
  <c r="J146" i="6" l="1"/>
  <c r="I146" i="6"/>
  <c r="H500" i="7"/>
  <c r="D84" i="9" l="1"/>
  <c r="D54" i="3"/>
  <c r="D66" i="6" l="1"/>
  <c r="P532" i="5"/>
  <c r="O532" i="5"/>
  <c r="N532" i="5"/>
  <c r="M532" i="5"/>
  <c r="L532" i="5"/>
  <c r="K532" i="5"/>
  <c r="J532" i="5"/>
  <c r="I532" i="5"/>
  <c r="H532" i="5"/>
  <c r="G532" i="5"/>
  <c r="F532" i="5"/>
  <c r="E532" i="5"/>
  <c r="P297" i="5"/>
  <c r="O297" i="5"/>
  <c r="L297" i="5"/>
  <c r="K297" i="5"/>
  <c r="J297" i="5"/>
  <c r="I297" i="5"/>
  <c r="H297" i="5"/>
  <c r="G297" i="5"/>
  <c r="F297" i="5"/>
  <c r="E297" i="5"/>
  <c r="G500" i="7" l="1"/>
  <c r="F500" i="7" l="1"/>
  <c r="E500" i="7"/>
  <c r="D500" i="7" l="1"/>
  <c r="C500" i="7" l="1"/>
  <c r="B500" i="7" l="1"/>
  <c r="B43" i="3" l="1"/>
  <c r="B55" i="6"/>
  <c r="B39" i="3"/>
  <c r="B37" i="3"/>
  <c r="B49" i="6"/>
  <c r="B34" i="3"/>
  <c r="B46" i="6"/>
  <c r="M499" i="7" l="1"/>
  <c r="D650" i="7" l="1"/>
  <c r="C650" i="7"/>
  <c r="E650" i="7"/>
  <c r="F650" i="7"/>
  <c r="G650" i="7"/>
  <c r="H650" i="7"/>
  <c r="I650" i="7"/>
  <c r="J650" i="7"/>
  <c r="K650" i="7"/>
  <c r="L650" i="7"/>
  <c r="M650" i="7"/>
  <c r="N650" i="7"/>
  <c r="N601" i="7"/>
  <c r="L499" i="7" l="1"/>
  <c r="K499" i="7" l="1"/>
  <c r="J499" i="7" l="1"/>
  <c r="I499" i="7" l="1"/>
  <c r="F532" i="6" l="1"/>
  <c r="M532" i="6" s="1"/>
  <c r="F533" i="6"/>
  <c r="M533" i="6" s="1"/>
  <c r="F534" i="6"/>
  <c r="M534" i="6" s="1"/>
  <c r="F535" i="6"/>
  <c r="M535" i="6" s="1"/>
  <c r="F536" i="6"/>
  <c r="M536" i="6" s="1"/>
  <c r="H147" i="6"/>
  <c r="H148" i="6"/>
  <c r="G147" i="6"/>
  <c r="G148" i="6"/>
  <c r="F147" i="6"/>
  <c r="F148" i="6"/>
  <c r="G591" i="5"/>
  <c r="G592" i="5"/>
  <c r="H499" i="7" l="1"/>
  <c r="G499" i="7" l="1"/>
  <c r="F499" i="7" l="1"/>
  <c r="E499" i="7" l="1"/>
  <c r="F47" i="6"/>
  <c r="D499" i="7" l="1"/>
  <c r="C499" i="7" l="1"/>
  <c r="B499" i="7" l="1"/>
  <c r="N649" i="7" l="1"/>
  <c r="M649" i="7"/>
  <c r="L649" i="7"/>
  <c r="K649" i="7"/>
  <c r="J649" i="7"/>
  <c r="I649" i="7"/>
  <c r="H649" i="7"/>
  <c r="G649" i="7"/>
  <c r="F649" i="7"/>
  <c r="E649" i="7"/>
  <c r="D649" i="7"/>
  <c r="C649" i="7"/>
  <c r="N600" i="7"/>
  <c r="M498" i="7"/>
  <c r="L498" i="7" l="1"/>
  <c r="K498" i="7" l="1"/>
  <c r="J498" i="7"/>
  <c r="I498" i="7"/>
  <c r="H498" i="7"/>
  <c r="F608" i="5"/>
  <c r="M608" i="5" s="1"/>
  <c r="H55" i="5"/>
  <c r="B35" i="7"/>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63" i="7" s="1"/>
  <c r="B64" i="7" s="1"/>
  <c r="B65" i="7" s="1"/>
  <c r="B66" i="7" s="1"/>
  <c r="B67" i="7" s="1"/>
  <c r="B68" i="7" s="1"/>
  <c r="B69" i="7" s="1"/>
  <c r="B70" i="7" s="1"/>
  <c r="B71" i="7" s="1"/>
  <c r="B72" i="7" s="1"/>
  <c r="B73" i="7" s="1"/>
  <c r="B74" i="7" s="1"/>
  <c r="G498" i="7"/>
  <c r="F498" i="7"/>
  <c r="E498" i="7"/>
  <c r="F31" i="3"/>
  <c r="F32" i="3"/>
  <c r="F33" i="3"/>
  <c r="C33" i="3"/>
  <c r="F34" i="3"/>
  <c r="F35" i="3"/>
  <c r="F36" i="3"/>
  <c r="C35" i="3"/>
  <c r="F37" i="3"/>
  <c r="F38" i="3"/>
  <c r="C38" i="3"/>
  <c r="F39" i="3"/>
  <c r="F40" i="3"/>
  <c r="B41" i="3"/>
  <c r="C40" i="3" s="1"/>
  <c r="F41" i="3"/>
  <c r="F42" i="3"/>
  <c r="C41" i="3"/>
  <c r="D498" i="7"/>
  <c r="C498" i="7"/>
  <c r="B498" i="7"/>
  <c r="N648" i="7"/>
  <c r="M648" i="7"/>
  <c r="L648" i="7"/>
  <c r="K648" i="7"/>
  <c r="J648" i="7"/>
  <c r="I648" i="7"/>
  <c r="H648" i="7"/>
  <c r="G648" i="7"/>
  <c r="F648" i="7"/>
  <c r="E648" i="7"/>
  <c r="D648" i="7"/>
  <c r="C648" i="7"/>
  <c r="C647" i="7"/>
  <c r="N599" i="7"/>
  <c r="M497" i="7"/>
  <c r="L497" i="7"/>
  <c r="K497" i="7"/>
  <c r="J497" i="7"/>
  <c r="K550" i="7" s="1"/>
  <c r="I497" i="7"/>
  <c r="J550" i="7" s="1"/>
  <c r="H497" i="7"/>
  <c r="I550" i="7" s="1"/>
  <c r="G428" i="5"/>
  <c r="I506" i="5" s="1"/>
  <c r="F428" i="5"/>
  <c r="H506" i="5" s="1"/>
  <c r="E428" i="5"/>
  <c r="G506" i="5" s="1"/>
  <c r="D428" i="5"/>
  <c r="F506" i="5" s="1"/>
  <c r="C428" i="5"/>
  <c r="E506" i="5" s="1"/>
  <c r="F427" i="5"/>
  <c r="H505" i="5" s="1"/>
  <c r="E427" i="5"/>
  <c r="G505" i="5" s="1"/>
  <c r="D427" i="5"/>
  <c r="F505" i="5" s="1"/>
  <c r="C427" i="5"/>
  <c r="E505" i="5" s="1"/>
  <c r="F426" i="5"/>
  <c r="H504" i="5" s="1"/>
  <c r="E426" i="5"/>
  <c r="G504" i="5" s="1"/>
  <c r="D426" i="5"/>
  <c r="F504" i="5" s="1"/>
  <c r="C426" i="5"/>
  <c r="E504" i="5" s="1"/>
  <c r="E425" i="5"/>
  <c r="G503" i="5" s="1"/>
  <c r="D425" i="5"/>
  <c r="F503" i="5" s="1"/>
  <c r="C425" i="5"/>
  <c r="E503" i="5" s="1"/>
  <c r="E424" i="5"/>
  <c r="G502" i="5" s="1"/>
  <c r="D424" i="5"/>
  <c r="F502" i="5" s="1"/>
  <c r="C424" i="5"/>
  <c r="E502" i="5" s="1"/>
  <c r="D423" i="5"/>
  <c r="F501" i="5" s="1"/>
  <c r="C423" i="5"/>
  <c r="E501" i="5" s="1"/>
  <c r="D422" i="5"/>
  <c r="F500" i="5" s="1"/>
  <c r="C422" i="5"/>
  <c r="E500" i="5" s="1"/>
  <c r="D421" i="5"/>
  <c r="F499" i="5" s="1"/>
  <c r="C421" i="5"/>
  <c r="E499" i="5" s="1"/>
  <c r="D420" i="5"/>
  <c r="F498" i="5" s="1"/>
  <c r="C420" i="5"/>
  <c r="E498" i="5" s="1"/>
  <c r="D419" i="5"/>
  <c r="F497" i="5" s="1"/>
  <c r="C419" i="5"/>
  <c r="E497" i="5" s="1"/>
  <c r="D418" i="5"/>
  <c r="F496" i="5" s="1"/>
  <c r="C418" i="5"/>
  <c r="E496" i="5" s="1"/>
  <c r="D417" i="5"/>
  <c r="F495" i="5" s="1"/>
  <c r="C417" i="5"/>
  <c r="E495" i="5" s="1"/>
  <c r="D416" i="5"/>
  <c r="F494" i="5" s="1"/>
  <c r="C416" i="5"/>
  <c r="E494" i="5" s="1"/>
  <c r="D415" i="5"/>
  <c r="F493" i="5" s="1"/>
  <c r="C415" i="5"/>
  <c r="E493" i="5" s="1"/>
  <c r="C414" i="5"/>
  <c r="E492" i="5" s="1"/>
  <c r="C413" i="5"/>
  <c r="E491" i="5" s="1"/>
  <c r="C412" i="5"/>
  <c r="E490" i="5" s="1"/>
  <c r="C411" i="5"/>
  <c r="E489" i="5" s="1"/>
  <c r="P374" i="5"/>
  <c r="O374" i="5"/>
  <c r="N374" i="5"/>
  <c r="M374" i="5"/>
  <c r="L374" i="5"/>
  <c r="K374" i="5"/>
  <c r="J374" i="5"/>
  <c r="I374" i="5"/>
  <c r="H374" i="5"/>
  <c r="G374" i="5"/>
  <c r="F374" i="5"/>
  <c r="E374" i="5"/>
  <c r="C374" i="5"/>
  <c r="P373" i="5"/>
  <c r="O373" i="5"/>
  <c r="N373" i="5"/>
  <c r="M373" i="5"/>
  <c r="L373" i="5"/>
  <c r="K373" i="5"/>
  <c r="J373" i="5"/>
  <c r="I373" i="5"/>
  <c r="H373" i="5"/>
  <c r="G373" i="5"/>
  <c r="F373" i="5"/>
  <c r="E373" i="5"/>
  <c r="C373" i="5"/>
  <c r="P372" i="5"/>
  <c r="O372" i="5"/>
  <c r="N372" i="5"/>
  <c r="M372" i="5"/>
  <c r="L372" i="5"/>
  <c r="K372" i="5"/>
  <c r="J372" i="5"/>
  <c r="I372" i="5"/>
  <c r="H372" i="5"/>
  <c r="G372" i="5"/>
  <c r="F372" i="5"/>
  <c r="E372" i="5"/>
  <c r="C372" i="5"/>
  <c r="P371" i="5"/>
  <c r="O371" i="5"/>
  <c r="N371" i="5"/>
  <c r="M371" i="5"/>
  <c r="L371" i="5"/>
  <c r="K371" i="5"/>
  <c r="J371" i="5"/>
  <c r="I371" i="5"/>
  <c r="H371" i="5"/>
  <c r="G371" i="5"/>
  <c r="F371" i="5"/>
  <c r="E371" i="5"/>
  <c r="C371" i="5"/>
  <c r="P370" i="5"/>
  <c r="O370" i="5"/>
  <c r="N370" i="5"/>
  <c r="M370" i="5"/>
  <c r="L370" i="5"/>
  <c r="K370" i="5"/>
  <c r="J370" i="5"/>
  <c r="I370" i="5"/>
  <c r="H370" i="5"/>
  <c r="G370" i="5"/>
  <c r="F370" i="5"/>
  <c r="E370" i="5"/>
  <c r="C370" i="5"/>
  <c r="P369" i="5"/>
  <c r="O369" i="5"/>
  <c r="N369" i="5"/>
  <c r="M369" i="5"/>
  <c r="L369" i="5"/>
  <c r="K369" i="5"/>
  <c r="J369" i="5"/>
  <c r="I369" i="5"/>
  <c r="H369" i="5"/>
  <c r="G369" i="5"/>
  <c r="F369" i="5"/>
  <c r="E369" i="5"/>
  <c r="C369" i="5"/>
  <c r="P368" i="5"/>
  <c r="O368" i="5"/>
  <c r="N368" i="5"/>
  <c r="M368" i="5"/>
  <c r="L368" i="5"/>
  <c r="K368" i="5"/>
  <c r="J368" i="5"/>
  <c r="I368" i="5"/>
  <c r="H368" i="5"/>
  <c r="G368" i="5"/>
  <c r="F368" i="5"/>
  <c r="E368" i="5"/>
  <c r="C368" i="5"/>
  <c r="P367" i="5"/>
  <c r="O367" i="5"/>
  <c r="N367" i="5"/>
  <c r="M367" i="5"/>
  <c r="L367" i="5"/>
  <c r="K367" i="5"/>
  <c r="J367" i="5"/>
  <c r="I367" i="5"/>
  <c r="H367" i="5"/>
  <c r="G367" i="5"/>
  <c r="F367" i="5"/>
  <c r="E367" i="5"/>
  <c r="C367" i="5"/>
  <c r="P366" i="5"/>
  <c r="O366" i="5"/>
  <c r="N366" i="5"/>
  <c r="M366" i="5"/>
  <c r="L366" i="5"/>
  <c r="K366" i="5"/>
  <c r="J366" i="5"/>
  <c r="I366" i="5"/>
  <c r="H366" i="5"/>
  <c r="G366" i="5"/>
  <c r="F366" i="5"/>
  <c r="E366" i="5"/>
  <c r="C366" i="5"/>
  <c r="P365" i="5"/>
  <c r="O365" i="5"/>
  <c r="N365" i="5"/>
  <c r="M365" i="5"/>
  <c r="L365" i="5"/>
  <c r="K365" i="5"/>
  <c r="J365" i="5"/>
  <c r="I365" i="5"/>
  <c r="H365" i="5"/>
  <c r="G365" i="5"/>
  <c r="F365" i="5"/>
  <c r="E365" i="5"/>
  <c r="C365" i="5"/>
  <c r="P364" i="5"/>
  <c r="O364" i="5"/>
  <c r="N364" i="5"/>
  <c r="M364" i="5"/>
  <c r="L364" i="5"/>
  <c r="K364" i="5"/>
  <c r="J364" i="5"/>
  <c r="I364" i="5"/>
  <c r="H364" i="5"/>
  <c r="G364" i="5"/>
  <c r="F364" i="5"/>
  <c r="E364" i="5"/>
  <c r="C364" i="5"/>
  <c r="P363" i="5"/>
  <c r="O363" i="5"/>
  <c r="N363" i="5"/>
  <c r="M363" i="5"/>
  <c r="L363" i="5"/>
  <c r="K363" i="5"/>
  <c r="J363" i="5"/>
  <c r="I363" i="5"/>
  <c r="H363" i="5"/>
  <c r="G363" i="5"/>
  <c r="F363" i="5"/>
  <c r="E363" i="5"/>
  <c r="C363" i="5"/>
  <c r="P362" i="5"/>
  <c r="O362" i="5"/>
  <c r="N362" i="5"/>
  <c r="M362" i="5"/>
  <c r="L362" i="5"/>
  <c r="K362" i="5"/>
  <c r="J362" i="5"/>
  <c r="I362" i="5"/>
  <c r="H362" i="5"/>
  <c r="G362" i="5"/>
  <c r="F362" i="5"/>
  <c r="E362" i="5"/>
  <c r="C362" i="5"/>
  <c r="P361" i="5"/>
  <c r="O361" i="5"/>
  <c r="N361" i="5"/>
  <c r="M361" i="5"/>
  <c r="L361" i="5"/>
  <c r="K361" i="5"/>
  <c r="J361" i="5"/>
  <c r="I361" i="5"/>
  <c r="H361" i="5"/>
  <c r="G361" i="5"/>
  <c r="F361" i="5"/>
  <c r="E361" i="5"/>
  <c r="C361" i="5"/>
  <c r="P360" i="5"/>
  <c r="O360" i="5"/>
  <c r="N360" i="5"/>
  <c r="M360" i="5"/>
  <c r="L360" i="5"/>
  <c r="K360" i="5"/>
  <c r="J360" i="5"/>
  <c r="I360" i="5"/>
  <c r="H360" i="5"/>
  <c r="G360" i="5"/>
  <c r="F360" i="5"/>
  <c r="E360" i="5"/>
  <c r="C360" i="5"/>
  <c r="P359" i="5"/>
  <c r="O359" i="5"/>
  <c r="N359" i="5"/>
  <c r="M359" i="5"/>
  <c r="L359" i="5"/>
  <c r="K359" i="5"/>
  <c r="J359" i="5"/>
  <c r="I359" i="5"/>
  <c r="H359" i="5"/>
  <c r="G359" i="5"/>
  <c r="F359" i="5"/>
  <c r="E359" i="5"/>
  <c r="C359" i="5"/>
  <c r="P358" i="5"/>
  <c r="O358" i="5"/>
  <c r="N358" i="5"/>
  <c r="M358" i="5"/>
  <c r="L358" i="5"/>
  <c r="K358" i="5"/>
  <c r="J358" i="5"/>
  <c r="I358" i="5"/>
  <c r="H358" i="5"/>
  <c r="G358" i="5"/>
  <c r="F358" i="5"/>
  <c r="E358" i="5"/>
  <c r="C358" i="5"/>
  <c r="P357" i="5"/>
  <c r="O357" i="5"/>
  <c r="N357" i="5"/>
  <c r="M357" i="5"/>
  <c r="L357" i="5"/>
  <c r="K357" i="5"/>
  <c r="J357" i="5"/>
  <c r="I357" i="5"/>
  <c r="H357" i="5"/>
  <c r="G357" i="5"/>
  <c r="F357" i="5"/>
  <c r="E357" i="5"/>
  <c r="C357" i="5"/>
  <c r="P356" i="5"/>
  <c r="O356" i="5"/>
  <c r="N356" i="5"/>
  <c r="M356" i="5"/>
  <c r="L356" i="5"/>
  <c r="K356" i="5"/>
  <c r="J356" i="5"/>
  <c r="I356" i="5"/>
  <c r="H356" i="5"/>
  <c r="G356" i="5"/>
  <c r="F356" i="5"/>
  <c r="E356" i="5"/>
  <c r="C356" i="5"/>
  <c r="P355" i="5"/>
  <c r="O355" i="5"/>
  <c r="N355" i="5"/>
  <c r="M355" i="5"/>
  <c r="L355" i="5"/>
  <c r="K355" i="5"/>
  <c r="J355" i="5"/>
  <c r="I355" i="5"/>
  <c r="H355" i="5"/>
  <c r="G355" i="5"/>
  <c r="F355" i="5"/>
  <c r="E355" i="5"/>
  <c r="C355" i="5"/>
  <c r="P354" i="5"/>
  <c r="O354" i="5"/>
  <c r="N354" i="5"/>
  <c r="M354" i="5"/>
  <c r="L354" i="5"/>
  <c r="K354" i="5"/>
  <c r="J354" i="5"/>
  <c r="I354" i="5"/>
  <c r="H354" i="5"/>
  <c r="G354" i="5"/>
  <c r="F354" i="5"/>
  <c r="E354" i="5"/>
  <c r="C354" i="5"/>
  <c r="P353" i="5"/>
  <c r="O353" i="5"/>
  <c r="N353" i="5"/>
  <c r="M353" i="5"/>
  <c r="L353" i="5"/>
  <c r="K353" i="5"/>
  <c r="J353" i="5"/>
  <c r="I353" i="5"/>
  <c r="H353" i="5"/>
  <c r="G353" i="5"/>
  <c r="F353" i="5"/>
  <c r="E353" i="5"/>
  <c r="P352" i="5"/>
  <c r="O352" i="5"/>
  <c r="N352" i="5"/>
  <c r="M352" i="5"/>
  <c r="L352" i="5"/>
  <c r="K352" i="5"/>
  <c r="I352" i="5"/>
  <c r="H352" i="5"/>
  <c r="G352" i="5"/>
  <c r="F352" i="5"/>
  <c r="E352" i="5"/>
  <c r="P351" i="5"/>
  <c r="O351" i="5"/>
  <c r="N351" i="5"/>
  <c r="M351" i="5"/>
  <c r="L351" i="5"/>
  <c r="K351" i="5"/>
  <c r="J351" i="5"/>
  <c r="I351" i="5"/>
  <c r="H351" i="5"/>
  <c r="G351" i="5"/>
  <c r="F351" i="5"/>
  <c r="E351" i="5"/>
  <c r="C351" i="5"/>
  <c r="P350" i="5"/>
  <c r="O350" i="5"/>
  <c r="N350" i="5"/>
  <c r="M350" i="5"/>
  <c r="L350" i="5"/>
  <c r="K350" i="5"/>
  <c r="J350" i="5"/>
  <c r="I350" i="5"/>
  <c r="H350" i="5"/>
  <c r="G350" i="5"/>
  <c r="F350" i="5"/>
  <c r="E350" i="5"/>
  <c r="C350" i="5"/>
  <c r="P349" i="5"/>
  <c r="O349" i="5"/>
  <c r="N349" i="5"/>
  <c r="M349" i="5"/>
  <c r="L349" i="5"/>
  <c r="K349" i="5"/>
  <c r="J349" i="5"/>
  <c r="I349" i="5"/>
  <c r="H349" i="5"/>
  <c r="G349" i="5"/>
  <c r="F349" i="5"/>
  <c r="E349" i="5"/>
  <c r="C349" i="5"/>
  <c r="P348" i="5"/>
  <c r="O348" i="5"/>
  <c r="N348" i="5"/>
  <c r="M348" i="5"/>
  <c r="L348" i="5"/>
  <c r="K348" i="5"/>
  <c r="J348" i="5"/>
  <c r="I348" i="5"/>
  <c r="H348" i="5"/>
  <c r="G348" i="5"/>
  <c r="F348" i="5"/>
  <c r="E348" i="5"/>
  <c r="C348" i="5"/>
  <c r="P347" i="5"/>
  <c r="O347" i="5"/>
  <c r="N347" i="5"/>
  <c r="M347" i="5"/>
  <c r="L347" i="5"/>
  <c r="K347" i="5"/>
  <c r="J347" i="5"/>
  <c r="I347" i="5"/>
  <c r="H347" i="5"/>
  <c r="G347" i="5"/>
  <c r="F347" i="5"/>
  <c r="E347" i="5"/>
  <c r="C347" i="5"/>
  <c r="P346" i="5"/>
  <c r="O346" i="5"/>
  <c r="N346" i="5"/>
  <c r="M346" i="5"/>
  <c r="L346" i="5"/>
  <c r="K346" i="5"/>
  <c r="J346" i="5"/>
  <c r="I346" i="5"/>
  <c r="H346" i="5"/>
  <c r="G346" i="5"/>
  <c r="F346" i="5"/>
  <c r="E346" i="5"/>
  <c r="C346" i="5"/>
  <c r="P345" i="5"/>
  <c r="O345" i="5"/>
  <c r="N345" i="5"/>
  <c r="M345" i="5"/>
  <c r="L345" i="5"/>
  <c r="K345" i="5"/>
  <c r="J345" i="5"/>
  <c r="I345" i="5"/>
  <c r="H345" i="5"/>
  <c r="G345" i="5"/>
  <c r="F345" i="5"/>
  <c r="E345" i="5"/>
  <c r="C345" i="5"/>
  <c r="P344" i="5"/>
  <c r="O344" i="5"/>
  <c r="N344" i="5"/>
  <c r="M344" i="5"/>
  <c r="L344" i="5"/>
  <c r="K344" i="5"/>
  <c r="J344" i="5"/>
  <c r="I344" i="5"/>
  <c r="H344" i="5"/>
  <c r="G344" i="5"/>
  <c r="F344" i="5"/>
  <c r="E344" i="5"/>
  <c r="C344" i="5"/>
  <c r="P343" i="5"/>
  <c r="O343" i="5"/>
  <c r="N343" i="5"/>
  <c r="M343" i="5"/>
  <c r="L343" i="5"/>
  <c r="K343" i="5"/>
  <c r="J343" i="5"/>
  <c r="I343" i="5"/>
  <c r="H343" i="5"/>
  <c r="G343" i="5"/>
  <c r="F343" i="5"/>
  <c r="E343" i="5"/>
  <c r="C343" i="5"/>
  <c r="P342" i="5"/>
  <c r="O342" i="5"/>
  <c r="N342" i="5"/>
  <c r="M342" i="5"/>
  <c r="L342" i="5"/>
  <c r="K342" i="5"/>
  <c r="J342" i="5"/>
  <c r="I342" i="5"/>
  <c r="H342" i="5"/>
  <c r="G342" i="5"/>
  <c r="F342" i="5"/>
  <c r="E342" i="5"/>
  <c r="C342" i="5"/>
  <c r="P341" i="5"/>
  <c r="O341" i="5"/>
  <c r="N341" i="5"/>
  <c r="M341" i="5"/>
  <c r="L341" i="5"/>
  <c r="K341" i="5"/>
  <c r="J341" i="5"/>
  <c r="I341" i="5"/>
  <c r="H341" i="5"/>
  <c r="G341" i="5"/>
  <c r="F341" i="5"/>
  <c r="E341" i="5"/>
  <c r="C341" i="5"/>
  <c r="P340" i="5"/>
  <c r="O340" i="5"/>
  <c r="N340" i="5"/>
  <c r="M340" i="5"/>
  <c r="L340" i="5"/>
  <c r="K340" i="5"/>
  <c r="J340" i="5"/>
  <c r="I340" i="5"/>
  <c r="H340" i="5"/>
  <c r="G340" i="5"/>
  <c r="F340" i="5"/>
  <c r="E340" i="5"/>
  <c r="P339" i="5"/>
  <c r="O339" i="5"/>
  <c r="N339" i="5"/>
  <c r="M339" i="5"/>
  <c r="L339" i="5"/>
  <c r="K339" i="5"/>
  <c r="J339" i="5"/>
  <c r="I339" i="5"/>
  <c r="H339" i="5"/>
  <c r="F339" i="5"/>
  <c r="E339" i="5"/>
  <c r="P338" i="5"/>
  <c r="O338" i="5"/>
  <c r="N338" i="5"/>
  <c r="M338" i="5"/>
  <c r="L338" i="5"/>
  <c r="K338" i="5"/>
  <c r="J338" i="5"/>
  <c r="I338" i="5"/>
  <c r="H338" i="5"/>
  <c r="G338" i="5"/>
  <c r="F338" i="5"/>
  <c r="E338" i="5"/>
  <c r="C338" i="5"/>
  <c r="P337" i="5"/>
  <c r="O337" i="5"/>
  <c r="N337" i="5"/>
  <c r="M337" i="5"/>
  <c r="L337" i="5"/>
  <c r="K337" i="5"/>
  <c r="J337" i="5"/>
  <c r="I337" i="5"/>
  <c r="H337" i="5"/>
  <c r="G337" i="5"/>
  <c r="F337" i="5"/>
  <c r="E337" i="5"/>
  <c r="C337" i="5"/>
  <c r="P336" i="5"/>
  <c r="O336" i="5"/>
  <c r="N336" i="5"/>
  <c r="M336" i="5"/>
  <c r="L336" i="5"/>
  <c r="K336" i="5"/>
  <c r="J336" i="5"/>
  <c r="I336" i="5"/>
  <c r="H336" i="5"/>
  <c r="G336" i="5"/>
  <c r="F336" i="5"/>
  <c r="E336" i="5"/>
  <c r="C336" i="5"/>
  <c r="P335" i="5"/>
  <c r="O335" i="5"/>
  <c r="N335" i="5"/>
  <c r="M335" i="5"/>
  <c r="L335" i="5"/>
  <c r="K335" i="5"/>
  <c r="J335" i="5"/>
  <c r="I335" i="5"/>
  <c r="H335" i="5"/>
  <c r="G335" i="5"/>
  <c r="F335" i="5"/>
  <c r="E335" i="5"/>
  <c r="C335" i="5"/>
  <c r="P334" i="5"/>
  <c r="O334" i="5"/>
  <c r="N334" i="5"/>
  <c r="M334" i="5"/>
  <c r="L334" i="5"/>
  <c r="K334" i="5"/>
  <c r="J334" i="5"/>
  <c r="I334" i="5"/>
  <c r="H334" i="5"/>
  <c r="G334" i="5"/>
  <c r="F334" i="5"/>
  <c r="E334" i="5"/>
  <c r="C334" i="5"/>
  <c r="P333" i="5"/>
  <c r="O333" i="5"/>
  <c r="N333" i="5"/>
  <c r="M333" i="5"/>
  <c r="L333" i="5"/>
  <c r="K333" i="5"/>
  <c r="J333" i="5"/>
  <c r="I333" i="5"/>
  <c r="H333" i="5"/>
  <c r="G333" i="5"/>
  <c r="F333" i="5"/>
  <c r="E333" i="5"/>
  <c r="C333" i="5"/>
  <c r="P332" i="5"/>
  <c r="O332" i="5"/>
  <c r="N332" i="5"/>
  <c r="M332" i="5"/>
  <c r="L332" i="5"/>
  <c r="K332" i="5"/>
  <c r="J332" i="5"/>
  <c r="I332" i="5"/>
  <c r="H332" i="5"/>
  <c r="G332" i="5"/>
  <c r="F332" i="5"/>
  <c r="E332" i="5"/>
  <c r="C332" i="5"/>
  <c r="P331" i="5"/>
  <c r="O331" i="5"/>
  <c r="N331" i="5"/>
  <c r="M331" i="5"/>
  <c r="L331" i="5"/>
  <c r="K331" i="5"/>
  <c r="J331" i="5"/>
  <c r="I331" i="5"/>
  <c r="H331" i="5"/>
  <c r="G331" i="5"/>
  <c r="F331" i="5"/>
  <c r="E331" i="5"/>
  <c r="C331" i="5"/>
  <c r="P330" i="5"/>
  <c r="O330" i="5"/>
  <c r="N330" i="5"/>
  <c r="M330" i="5"/>
  <c r="L330" i="5"/>
  <c r="K330" i="5"/>
  <c r="J330" i="5"/>
  <c r="I330" i="5"/>
  <c r="H330" i="5"/>
  <c r="G330" i="5"/>
  <c r="F330" i="5"/>
  <c r="E330" i="5"/>
  <c r="C330" i="5"/>
  <c r="P329" i="5"/>
  <c r="O329" i="5"/>
  <c r="N329" i="5"/>
  <c r="M329" i="5"/>
  <c r="L329" i="5"/>
  <c r="K329" i="5"/>
  <c r="J329" i="5"/>
  <c r="I329" i="5"/>
  <c r="H329" i="5"/>
  <c r="G329" i="5"/>
  <c r="F329" i="5"/>
  <c r="E329" i="5"/>
  <c r="C329" i="5"/>
  <c r="P328" i="5"/>
  <c r="O328" i="5"/>
  <c r="N328" i="5"/>
  <c r="M328" i="5"/>
  <c r="L328" i="5"/>
  <c r="K328" i="5"/>
  <c r="J328" i="5"/>
  <c r="I328" i="5"/>
  <c r="H328" i="5"/>
  <c r="G328" i="5"/>
  <c r="F328" i="5"/>
  <c r="E328" i="5"/>
  <c r="C328" i="5"/>
  <c r="P327" i="5"/>
  <c r="O327" i="5"/>
  <c r="N327" i="5"/>
  <c r="M327" i="5"/>
  <c r="L327" i="5"/>
  <c r="K327" i="5"/>
  <c r="J327" i="5"/>
  <c r="I327" i="5"/>
  <c r="H327" i="5"/>
  <c r="G327" i="5"/>
  <c r="F327" i="5"/>
  <c r="E327" i="5"/>
  <c r="C327" i="5"/>
  <c r="P326" i="5"/>
  <c r="O326" i="5"/>
  <c r="N326" i="5"/>
  <c r="M326" i="5"/>
  <c r="L326" i="5"/>
  <c r="K326" i="5"/>
  <c r="J326" i="5"/>
  <c r="I326" i="5"/>
  <c r="H326" i="5"/>
  <c r="G326" i="5"/>
  <c r="F326" i="5"/>
  <c r="E326" i="5"/>
  <c r="C326" i="5"/>
  <c r="P325" i="5"/>
  <c r="O325" i="5"/>
  <c r="N325" i="5"/>
  <c r="M325" i="5"/>
  <c r="L325" i="5"/>
  <c r="K325" i="5"/>
  <c r="J325" i="5"/>
  <c r="I325" i="5"/>
  <c r="H325" i="5"/>
  <c r="G325" i="5"/>
  <c r="F325" i="5"/>
  <c r="E325" i="5"/>
  <c r="C325" i="5"/>
  <c r="P324" i="5"/>
  <c r="O324" i="5"/>
  <c r="N324" i="5"/>
  <c r="M324" i="5"/>
  <c r="L324" i="5"/>
  <c r="K324" i="5"/>
  <c r="J324" i="5"/>
  <c r="I324" i="5"/>
  <c r="H324" i="5"/>
  <c r="G324" i="5"/>
  <c r="F324" i="5"/>
  <c r="E324" i="5"/>
  <c r="C324" i="5"/>
  <c r="P323" i="5"/>
  <c r="O323" i="5"/>
  <c r="N323" i="5"/>
  <c r="M323" i="5"/>
  <c r="L323" i="5"/>
  <c r="K323" i="5"/>
  <c r="J323" i="5"/>
  <c r="I323" i="5"/>
  <c r="H323" i="5"/>
  <c r="G323" i="5"/>
  <c r="F323" i="5"/>
  <c r="E323" i="5"/>
  <c r="C323" i="5"/>
  <c r="P322" i="5"/>
  <c r="O322" i="5"/>
  <c r="N322" i="5"/>
  <c r="M322" i="5"/>
  <c r="L322" i="5"/>
  <c r="K322" i="5"/>
  <c r="J322" i="5"/>
  <c r="I322" i="5"/>
  <c r="H322" i="5"/>
  <c r="G322" i="5"/>
  <c r="F322" i="5"/>
  <c r="E322" i="5"/>
  <c r="C322" i="5"/>
  <c r="P321" i="5"/>
  <c r="O321" i="5"/>
  <c r="N321" i="5"/>
  <c r="M321" i="5"/>
  <c r="L321" i="5"/>
  <c r="K321" i="5"/>
  <c r="J321" i="5"/>
  <c r="I321" i="5"/>
  <c r="H321" i="5"/>
  <c r="G321" i="5"/>
  <c r="F321" i="5"/>
  <c r="E321" i="5"/>
  <c r="C321" i="5"/>
  <c r="P320" i="5"/>
  <c r="O320" i="5"/>
  <c r="N320" i="5"/>
  <c r="M320" i="5"/>
  <c r="L320" i="5"/>
  <c r="K320" i="5"/>
  <c r="J320" i="5"/>
  <c r="I320" i="5"/>
  <c r="H320" i="5"/>
  <c r="G320" i="5"/>
  <c r="F320" i="5"/>
  <c r="E320" i="5"/>
  <c r="C320" i="5"/>
  <c r="P319" i="5"/>
  <c r="O319" i="5"/>
  <c r="N319" i="5"/>
  <c r="M319" i="5"/>
  <c r="L319" i="5"/>
  <c r="K319" i="5"/>
  <c r="J319" i="5"/>
  <c r="I319" i="5"/>
  <c r="H319" i="5"/>
  <c r="G319" i="5"/>
  <c r="F319" i="5"/>
  <c r="E319" i="5"/>
  <c r="C319" i="5"/>
  <c r="P318" i="5"/>
  <c r="O318" i="5"/>
  <c r="N318" i="5"/>
  <c r="M318" i="5"/>
  <c r="L318" i="5"/>
  <c r="K318" i="5"/>
  <c r="J318" i="5"/>
  <c r="I318" i="5"/>
  <c r="H318" i="5"/>
  <c r="G318" i="5"/>
  <c r="F318" i="5"/>
  <c r="E318" i="5"/>
  <c r="C318" i="5"/>
  <c r="P317" i="5"/>
  <c r="O317" i="5"/>
  <c r="N317" i="5"/>
  <c r="M317" i="5"/>
  <c r="L317" i="5"/>
  <c r="K317" i="5"/>
  <c r="J317" i="5"/>
  <c r="I317" i="5"/>
  <c r="H317" i="5"/>
  <c r="G317" i="5"/>
  <c r="F317" i="5"/>
  <c r="E317" i="5"/>
  <c r="C317" i="5"/>
  <c r="P316" i="5"/>
  <c r="O316" i="5"/>
  <c r="N316" i="5"/>
  <c r="M316" i="5"/>
  <c r="L316" i="5"/>
  <c r="K316" i="5"/>
  <c r="J316" i="5"/>
  <c r="I316" i="5"/>
  <c r="H316" i="5"/>
  <c r="G316" i="5"/>
  <c r="F316" i="5"/>
  <c r="E316" i="5"/>
  <c r="C316" i="5"/>
  <c r="P315" i="5"/>
  <c r="O315" i="5"/>
  <c r="N315" i="5"/>
  <c r="M315" i="5"/>
  <c r="L315" i="5"/>
  <c r="K315" i="5"/>
  <c r="J315" i="5"/>
  <c r="I315" i="5"/>
  <c r="H315" i="5"/>
  <c r="G315" i="5"/>
  <c r="F315" i="5"/>
  <c r="E315" i="5"/>
  <c r="C315" i="5"/>
  <c r="P314" i="5"/>
  <c r="O314" i="5"/>
  <c r="N314" i="5"/>
  <c r="M314" i="5"/>
  <c r="L314" i="5"/>
  <c r="K314" i="5"/>
  <c r="J314" i="5"/>
  <c r="I314" i="5"/>
  <c r="H314" i="5"/>
  <c r="G314" i="5"/>
  <c r="F314" i="5"/>
  <c r="E314" i="5"/>
  <c r="C314" i="5"/>
  <c r="P313" i="5"/>
  <c r="O313" i="5"/>
  <c r="N313" i="5"/>
  <c r="M313" i="5"/>
  <c r="L313" i="5"/>
  <c r="K313" i="5"/>
  <c r="J313" i="5"/>
  <c r="I313" i="5"/>
  <c r="H313" i="5"/>
  <c r="G313" i="5"/>
  <c r="F313" i="5"/>
  <c r="E313" i="5"/>
  <c r="C313" i="5"/>
  <c r="P312" i="5"/>
  <c r="O312" i="5"/>
  <c r="N312" i="5"/>
  <c r="M312" i="5"/>
  <c r="L312" i="5"/>
  <c r="K312" i="5"/>
  <c r="J312" i="5"/>
  <c r="I312" i="5"/>
  <c r="H312" i="5"/>
  <c r="G312" i="5"/>
  <c r="F312" i="5"/>
  <c r="E312" i="5"/>
  <c r="C312" i="5"/>
  <c r="P311" i="5"/>
  <c r="O311" i="5"/>
  <c r="N311" i="5"/>
  <c r="M311" i="5"/>
  <c r="L311" i="5"/>
  <c r="K311" i="5"/>
  <c r="J311" i="5"/>
  <c r="I311" i="5"/>
  <c r="H311" i="5"/>
  <c r="G311" i="5"/>
  <c r="F311" i="5"/>
  <c r="E311" i="5"/>
  <c r="C311" i="5"/>
  <c r="P310" i="5"/>
  <c r="O310" i="5"/>
  <c r="N310" i="5"/>
  <c r="M310" i="5"/>
  <c r="L310" i="5"/>
  <c r="K310" i="5"/>
  <c r="J310" i="5"/>
  <c r="I310" i="5"/>
  <c r="H310" i="5"/>
  <c r="G310" i="5"/>
  <c r="F310" i="5"/>
  <c r="E310" i="5"/>
  <c r="C310" i="5"/>
  <c r="P309" i="5"/>
  <c r="O309" i="5"/>
  <c r="N309" i="5"/>
  <c r="M309" i="5"/>
  <c r="L309" i="5"/>
  <c r="K309" i="5"/>
  <c r="J309" i="5"/>
  <c r="I309" i="5"/>
  <c r="H309" i="5"/>
  <c r="G309" i="5"/>
  <c r="F309" i="5"/>
  <c r="E309" i="5"/>
  <c r="C309" i="5"/>
  <c r="P308" i="5"/>
  <c r="O308" i="5"/>
  <c r="N308" i="5"/>
  <c r="M308" i="5"/>
  <c r="L308" i="5"/>
  <c r="K308" i="5"/>
  <c r="J308" i="5"/>
  <c r="I308" i="5"/>
  <c r="H308" i="5"/>
  <c r="G308" i="5"/>
  <c r="F308" i="5"/>
  <c r="E308" i="5"/>
  <c r="C308" i="5"/>
  <c r="P307" i="5"/>
  <c r="O307" i="5"/>
  <c r="N307" i="5"/>
  <c r="M307" i="5"/>
  <c r="L307" i="5"/>
  <c r="K307" i="5"/>
  <c r="J307" i="5"/>
  <c r="I307" i="5"/>
  <c r="H307" i="5"/>
  <c r="G307" i="5"/>
  <c r="F307" i="5"/>
  <c r="E307" i="5"/>
  <c r="C307" i="5"/>
  <c r="P306" i="5"/>
  <c r="O306" i="5"/>
  <c r="N306" i="5"/>
  <c r="M306" i="5"/>
  <c r="L306" i="5"/>
  <c r="K306" i="5"/>
  <c r="J306" i="5"/>
  <c r="I306" i="5"/>
  <c r="H306" i="5"/>
  <c r="G306" i="5"/>
  <c r="F306" i="5"/>
  <c r="E306" i="5"/>
  <c r="C306" i="5"/>
  <c r="P369" i="6"/>
  <c r="O369" i="6"/>
  <c r="N369" i="6"/>
  <c r="M369" i="6"/>
  <c r="L369" i="6"/>
  <c r="K369" i="6"/>
  <c r="J369" i="6"/>
  <c r="I369" i="6"/>
  <c r="H369" i="6"/>
  <c r="G369" i="6"/>
  <c r="F369" i="6"/>
  <c r="E369" i="6"/>
  <c r="P368" i="6"/>
  <c r="O368" i="6"/>
  <c r="N368" i="6"/>
  <c r="M368" i="6"/>
  <c r="L368" i="6"/>
  <c r="K368" i="6"/>
  <c r="J368" i="6"/>
  <c r="I368" i="6"/>
  <c r="H368" i="6"/>
  <c r="G368" i="6"/>
  <c r="F368" i="6"/>
  <c r="E368" i="6"/>
  <c r="P367" i="6"/>
  <c r="O367" i="6"/>
  <c r="N367" i="6"/>
  <c r="M367" i="6"/>
  <c r="L367" i="6"/>
  <c r="K367" i="6"/>
  <c r="J367" i="6"/>
  <c r="I367" i="6"/>
  <c r="H367" i="6"/>
  <c r="G367" i="6"/>
  <c r="F367" i="6"/>
  <c r="E367" i="6"/>
  <c r="P366" i="6"/>
  <c r="O366" i="6"/>
  <c r="N366" i="6"/>
  <c r="M366" i="6"/>
  <c r="L366" i="6"/>
  <c r="K366" i="6"/>
  <c r="J366" i="6"/>
  <c r="I366" i="6"/>
  <c r="H366" i="6"/>
  <c r="G366" i="6"/>
  <c r="F366" i="6"/>
  <c r="E366" i="6"/>
  <c r="P365" i="6"/>
  <c r="O365" i="6"/>
  <c r="N365" i="6"/>
  <c r="M365" i="6"/>
  <c r="L365" i="6"/>
  <c r="K365" i="6"/>
  <c r="J365" i="6"/>
  <c r="I365" i="6"/>
  <c r="H365" i="6"/>
  <c r="G365" i="6"/>
  <c r="F365" i="6"/>
  <c r="E365" i="6"/>
  <c r="P364" i="6"/>
  <c r="O364" i="6"/>
  <c r="N364" i="6"/>
  <c r="M364" i="6"/>
  <c r="L364" i="6"/>
  <c r="K364" i="6"/>
  <c r="J364" i="6"/>
  <c r="I364" i="6"/>
  <c r="H364" i="6"/>
  <c r="G364" i="6"/>
  <c r="F364" i="6"/>
  <c r="E364" i="6"/>
  <c r="P363" i="6"/>
  <c r="O363" i="6"/>
  <c r="N363" i="6"/>
  <c r="M363" i="6"/>
  <c r="L363" i="6"/>
  <c r="K363" i="6"/>
  <c r="J363" i="6"/>
  <c r="I363" i="6"/>
  <c r="H363" i="6"/>
  <c r="G363" i="6"/>
  <c r="F363" i="6"/>
  <c r="E363" i="6"/>
  <c r="P362" i="6"/>
  <c r="O362" i="6"/>
  <c r="N362" i="6"/>
  <c r="M362" i="6"/>
  <c r="L362" i="6"/>
  <c r="K362" i="6"/>
  <c r="J362" i="6"/>
  <c r="I362" i="6"/>
  <c r="H362" i="6"/>
  <c r="G362" i="6"/>
  <c r="F362" i="6"/>
  <c r="E362" i="6"/>
  <c r="P361" i="6"/>
  <c r="O361" i="6"/>
  <c r="N361" i="6"/>
  <c r="M361" i="6"/>
  <c r="L361" i="6"/>
  <c r="K361" i="6"/>
  <c r="J361" i="6"/>
  <c r="I361" i="6"/>
  <c r="H361" i="6"/>
  <c r="G361" i="6"/>
  <c r="F361" i="6"/>
  <c r="E361" i="6"/>
  <c r="P360" i="6"/>
  <c r="O360" i="6"/>
  <c r="N360" i="6"/>
  <c r="M360" i="6"/>
  <c r="L360" i="6"/>
  <c r="K360" i="6"/>
  <c r="J360" i="6"/>
  <c r="I360" i="6"/>
  <c r="H360" i="6"/>
  <c r="G360" i="6"/>
  <c r="F360" i="6"/>
  <c r="E360" i="6"/>
  <c r="P359" i="6"/>
  <c r="O359" i="6"/>
  <c r="N359" i="6"/>
  <c r="M359" i="6"/>
  <c r="L359" i="6"/>
  <c r="K359" i="6"/>
  <c r="J359" i="6"/>
  <c r="I359" i="6"/>
  <c r="H359" i="6"/>
  <c r="G359" i="6"/>
  <c r="F359" i="6"/>
  <c r="E359" i="6"/>
  <c r="P358" i="6"/>
  <c r="O358" i="6"/>
  <c r="N358" i="6"/>
  <c r="M358" i="6"/>
  <c r="L358" i="6"/>
  <c r="K358" i="6"/>
  <c r="J358" i="6"/>
  <c r="I358" i="6"/>
  <c r="H358" i="6"/>
  <c r="G358" i="6"/>
  <c r="F358" i="6"/>
  <c r="E358" i="6"/>
  <c r="P357" i="6"/>
  <c r="O357" i="6"/>
  <c r="N357" i="6"/>
  <c r="M357" i="6"/>
  <c r="L357" i="6"/>
  <c r="K357" i="6"/>
  <c r="J357" i="6"/>
  <c r="I357" i="6"/>
  <c r="H357" i="6"/>
  <c r="G357" i="6"/>
  <c r="F357" i="6"/>
  <c r="E357" i="6"/>
  <c r="P356" i="6"/>
  <c r="O356" i="6"/>
  <c r="N356" i="6"/>
  <c r="M356" i="6"/>
  <c r="L356" i="6"/>
  <c r="K356" i="6"/>
  <c r="J356" i="6"/>
  <c r="I356" i="6"/>
  <c r="H356" i="6"/>
  <c r="G356" i="6"/>
  <c r="F356" i="6"/>
  <c r="E356" i="6"/>
  <c r="P355" i="6"/>
  <c r="O355" i="6"/>
  <c r="N355" i="6"/>
  <c r="M355" i="6"/>
  <c r="L355" i="6"/>
  <c r="K355" i="6"/>
  <c r="J355" i="6"/>
  <c r="I355" i="6"/>
  <c r="H355" i="6"/>
  <c r="G355" i="6"/>
  <c r="F355" i="6"/>
  <c r="E355" i="6"/>
  <c r="P354" i="6"/>
  <c r="O354" i="6"/>
  <c r="N354" i="6"/>
  <c r="M354" i="6"/>
  <c r="L354" i="6"/>
  <c r="K354" i="6"/>
  <c r="J354" i="6"/>
  <c r="I354" i="6"/>
  <c r="H354" i="6"/>
  <c r="G354" i="6"/>
  <c r="F354" i="6"/>
  <c r="E354" i="6"/>
  <c r="P353" i="6"/>
  <c r="O353" i="6"/>
  <c r="N353" i="6"/>
  <c r="M353" i="6"/>
  <c r="L353" i="6"/>
  <c r="K353" i="6"/>
  <c r="J353" i="6"/>
  <c r="I353" i="6"/>
  <c r="H353" i="6"/>
  <c r="G353" i="6"/>
  <c r="F353" i="6"/>
  <c r="E353" i="6"/>
  <c r="P352" i="6"/>
  <c r="O352" i="6"/>
  <c r="N352" i="6"/>
  <c r="M352" i="6"/>
  <c r="L352" i="6"/>
  <c r="K352" i="6"/>
  <c r="J352" i="6"/>
  <c r="I352" i="6"/>
  <c r="H352" i="6"/>
  <c r="G352" i="6"/>
  <c r="F352" i="6"/>
  <c r="E352" i="6"/>
  <c r="P351" i="6"/>
  <c r="O351" i="6"/>
  <c r="N351" i="6"/>
  <c r="M351" i="6"/>
  <c r="L351" i="6"/>
  <c r="K351" i="6"/>
  <c r="J351" i="6"/>
  <c r="I351" i="6"/>
  <c r="H351" i="6"/>
  <c r="G351" i="6"/>
  <c r="F351" i="6"/>
  <c r="E351" i="6"/>
  <c r="P350" i="6"/>
  <c r="O350" i="6"/>
  <c r="N350" i="6"/>
  <c r="M350" i="6"/>
  <c r="L350" i="6"/>
  <c r="K350" i="6"/>
  <c r="J350" i="6"/>
  <c r="I350" i="6"/>
  <c r="H350" i="6"/>
  <c r="G350" i="6"/>
  <c r="F350" i="6"/>
  <c r="E350" i="6"/>
  <c r="P349" i="6"/>
  <c r="O349" i="6"/>
  <c r="N349" i="6"/>
  <c r="M349" i="6"/>
  <c r="L349" i="6"/>
  <c r="K349" i="6"/>
  <c r="J349" i="6"/>
  <c r="I349" i="6"/>
  <c r="H349" i="6"/>
  <c r="G349" i="6"/>
  <c r="F349" i="6"/>
  <c r="E349" i="6"/>
  <c r="P348" i="6"/>
  <c r="O348" i="6"/>
  <c r="N348" i="6"/>
  <c r="M348" i="6"/>
  <c r="L348" i="6"/>
  <c r="K348" i="6"/>
  <c r="J348" i="6"/>
  <c r="I348" i="6"/>
  <c r="H348" i="6"/>
  <c r="G348" i="6"/>
  <c r="F348" i="6"/>
  <c r="E348" i="6"/>
  <c r="P347" i="6"/>
  <c r="O347" i="6"/>
  <c r="N347" i="6"/>
  <c r="M347" i="6"/>
  <c r="L347" i="6"/>
  <c r="K347" i="6"/>
  <c r="J347" i="6"/>
  <c r="I347" i="6"/>
  <c r="H347" i="6"/>
  <c r="G347" i="6"/>
  <c r="F347" i="6"/>
  <c r="E347" i="6"/>
  <c r="P346" i="6"/>
  <c r="O346" i="6"/>
  <c r="N346" i="6"/>
  <c r="M346" i="6"/>
  <c r="L346" i="6"/>
  <c r="K346" i="6"/>
  <c r="J346" i="6"/>
  <c r="I346" i="6"/>
  <c r="H346" i="6"/>
  <c r="G346" i="6"/>
  <c r="F346" i="6"/>
  <c r="E346" i="6"/>
  <c r="P345" i="6"/>
  <c r="O345" i="6"/>
  <c r="N345" i="6"/>
  <c r="M345" i="6"/>
  <c r="L345" i="6"/>
  <c r="K345" i="6"/>
  <c r="J345" i="6"/>
  <c r="I345" i="6"/>
  <c r="H345" i="6"/>
  <c r="G345" i="6"/>
  <c r="F345" i="6"/>
  <c r="E345" i="6"/>
  <c r="P344" i="6"/>
  <c r="O344" i="6"/>
  <c r="N344" i="6"/>
  <c r="M344" i="6"/>
  <c r="L344" i="6"/>
  <c r="K344" i="6"/>
  <c r="J344" i="6"/>
  <c r="I344" i="6"/>
  <c r="H344" i="6"/>
  <c r="G344" i="6"/>
  <c r="F344" i="6"/>
  <c r="E344" i="6"/>
  <c r="P343" i="6"/>
  <c r="O343" i="6"/>
  <c r="N343" i="6"/>
  <c r="M343" i="6"/>
  <c r="L343" i="6"/>
  <c r="K343" i="6"/>
  <c r="J343" i="6"/>
  <c r="I343" i="6"/>
  <c r="H343" i="6"/>
  <c r="G343" i="6"/>
  <c r="F343" i="6"/>
  <c r="E343" i="6"/>
  <c r="P342" i="6"/>
  <c r="O342" i="6"/>
  <c r="N342" i="6"/>
  <c r="M342" i="6"/>
  <c r="L342" i="6"/>
  <c r="K342" i="6"/>
  <c r="J342" i="6"/>
  <c r="I342" i="6"/>
  <c r="H342" i="6"/>
  <c r="G342" i="6"/>
  <c r="F342" i="6"/>
  <c r="E342" i="6"/>
  <c r="P341" i="6"/>
  <c r="O341" i="6"/>
  <c r="N341" i="6"/>
  <c r="M341" i="6"/>
  <c r="L341" i="6"/>
  <c r="K341" i="6"/>
  <c r="J341" i="6"/>
  <c r="I341" i="6"/>
  <c r="H341" i="6"/>
  <c r="G341" i="6"/>
  <c r="F341" i="6"/>
  <c r="E341" i="6"/>
  <c r="P340" i="6"/>
  <c r="O340" i="6"/>
  <c r="N340" i="6"/>
  <c r="M340" i="6"/>
  <c r="L340" i="6"/>
  <c r="K340" i="6"/>
  <c r="J340" i="6"/>
  <c r="I340" i="6"/>
  <c r="H340" i="6"/>
  <c r="G340" i="6"/>
  <c r="F340" i="6"/>
  <c r="E340" i="6"/>
  <c r="P339" i="6"/>
  <c r="O339" i="6"/>
  <c r="N339" i="6"/>
  <c r="M339" i="6"/>
  <c r="L339" i="6"/>
  <c r="K339" i="6"/>
  <c r="J339" i="6"/>
  <c r="I339" i="6"/>
  <c r="H339" i="6"/>
  <c r="G339" i="6"/>
  <c r="F339" i="6"/>
  <c r="E339" i="6"/>
  <c r="P338" i="6"/>
  <c r="O338" i="6"/>
  <c r="N338" i="6"/>
  <c r="M338" i="6"/>
  <c r="L338" i="6"/>
  <c r="K338" i="6"/>
  <c r="J338" i="6"/>
  <c r="I338" i="6"/>
  <c r="H338" i="6"/>
  <c r="G338" i="6"/>
  <c r="F338" i="6"/>
  <c r="E338" i="6"/>
  <c r="P337" i="6"/>
  <c r="O337" i="6"/>
  <c r="N337" i="6"/>
  <c r="M337" i="6"/>
  <c r="L337" i="6"/>
  <c r="K337" i="6"/>
  <c r="J337" i="6"/>
  <c r="I337" i="6"/>
  <c r="H337" i="6"/>
  <c r="G337" i="6"/>
  <c r="F337" i="6"/>
  <c r="E337" i="6"/>
  <c r="P336" i="6"/>
  <c r="O336" i="6"/>
  <c r="N336" i="6"/>
  <c r="M336" i="6"/>
  <c r="L336" i="6"/>
  <c r="K336" i="6"/>
  <c r="J336" i="6"/>
  <c r="I336" i="6"/>
  <c r="H336" i="6"/>
  <c r="G336" i="6"/>
  <c r="F336" i="6"/>
  <c r="E336" i="6"/>
  <c r="P335" i="6"/>
  <c r="O335" i="6"/>
  <c r="N335" i="6"/>
  <c r="M335" i="6"/>
  <c r="L335" i="6"/>
  <c r="K335" i="6"/>
  <c r="J335" i="6"/>
  <c r="I335" i="6"/>
  <c r="H335" i="6"/>
  <c r="G335" i="6"/>
  <c r="F335" i="6"/>
  <c r="E335" i="6"/>
  <c r="P334" i="6"/>
  <c r="O334" i="6"/>
  <c r="N334" i="6"/>
  <c r="M334" i="6"/>
  <c r="L334" i="6"/>
  <c r="K334" i="6"/>
  <c r="J334" i="6"/>
  <c r="I334" i="6"/>
  <c r="H334" i="6"/>
  <c r="G334" i="6"/>
  <c r="F334" i="6"/>
  <c r="E334" i="6"/>
  <c r="P333" i="6"/>
  <c r="O333" i="6"/>
  <c r="N333" i="6"/>
  <c r="M333" i="6"/>
  <c r="L333" i="6"/>
  <c r="K333" i="6"/>
  <c r="J333" i="6"/>
  <c r="I333" i="6"/>
  <c r="H333" i="6"/>
  <c r="G333" i="6"/>
  <c r="F333" i="6"/>
  <c r="E333" i="6"/>
  <c r="P332" i="6"/>
  <c r="O332" i="6"/>
  <c r="N332" i="6"/>
  <c r="M332" i="6"/>
  <c r="L332" i="6"/>
  <c r="K332" i="6"/>
  <c r="J332" i="6"/>
  <c r="I332" i="6"/>
  <c r="H332" i="6"/>
  <c r="G332" i="6"/>
  <c r="F332" i="6"/>
  <c r="E332" i="6"/>
  <c r="P331" i="6"/>
  <c r="O331" i="6"/>
  <c r="N331" i="6"/>
  <c r="M331" i="6"/>
  <c r="L331" i="6"/>
  <c r="K331" i="6"/>
  <c r="J331" i="6"/>
  <c r="I331" i="6"/>
  <c r="H331" i="6"/>
  <c r="G331" i="6"/>
  <c r="F331" i="6"/>
  <c r="E331" i="6"/>
  <c r="P330" i="6"/>
  <c r="O330" i="6"/>
  <c r="N330" i="6"/>
  <c r="M330" i="6"/>
  <c r="L330" i="6"/>
  <c r="K330" i="6"/>
  <c r="J330" i="6"/>
  <c r="I330" i="6"/>
  <c r="H330" i="6"/>
  <c r="G330" i="6"/>
  <c r="F330" i="6"/>
  <c r="E330" i="6"/>
  <c r="P329" i="6"/>
  <c r="O329" i="6"/>
  <c r="N329" i="6"/>
  <c r="M329" i="6"/>
  <c r="L329" i="6"/>
  <c r="K329" i="6"/>
  <c r="J329" i="6"/>
  <c r="I329" i="6"/>
  <c r="H329" i="6"/>
  <c r="G329" i="6"/>
  <c r="F329" i="6"/>
  <c r="E329" i="6"/>
  <c r="P328" i="6"/>
  <c r="O328" i="6"/>
  <c r="N328" i="6"/>
  <c r="M328" i="6"/>
  <c r="L328" i="6"/>
  <c r="K328" i="6"/>
  <c r="J328" i="6"/>
  <c r="I328" i="6"/>
  <c r="H328" i="6"/>
  <c r="G328" i="6"/>
  <c r="F328" i="6"/>
  <c r="E328" i="6"/>
  <c r="P327" i="6"/>
  <c r="O327" i="6"/>
  <c r="N327" i="6"/>
  <c r="M327" i="6"/>
  <c r="L327" i="6"/>
  <c r="K327" i="6"/>
  <c r="J327" i="6"/>
  <c r="I327" i="6"/>
  <c r="H327" i="6"/>
  <c r="G327" i="6"/>
  <c r="F327" i="6"/>
  <c r="E327" i="6"/>
  <c r="P326" i="6"/>
  <c r="O326" i="6"/>
  <c r="N326" i="6"/>
  <c r="M326" i="6"/>
  <c r="L326" i="6"/>
  <c r="K326" i="6"/>
  <c r="J326" i="6"/>
  <c r="I326" i="6"/>
  <c r="H326" i="6"/>
  <c r="G326" i="6"/>
  <c r="F326" i="6"/>
  <c r="E326" i="6"/>
  <c r="P325" i="6"/>
  <c r="O325" i="6"/>
  <c r="N325" i="6"/>
  <c r="M325" i="6"/>
  <c r="L325" i="6"/>
  <c r="K325" i="6"/>
  <c r="J325" i="6"/>
  <c r="I325" i="6"/>
  <c r="H325" i="6"/>
  <c r="G325" i="6"/>
  <c r="F325" i="6"/>
  <c r="E325" i="6"/>
  <c r="C369" i="6"/>
  <c r="N214" i="6"/>
  <c r="P291" i="6" s="1"/>
  <c r="M214" i="6"/>
  <c r="O291" i="6" s="1"/>
  <c r="L214" i="6"/>
  <c r="N291" i="6" s="1"/>
  <c r="K214" i="6"/>
  <c r="M291" i="6" s="1"/>
  <c r="J214" i="6"/>
  <c r="L291" i="6" s="1"/>
  <c r="I214" i="6"/>
  <c r="K291" i="6" s="1"/>
  <c r="H214" i="6"/>
  <c r="J291" i="6" s="1"/>
  <c r="G214" i="6"/>
  <c r="F214" i="6"/>
  <c r="H291" i="6" s="1"/>
  <c r="E214" i="6"/>
  <c r="G291" i="6" s="1"/>
  <c r="D214" i="6"/>
  <c r="F291" i="6" s="1"/>
  <c r="C214" i="6"/>
  <c r="E291" i="6" s="1"/>
  <c r="G497" i="7"/>
  <c r="H550" i="7" s="1"/>
  <c r="F497" i="7"/>
  <c r="G550" i="7" s="1"/>
  <c r="E497" i="7"/>
  <c r="F550" i="7" s="1"/>
  <c r="D497" i="7"/>
  <c r="E550" i="7" s="1"/>
  <c r="C497" i="7"/>
  <c r="B497" i="7"/>
  <c r="M496" i="7"/>
  <c r="N647" i="7"/>
  <c r="M647" i="7"/>
  <c r="L647" i="7"/>
  <c r="K647" i="7"/>
  <c r="J647" i="7"/>
  <c r="I647" i="7"/>
  <c r="H647" i="7"/>
  <c r="G647" i="7"/>
  <c r="F647" i="7"/>
  <c r="E647" i="7"/>
  <c r="D647" i="7"/>
  <c r="N598" i="7"/>
  <c r="O651" i="7" s="1"/>
  <c r="L496" i="7"/>
  <c r="L214" i="5"/>
  <c r="N292" i="5" s="1"/>
  <c r="K214" i="5"/>
  <c r="M292" i="5" s="1"/>
  <c r="L213" i="5"/>
  <c r="N291" i="5" s="1"/>
  <c r="K213" i="5"/>
  <c r="M291" i="5" s="1"/>
  <c r="L212" i="5"/>
  <c r="N290" i="5" s="1"/>
  <c r="K212" i="5"/>
  <c r="M290" i="5" s="1"/>
  <c r="L211" i="5"/>
  <c r="K211" i="5"/>
  <c r="L210" i="5"/>
  <c r="K210" i="5"/>
  <c r="J205" i="5"/>
  <c r="I205" i="5"/>
  <c r="J204" i="5"/>
  <c r="I204" i="5"/>
  <c r="J203" i="5"/>
  <c r="I203" i="5"/>
  <c r="J202" i="5"/>
  <c r="I202" i="5"/>
  <c r="H196" i="5"/>
  <c r="G196" i="5"/>
  <c r="F196" i="5"/>
  <c r="H195" i="5"/>
  <c r="G195" i="5"/>
  <c r="F195" i="5"/>
  <c r="H194" i="5"/>
  <c r="G194" i="5"/>
  <c r="F194" i="5"/>
  <c r="H193" i="5"/>
  <c r="G193" i="5"/>
  <c r="F193" i="5"/>
  <c r="K496" i="7"/>
  <c r="E218" i="5"/>
  <c r="G296" i="5" s="1"/>
  <c r="D218" i="5"/>
  <c r="F296" i="5" s="1"/>
  <c r="C218" i="5"/>
  <c r="E296" i="5" s="1"/>
  <c r="E217" i="5"/>
  <c r="G295" i="5" s="1"/>
  <c r="D217" i="5"/>
  <c r="F295" i="5" s="1"/>
  <c r="C217" i="5"/>
  <c r="E295" i="5" s="1"/>
  <c r="E216" i="5"/>
  <c r="G294" i="5" s="1"/>
  <c r="D216" i="5"/>
  <c r="F294" i="5" s="1"/>
  <c r="C216" i="5"/>
  <c r="E294" i="5" s="1"/>
  <c r="E215" i="5"/>
  <c r="G293" i="5" s="1"/>
  <c r="D215" i="5"/>
  <c r="F293" i="5" s="1"/>
  <c r="C215" i="5"/>
  <c r="E293" i="5" s="1"/>
  <c r="E214" i="5"/>
  <c r="G292" i="5" s="1"/>
  <c r="D214" i="5"/>
  <c r="F292" i="5" s="1"/>
  <c r="C214" i="5"/>
  <c r="E292" i="5" s="1"/>
  <c r="E213" i="5"/>
  <c r="G291" i="5" s="1"/>
  <c r="D213" i="5"/>
  <c r="F291" i="5" s="1"/>
  <c r="C213" i="5"/>
  <c r="E291" i="5" s="1"/>
  <c r="E212" i="5"/>
  <c r="G290" i="5" s="1"/>
  <c r="D212" i="5"/>
  <c r="F290" i="5" s="1"/>
  <c r="C212" i="5"/>
  <c r="E290" i="5" s="1"/>
  <c r="E211" i="5"/>
  <c r="G289" i="5" s="1"/>
  <c r="D211" i="5"/>
  <c r="F289" i="5" s="1"/>
  <c r="C211" i="5"/>
  <c r="E289" i="5" s="1"/>
  <c r="E210" i="5"/>
  <c r="G288" i="5" s="1"/>
  <c r="D210" i="5"/>
  <c r="F288" i="5" s="1"/>
  <c r="C210" i="5"/>
  <c r="E288" i="5" s="1"/>
  <c r="E209" i="5"/>
  <c r="G287" i="5" s="1"/>
  <c r="D209" i="5"/>
  <c r="F287" i="5" s="1"/>
  <c r="C209" i="5"/>
  <c r="E287" i="5" s="1"/>
  <c r="E208" i="5"/>
  <c r="G286" i="5" s="1"/>
  <c r="D208" i="5"/>
  <c r="F286" i="5" s="1"/>
  <c r="C208" i="5"/>
  <c r="E286" i="5" s="1"/>
  <c r="E207" i="5"/>
  <c r="G285" i="5" s="1"/>
  <c r="D207" i="5"/>
  <c r="F285" i="5" s="1"/>
  <c r="C207" i="5"/>
  <c r="E285" i="5" s="1"/>
  <c r="E206" i="5"/>
  <c r="G284" i="5" s="1"/>
  <c r="D206" i="5"/>
  <c r="F284" i="5" s="1"/>
  <c r="C206" i="5"/>
  <c r="E284" i="5" s="1"/>
  <c r="E205" i="5"/>
  <c r="G283" i="5" s="1"/>
  <c r="D205" i="5"/>
  <c r="F283" i="5" s="1"/>
  <c r="C205" i="5"/>
  <c r="E283" i="5" s="1"/>
  <c r="E204" i="5"/>
  <c r="G282" i="5" s="1"/>
  <c r="D204" i="5"/>
  <c r="F282" i="5" s="1"/>
  <c r="C204" i="5"/>
  <c r="E282" i="5" s="1"/>
  <c r="E203" i="5"/>
  <c r="G281" i="5" s="1"/>
  <c r="D203" i="5"/>
  <c r="F281" i="5" s="1"/>
  <c r="C203" i="5"/>
  <c r="E281" i="5" s="1"/>
  <c r="E202" i="5"/>
  <c r="G280" i="5" s="1"/>
  <c r="D202" i="5"/>
  <c r="F280" i="5" s="1"/>
  <c r="C202" i="5"/>
  <c r="E280" i="5" s="1"/>
  <c r="E201" i="5"/>
  <c r="G279" i="5" s="1"/>
  <c r="D201" i="5"/>
  <c r="F279" i="5" s="1"/>
  <c r="C201" i="5"/>
  <c r="E279" i="5" s="1"/>
  <c r="E200" i="5"/>
  <c r="G278" i="5" s="1"/>
  <c r="D200" i="5"/>
  <c r="F278" i="5" s="1"/>
  <c r="C200" i="5"/>
  <c r="E278" i="5" s="1"/>
  <c r="E199" i="5"/>
  <c r="G277" i="5" s="1"/>
  <c r="D199" i="5"/>
  <c r="F277" i="5" s="1"/>
  <c r="C199" i="5"/>
  <c r="E277" i="5" s="1"/>
  <c r="E198" i="5"/>
  <c r="G276" i="5" s="1"/>
  <c r="D198" i="5"/>
  <c r="F276" i="5" s="1"/>
  <c r="C198" i="5"/>
  <c r="E276" i="5" s="1"/>
  <c r="E197" i="5"/>
  <c r="D197" i="5"/>
  <c r="C197" i="5"/>
  <c r="E196" i="5"/>
  <c r="D196" i="5"/>
  <c r="C196" i="5"/>
  <c r="E195" i="5"/>
  <c r="D195" i="5"/>
  <c r="C195" i="5"/>
  <c r="E194" i="5"/>
  <c r="D194" i="5"/>
  <c r="C194" i="5"/>
  <c r="E193" i="5"/>
  <c r="G271" i="5" s="1"/>
  <c r="D193" i="5"/>
  <c r="F271" i="5" s="1"/>
  <c r="C193" i="5"/>
  <c r="E271" i="5" s="1"/>
  <c r="L219" i="5"/>
  <c r="N297" i="5" s="1"/>
  <c r="K219" i="5"/>
  <c r="M297" i="5" s="1"/>
  <c r="L218" i="5"/>
  <c r="N296" i="5" s="1"/>
  <c r="K218" i="5"/>
  <c r="M296" i="5" s="1"/>
  <c r="L217" i="5"/>
  <c r="N295" i="5" s="1"/>
  <c r="K217" i="5"/>
  <c r="M295" i="5" s="1"/>
  <c r="L216" i="5"/>
  <c r="N294" i="5" s="1"/>
  <c r="K216" i="5"/>
  <c r="M294" i="5" s="1"/>
  <c r="L215" i="5"/>
  <c r="N293" i="5" s="1"/>
  <c r="K215" i="5"/>
  <c r="M293" i="5" s="1"/>
  <c r="J496" i="7"/>
  <c r="I496" i="7"/>
  <c r="J549" i="7" s="1"/>
  <c r="L223" i="6" s="1"/>
  <c r="H496" i="7"/>
  <c r="I549" i="7" s="1"/>
  <c r="K223" i="6" s="1"/>
  <c r="G496" i="7"/>
  <c r="F496" i="7"/>
  <c r="E496" i="7"/>
  <c r="D496" i="7"/>
  <c r="C496" i="7"/>
  <c r="F54" i="5"/>
  <c r="F53" i="5"/>
  <c r="F52" i="5"/>
  <c r="F51" i="5"/>
  <c r="F50" i="5"/>
  <c r="F49" i="5"/>
  <c r="F48" i="5"/>
  <c r="F47" i="5"/>
  <c r="G47" i="5" s="1"/>
  <c r="F46" i="5"/>
  <c r="G46" i="5" s="1"/>
  <c r="F45" i="5"/>
  <c r="G45" i="5" s="1"/>
  <c r="F44" i="5"/>
  <c r="G44" i="5" s="1"/>
  <c r="I44" i="5" s="1"/>
  <c r="F43" i="5"/>
  <c r="B496" i="7"/>
  <c r="N646" i="7"/>
  <c r="M646" i="7"/>
  <c r="L646" i="7"/>
  <c r="K646" i="7"/>
  <c r="J646" i="7"/>
  <c r="I646" i="7"/>
  <c r="H646" i="7"/>
  <c r="G646" i="7"/>
  <c r="F646" i="7"/>
  <c r="E646" i="7"/>
  <c r="D646" i="7"/>
  <c r="C646" i="7"/>
  <c r="N597" i="7"/>
  <c r="M495" i="7"/>
  <c r="L495" i="7"/>
  <c r="K495" i="7"/>
  <c r="J495" i="7"/>
  <c r="C112" i="9"/>
  <c r="F112" i="9"/>
  <c r="F111" i="9"/>
  <c r="C109" i="9"/>
  <c r="F110" i="9"/>
  <c r="F109" i="9"/>
  <c r="C108" i="9"/>
  <c r="F108" i="9"/>
  <c r="F107" i="9"/>
  <c r="C106" i="9"/>
  <c r="E106" i="9" s="1"/>
  <c r="F106" i="9"/>
  <c r="F105" i="9"/>
  <c r="F104" i="9"/>
  <c r="B104" i="9"/>
  <c r="C101" i="9" s="1"/>
  <c r="E101" i="9" s="1"/>
  <c r="F103" i="9"/>
  <c r="G103" i="9" s="1"/>
  <c r="I103" i="9" s="1"/>
  <c r="F102" i="9"/>
  <c r="G102" i="9" s="1"/>
  <c r="F101" i="9"/>
  <c r="G101" i="9" s="1"/>
  <c r="B73" i="9"/>
  <c r="C72" i="9" s="1"/>
  <c r="F72" i="9"/>
  <c r="F71" i="9"/>
  <c r="B71" i="9"/>
  <c r="C70" i="9" s="1"/>
  <c r="F70" i="9"/>
  <c r="F69" i="9"/>
  <c r="B69" i="9"/>
  <c r="C68" i="9" s="1"/>
  <c r="F68" i="9"/>
  <c r="F67" i="9"/>
  <c r="B67" i="9"/>
  <c r="C66" i="9" s="1"/>
  <c r="F66" i="9"/>
  <c r="F65" i="9"/>
  <c r="F64" i="9"/>
  <c r="B64" i="9"/>
  <c r="C63" i="9" s="1"/>
  <c r="F63" i="9"/>
  <c r="F62" i="9"/>
  <c r="F61" i="9"/>
  <c r="I495" i="7"/>
  <c r="H495" i="7"/>
  <c r="G495" i="7"/>
  <c r="F495" i="7"/>
  <c r="E495" i="7"/>
  <c r="D495" i="7"/>
  <c r="C495" i="7"/>
  <c r="N645" i="7"/>
  <c r="M645" i="7"/>
  <c r="L645" i="7"/>
  <c r="K645" i="7"/>
  <c r="J645" i="7"/>
  <c r="I645" i="7"/>
  <c r="H645" i="7"/>
  <c r="G645" i="7"/>
  <c r="F645" i="7"/>
  <c r="E645" i="7"/>
  <c r="D645" i="7"/>
  <c r="C645" i="7"/>
  <c r="N596" i="7"/>
  <c r="B495" i="7"/>
  <c r="M494" i="7"/>
  <c r="L494" i="7"/>
  <c r="K494" i="7"/>
  <c r="J494" i="7"/>
  <c r="F599" i="6"/>
  <c r="M599" i="6" s="1"/>
  <c r="F598" i="6"/>
  <c r="M598" i="6" s="1"/>
  <c r="F597" i="6"/>
  <c r="M597" i="6" s="1"/>
  <c r="F596" i="6"/>
  <c r="M596" i="6" s="1"/>
  <c r="F595" i="6"/>
  <c r="M595" i="6" s="1"/>
  <c r="F594" i="6"/>
  <c r="M594" i="6" s="1"/>
  <c r="F593" i="6"/>
  <c r="M593" i="6" s="1"/>
  <c r="F592" i="6"/>
  <c r="M592" i="6" s="1"/>
  <c r="F591" i="6"/>
  <c r="M591" i="6" s="1"/>
  <c r="F590" i="6"/>
  <c r="M590" i="6" s="1"/>
  <c r="F589" i="6"/>
  <c r="M589" i="6" s="1"/>
  <c r="F588" i="6"/>
  <c r="M588" i="6" s="1"/>
  <c r="F587" i="6"/>
  <c r="M587" i="6" s="1"/>
  <c r="F586" i="6"/>
  <c r="M586" i="6" s="1"/>
  <c r="F585" i="6"/>
  <c r="M585" i="6" s="1"/>
  <c r="F584" i="6"/>
  <c r="M584" i="6" s="1"/>
  <c r="F583" i="6"/>
  <c r="M583" i="6" s="1"/>
  <c r="F582" i="6"/>
  <c r="M582" i="6" s="1"/>
  <c r="F581" i="6"/>
  <c r="M581" i="6" s="1"/>
  <c r="F580" i="6"/>
  <c r="M580" i="6" s="1"/>
  <c r="F579" i="6"/>
  <c r="M579" i="6" s="1"/>
  <c r="F578" i="6"/>
  <c r="M578" i="6" s="1"/>
  <c r="F577" i="6"/>
  <c r="M577" i="6" s="1"/>
  <c r="F576" i="6"/>
  <c r="M576" i="6" s="1"/>
  <c r="F575" i="6"/>
  <c r="M575" i="6" s="1"/>
  <c r="F574" i="6"/>
  <c r="M574" i="6" s="1"/>
  <c r="F573" i="6"/>
  <c r="M573" i="6" s="1"/>
  <c r="F572" i="6"/>
  <c r="M572" i="6" s="1"/>
  <c r="F571" i="6"/>
  <c r="M571" i="6" s="1"/>
  <c r="F570" i="6"/>
  <c r="M570" i="6" s="1"/>
  <c r="F569" i="6"/>
  <c r="M569" i="6" s="1"/>
  <c r="F568" i="6"/>
  <c r="M568" i="6" s="1"/>
  <c r="F567" i="6"/>
  <c r="M567" i="6" s="1"/>
  <c r="F566" i="6"/>
  <c r="M566" i="6" s="1"/>
  <c r="F565" i="6"/>
  <c r="M565" i="6" s="1"/>
  <c r="F564" i="6"/>
  <c r="M564" i="6" s="1"/>
  <c r="F563" i="6"/>
  <c r="M563" i="6" s="1"/>
  <c r="F562" i="6"/>
  <c r="M562" i="6" s="1"/>
  <c r="F561" i="6"/>
  <c r="M561" i="6" s="1"/>
  <c r="F560" i="6"/>
  <c r="M560" i="6" s="1"/>
  <c r="F559" i="6"/>
  <c r="M559" i="6" s="1"/>
  <c r="F558" i="6"/>
  <c r="M558" i="6" s="1"/>
  <c r="F557" i="6"/>
  <c r="M557" i="6" s="1"/>
  <c r="F556" i="6"/>
  <c r="M556" i="6" s="1"/>
  <c r="F555" i="6"/>
  <c r="M555" i="6" s="1"/>
  <c r="F554" i="6"/>
  <c r="M554" i="6" s="1"/>
  <c r="F553" i="6"/>
  <c r="M553" i="6" s="1"/>
  <c r="F552" i="6"/>
  <c r="M552" i="6" s="1"/>
  <c r="F551" i="6"/>
  <c r="M551" i="6" s="1"/>
  <c r="F550" i="6"/>
  <c r="M550" i="6" s="1"/>
  <c r="F549" i="6"/>
  <c r="M549" i="6" s="1"/>
  <c r="F548" i="6"/>
  <c r="M548" i="6" s="1"/>
  <c r="F547" i="6"/>
  <c r="M547" i="6" s="1"/>
  <c r="F545" i="6"/>
  <c r="M545" i="6" s="1"/>
  <c r="F544" i="6"/>
  <c r="M544" i="6" s="1"/>
  <c r="F543" i="6"/>
  <c r="M543" i="6" s="1"/>
  <c r="F542" i="6"/>
  <c r="M542" i="6" s="1"/>
  <c r="F541" i="6"/>
  <c r="M541" i="6" s="1"/>
  <c r="F540" i="6"/>
  <c r="M540" i="6" s="1"/>
  <c r="F539" i="6"/>
  <c r="M539" i="6" s="1"/>
  <c r="F538" i="6"/>
  <c r="M538" i="6" s="1"/>
  <c r="F537" i="6"/>
  <c r="M537" i="6" s="1"/>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I494" i="7"/>
  <c r="C325" i="6"/>
  <c r="C324" i="6"/>
  <c r="C323" i="6"/>
  <c r="C322" i="6"/>
  <c r="C321" i="6"/>
  <c r="C320" i="6"/>
  <c r="C319" i="6"/>
  <c r="C318" i="6"/>
  <c r="C317" i="6"/>
  <c r="C316" i="6"/>
  <c r="C315" i="6"/>
  <c r="C314" i="6"/>
  <c r="C313" i="6"/>
  <c r="C312" i="6"/>
  <c r="C311" i="6"/>
  <c r="C310" i="6"/>
  <c r="C309" i="6"/>
  <c r="C308" i="6"/>
  <c r="C307" i="6"/>
  <c r="C306" i="6"/>
  <c r="C305" i="6"/>
  <c r="C304" i="6"/>
  <c r="C303" i="6"/>
  <c r="C302" i="6"/>
  <c r="C301" i="6"/>
  <c r="H494" i="7"/>
  <c r="G494" i="7"/>
  <c r="F494" i="7"/>
  <c r="E494" i="7"/>
  <c r="D494" i="7"/>
  <c r="C494" i="7"/>
  <c r="N644" i="7"/>
  <c r="M644" i="7"/>
  <c r="L644" i="7"/>
  <c r="K644" i="7"/>
  <c r="J644" i="7"/>
  <c r="I644" i="7"/>
  <c r="H644" i="7"/>
  <c r="G644" i="7"/>
  <c r="F644" i="7"/>
  <c r="E644" i="7"/>
  <c r="D644" i="7"/>
  <c r="C644" i="7"/>
  <c r="N595" i="7"/>
  <c r="B494" i="7"/>
  <c r="M493" i="7"/>
  <c r="L493" i="7"/>
  <c r="K493" i="7"/>
  <c r="J493" i="7"/>
  <c r="K546" i="7" s="1"/>
  <c r="I493" i="7"/>
  <c r="N218" i="5"/>
  <c r="P296" i="5" s="1"/>
  <c r="M218" i="5"/>
  <c r="O296" i="5" s="1"/>
  <c r="J218" i="5"/>
  <c r="L296" i="5" s="1"/>
  <c r="I218" i="5"/>
  <c r="K296" i="5" s="1"/>
  <c r="H218" i="5"/>
  <c r="J296" i="5" s="1"/>
  <c r="G218" i="5"/>
  <c r="I296" i="5" s="1"/>
  <c r="F218" i="5"/>
  <c r="H296" i="5" s="1"/>
  <c r="N217" i="5"/>
  <c r="P295" i="5" s="1"/>
  <c r="M217" i="5"/>
  <c r="O295" i="5" s="1"/>
  <c r="J217" i="5"/>
  <c r="L295" i="5" s="1"/>
  <c r="I217" i="5"/>
  <c r="K295" i="5" s="1"/>
  <c r="H217" i="5"/>
  <c r="J295" i="5" s="1"/>
  <c r="G217" i="5"/>
  <c r="I295" i="5" s="1"/>
  <c r="G452" i="5" s="1"/>
  <c r="I530" i="5" s="1"/>
  <c r="F217" i="5"/>
  <c r="H295" i="5" s="1"/>
  <c r="N216" i="5"/>
  <c r="P294" i="5" s="1"/>
  <c r="M216" i="5"/>
  <c r="O294" i="5" s="1"/>
  <c r="J216" i="5"/>
  <c r="L294" i="5" s="1"/>
  <c r="I216" i="5"/>
  <c r="K294" i="5" s="1"/>
  <c r="H216" i="5"/>
  <c r="J294" i="5" s="1"/>
  <c r="G216" i="5"/>
  <c r="I294" i="5" s="1"/>
  <c r="F216" i="5"/>
  <c r="H294" i="5" s="1"/>
  <c r="N215" i="5"/>
  <c r="P293" i="5" s="1"/>
  <c r="M215" i="5"/>
  <c r="O293" i="5" s="1"/>
  <c r="J215" i="5"/>
  <c r="L293" i="5" s="1"/>
  <c r="I215" i="5"/>
  <c r="K293" i="5" s="1"/>
  <c r="H215" i="5"/>
  <c r="J293" i="5" s="1"/>
  <c r="G215" i="5"/>
  <c r="I293" i="5" s="1"/>
  <c r="F215" i="5"/>
  <c r="H293" i="5" s="1"/>
  <c r="N214" i="5"/>
  <c r="P292" i="5" s="1"/>
  <c r="M214" i="5"/>
  <c r="O292" i="5" s="1"/>
  <c r="J214" i="5"/>
  <c r="L292" i="5" s="1"/>
  <c r="I214" i="5"/>
  <c r="K292" i="5" s="1"/>
  <c r="H214" i="5"/>
  <c r="J292" i="5" s="1"/>
  <c r="G214" i="5"/>
  <c r="I292" i="5" s="1"/>
  <c r="F214" i="5"/>
  <c r="H292" i="5" s="1"/>
  <c r="N213" i="5"/>
  <c r="P291" i="5" s="1"/>
  <c r="M213" i="5"/>
  <c r="O291" i="5" s="1"/>
  <c r="J213" i="5"/>
  <c r="L291" i="5" s="1"/>
  <c r="I213" i="5"/>
  <c r="K291" i="5" s="1"/>
  <c r="H213" i="5"/>
  <c r="J291" i="5" s="1"/>
  <c r="G213" i="5"/>
  <c r="I291" i="5" s="1"/>
  <c r="F213" i="5"/>
  <c r="H291" i="5" s="1"/>
  <c r="N212" i="5"/>
  <c r="P290" i="5" s="1"/>
  <c r="M212" i="5"/>
  <c r="O290" i="5" s="1"/>
  <c r="J212" i="5"/>
  <c r="L290" i="5" s="1"/>
  <c r="I212" i="5"/>
  <c r="K290" i="5" s="1"/>
  <c r="H212" i="5"/>
  <c r="J290" i="5" s="1"/>
  <c r="G212" i="5"/>
  <c r="I290" i="5" s="1"/>
  <c r="F212" i="5"/>
  <c r="H290" i="5" s="1"/>
  <c r="N211" i="5"/>
  <c r="M211" i="5"/>
  <c r="J211" i="5"/>
  <c r="L289" i="5" s="1"/>
  <c r="I211" i="5"/>
  <c r="K289" i="5" s="1"/>
  <c r="H211" i="5"/>
  <c r="J289" i="5" s="1"/>
  <c r="G211" i="5"/>
  <c r="I289" i="5" s="1"/>
  <c r="F211" i="5"/>
  <c r="H289" i="5" s="1"/>
  <c r="N210" i="5"/>
  <c r="M210" i="5"/>
  <c r="J210" i="5"/>
  <c r="L288" i="5" s="1"/>
  <c r="I210" i="5"/>
  <c r="K288" i="5" s="1"/>
  <c r="H210" i="5"/>
  <c r="J288" i="5" s="1"/>
  <c r="G210" i="5"/>
  <c r="I288" i="5" s="1"/>
  <c r="F210" i="5"/>
  <c r="H288" i="5" s="1"/>
  <c r="N209" i="5"/>
  <c r="M209" i="5"/>
  <c r="L209" i="5"/>
  <c r="K209" i="5"/>
  <c r="J209" i="5"/>
  <c r="L287" i="5" s="1"/>
  <c r="I209" i="5"/>
  <c r="K287" i="5" s="1"/>
  <c r="H209" i="5"/>
  <c r="J287" i="5" s="1"/>
  <c r="G209" i="5"/>
  <c r="I287" i="5" s="1"/>
  <c r="F209" i="5"/>
  <c r="H287" i="5" s="1"/>
  <c r="N208" i="5"/>
  <c r="M208" i="5"/>
  <c r="L208" i="5"/>
  <c r="K208" i="5"/>
  <c r="J208" i="5"/>
  <c r="L286" i="5" s="1"/>
  <c r="I208" i="5"/>
  <c r="K286" i="5" s="1"/>
  <c r="H208" i="5"/>
  <c r="J286" i="5" s="1"/>
  <c r="G208" i="5"/>
  <c r="I286" i="5" s="1"/>
  <c r="F208" i="5"/>
  <c r="H286" i="5" s="1"/>
  <c r="N207" i="5"/>
  <c r="M207" i="5"/>
  <c r="L207" i="5"/>
  <c r="K207" i="5"/>
  <c r="J207" i="5"/>
  <c r="L285" i="5" s="1"/>
  <c r="I207" i="5"/>
  <c r="K285" i="5" s="1"/>
  <c r="H207" i="5"/>
  <c r="J285" i="5" s="1"/>
  <c r="G207" i="5"/>
  <c r="I285" i="5" s="1"/>
  <c r="F207" i="5"/>
  <c r="H285" i="5" s="1"/>
  <c r="J206" i="5"/>
  <c r="L284" i="5" s="1"/>
  <c r="I206" i="5"/>
  <c r="K284" i="5" s="1"/>
  <c r="H206" i="5"/>
  <c r="J284" i="5" s="1"/>
  <c r="G206" i="5"/>
  <c r="I284" i="5" s="1"/>
  <c r="F206" i="5"/>
  <c r="H284" i="5" s="1"/>
  <c r="H205" i="5"/>
  <c r="J283" i="5" s="1"/>
  <c r="G205" i="5"/>
  <c r="I283" i="5" s="1"/>
  <c r="F205" i="5"/>
  <c r="H283" i="5" s="1"/>
  <c r="H204" i="5"/>
  <c r="J282" i="5" s="1"/>
  <c r="G204" i="5"/>
  <c r="I282" i="5" s="1"/>
  <c r="F204" i="5"/>
  <c r="H282" i="5" s="1"/>
  <c r="H203" i="5"/>
  <c r="J281" i="5" s="1"/>
  <c r="G203" i="5"/>
  <c r="I281" i="5" s="1"/>
  <c r="F203" i="5"/>
  <c r="H281" i="5" s="1"/>
  <c r="H202" i="5"/>
  <c r="J280" i="5" s="1"/>
  <c r="G202" i="5"/>
  <c r="I280" i="5" s="1"/>
  <c r="F202" i="5"/>
  <c r="H280" i="5" s="1"/>
  <c r="J201" i="5"/>
  <c r="I201" i="5"/>
  <c r="H201" i="5"/>
  <c r="J279" i="5" s="1"/>
  <c r="G201" i="5"/>
  <c r="I279" i="5" s="1"/>
  <c r="F201" i="5"/>
  <c r="H279" i="5" s="1"/>
  <c r="J200" i="5"/>
  <c r="I200" i="5"/>
  <c r="H200" i="5"/>
  <c r="J278" i="5" s="1"/>
  <c r="G200" i="5"/>
  <c r="I278" i="5" s="1"/>
  <c r="F200" i="5"/>
  <c r="H278" i="5" s="1"/>
  <c r="J199" i="5"/>
  <c r="I199" i="5"/>
  <c r="H199" i="5"/>
  <c r="J277" i="5" s="1"/>
  <c r="G199" i="5"/>
  <c r="I277" i="5" s="1"/>
  <c r="F199" i="5"/>
  <c r="H277" i="5" s="1"/>
  <c r="N198" i="5"/>
  <c r="M198" i="5"/>
  <c r="L198" i="5"/>
  <c r="K198" i="5"/>
  <c r="J198" i="5"/>
  <c r="I198" i="5"/>
  <c r="H198" i="5"/>
  <c r="J276" i="5" s="1"/>
  <c r="G198" i="5"/>
  <c r="I276" i="5" s="1"/>
  <c r="F198" i="5"/>
  <c r="H276" i="5" s="1"/>
  <c r="N197" i="5"/>
  <c r="M197" i="5"/>
  <c r="L197" i="5"/>
  <c r="K197" i="5"/>
  <c r="J197" i="5"/>
  <c r="N196" i="5"/>
  <c r="M196" i="5"/>
  <c r="L196" i="5"/>
  <c r="K196" i="5"/>
  <c r="J196" i="5"/>
  <c r="I196" i="5"/>
  <c r="N195" i="5"/>
  <c r="M195" i="5"/>
  <c r="L195" i="5"/>
  <c r="K195" i="5"/>
  <c r="J195" i="5"/>
  <c r="L273" i="5" s="1"/>
  <c r="I195" i="5"/>
  <c r="K273" i="5" s="1"/>
  <c r="N194" i="5"/>
  <c r="M194" i="5"/>
  <c r="L194" i="5"/>
  <c r="K194" i="5"/>
  <c r="J194" i="5"/>
  <c r="I194" i="5"/>
  <c r="N193" i="5"/>
  <c r="M193" i="5"/>
  <c r="L193" i="5"/>
  <c r="K193" i="5"/>
  <c r="J193" i="5"/>
  <c r="I193" i="5"/>
  <c r="N192" i="5"/>
  <c r="M192" i="5"/>
  <c r="L192" i="5"/>
  <c r="K192" i="5"/>
  <c r="J192" i="5"/>
  <c r="I192" i="5"/>
  <c r="N191" i="5"/>
  <c r="M191" i="5"/>
  <c r="L191" i="5"/>
  <c r="K191" i="5"/>
  <c r="J191" i="5"/>
  <c r="L269" i="5" s="1"/>
  <c r="I191" i="5"/>
  <c r="K269" i="5" s="1"/>
  <c r="H191" i="5"/>
  <c r="N190" i="5"/>
  <c r="M190" i="5"/>
  <c r="L190" i="5"/>
  <c r="K190" i="5"/>
  <c r="J190" i="5"/>
  <c r="I190" i="5"/>
  <c r="H190" i="5"/>
  <c r="N189" i="5"/>
  <c r="M189" i="5"/>
  <c r="L189" i="5"/>
  <c r="K189" i="5"/>
  <c r="J189" i="5"/>
  <c r="I189" i="5"/>
  <c r="H189" i="5"/>
  <c r="N188" i="5"/>
  <c r="M188" i="5"/>
  <c r="L188" i="5"/>
  <c r="K188" i="5"/>
  <c r="J188" i="5"/>
  <c r="I188" i="5"/>
  <c r="H188" i="5"/>
  <c r="N187" i="5"/>
  <c r="M187" i="5"/>
  <c r="L187" i="5"/>
  <c r="K187" i="5"/>
  <c r="J187" i="5"/>
  <c r="I187" i="5"/>
  <c r="H187" i="5"/>
  <c r="G187" i="5"/>
  <c r="N186" i="5"/>
  <c r="M186" i="5"/>
  <c r="L186" i="5"/>
  <c r="K186" i="5"/>
  <c r="J186" i="5"/>
  <c r="I186" i="5"/>
  <c r="H186" i="5"/>
  <c r="G186" i="5"/>
  <c r="N185" i="5"/>
  <c r="M185" i="5"/>
  <c r="L185" i="5"/>
  <c r="K185" i="5"/>
  <c r="J185" i="5"/>
  <c r="I185" i="5"/>
  <c r="H185" i="5"/>
  <c r="G185" i="5"/>
  <c r="N184" i="5"/>
  <c r="M184" i="5"/>
  <c r="L184" i="5"/>
  <c r="K184" i="5"/>
  <c r="J184" i="5"/>
  <c r="I184" i="5"/>
  <c r="H184" i="5"/>
  <c r="G184" i="5"/>
  <c r="N183" i="5"/>
  <c r="M183" i="5"/>
  <c r="L183" i="5"/>
  <c r="K183" i="5"/>
  <c r="J183" i="5"/>
  <c r="I183" i="5"/>
  <c r="H183" i="5"/>
  <c r="G183" i="5"/>
  <c r="F183" i="5"/>
  <c r="N182" i="5"/>
  <c r="M182" i="5"/>
  <c r="L182" i="5"/>
  <c r="K182" i="5"/>
  <c r="J182" i="5"/>
  <c r="I182" i="5"/>
  <c r="H182" i="5"/>
  <c r="G182" i="5"/>
  <c r="F182" i="5"/>
  <c r="N181" i="5"/>
  <c r="M181" i="5"/>
  <c r="L181" i="5"/>
  <c r="K181" i="5"/>
  <c r="J181" i="5"/>
  <c r="I181" i="5"/>
  <c r="H181" i="5"/>
  <c r="G181" i="5"/>
  <c r="F181" i="5"/>
  <c r="N180" i="5"/>
  <c r="M180" i="5"/>
  <c r="L180" i="5"/>
  <c r="K180" i="5"/>
  <c r="J180" i="5"/>
  <c r="I180" i="5"/>
  <c r="H180" i="5"/>
  <c r="G180" i="5"/>
  <c r="F180" i="5"/>
  <c r="N179" i="5"/>
  <c r="M179" i="5"/>
  <c r="L179" i="5"/>
  <c r="K179" i="5"/>
  <c r="J179" i="5"/>
  <c r="L257" i="5" s="1"/>
  <c r="I179" i="5"/>
  <c r="K257" i="5" s="1"/>
  <c r="H179" i="5"/>
  <c r="G179" i="5"/>
  <c r="F179" i="5"/>
  <c r="N178" i="5"/>
  <c r="M178" i="5"/>
  <c r="L178" i="5"/>
  <c r="K178" i="5"/>
  <c r="J178" i="5"/>
  <c r="L256" i="5" s="1"/>
  <c r="I178" i="5"/>
  <c r="H178" i="5"/>
  <c r="G178" i="5"/>
  <c r="F178" i="5"/>
  <c r="E178" i="5"/>
  <c r="N177" i="5"/>
  <c r="M177" i="5"/>
  <c r="L177" i="5"/>
  <c r="K177" i="5"/>
  <c r="J177" i="5"/>
  <c r="I177" i="5"/>
  <c r="H177" i="5"/>
  <c r="G177" i="5"/>
  <c r="F177" i="5"/>
  <c r="E177" i="5"/>
  <c r="N176" i="5"/>
  <c r="M176" i="5"/>
  <c r="L176" i="5"/>
  <c r="K176" i="5"/>
  <c r="J176" i="5"/>
  <c r="I176" i="5"/>
  <c r="H176" i="5"/>
  <c r="G176" i="5"/>
  <c r="F176" i="5"/>
  <c r="E176" i="5"/>
  <c r="N175" i="5"/>
  <c r="M175" i="5"/>
  <c r="L175" i="5"/>
  <c r="K175" i="5"/>
  <c r="J175" i="5"/>
  <c r="I175" i="5"/>
  <c r="H175" i="5"/>
  <c r="G175" i="5"/>
  <c r="F175" i="5"/>
  <c r="E175" i="5"/>
  <c r="N174" i="5"/>
  <c r="M174" i="5"/>
  <c r="L174" i="5"/>
  <c r="K174" i="5"/>
  <c r="J174" i="5"/>
  <c r="L252" i="5" s="1"/>
  <c r="I174" i="5"/>
  <c r="H174" i="5"/>
  <c r="G174" i="5"/>
  <c r="F174" i="5"/>
  <c r="E174" i="5"/>
  <c r="D174" i="5"/>
  <c r="N173" i="5"/>
  <c r="M173" i="5"/>
  <c r="L173" i="5"/>
  <c r="K173" i="5"/>
  <c r="J173" i="5"/>
  <c r="I173" i="5"/>
  <c r="H173" i="5"/>
  <c r="G173" i="5"/>
  <c r="F173" i="5"/>
  <c r="E173" i="5"/>
  <c r="D173" i="5"/>
  <c r="N172" i="5"/>
  <c r="M172" i="5"/>
  <c r="L172" i="5"/>
  <c r="K172" i="5"/>
  <c r="J172" i="5"/>
  <c r="I172" i="5"/>
  <c r="H172" i="5"/>
  <c r="G172" i="5"/>
  <c r="F172" i="5"/>
  <c r="E172" i="5"/>
  <c r="D172" i="5"/>
  <c r="N171" i="5"/>
  <c r="M171" i="5"/>
  <c r="L171" i="5"/>
  <c r="K171" i="5"/>
  <c r="J171" i="5"/>
  <c r="I171" i="5"/>
  <c r="H171" i="5"/>
  <c r="G171" i="5"/>
  <c r="F171" i="5"/>
  <c r="E171" i="5"/>
  <c r="D171" i="5"/>
  <c r="N170" i="5"/>
  <c r="M170" i="5"/>
  <c r="L170" i="5"/>
  <c r="K170" i="5"/>
  <c r="J170" i="5"/>
  <c r="I170" i="5"/>
  <c r="H170" i="5"/>
  <c r="G170" i="5"/>
  <c r="F170" i="5"/>
  <c r="E170" i="5"/>
  <c r="D170" i="5"/>
  <c r="C170" i="5"/>
  <c r="N169" i="5"/>
  <c r="M169" i="5"/>
  <c r="L169" i="5"/>
  <c r="K169" i="5"/>
  <c r="J169" i="5"/>
  <c r="I169" i="5"/>
  <c r="H169" i="5"/>
  <c r="G169" i="5"/>
  <c r="F169" i="5"/>
  <c r="E169" i="5"/>
  <c r="D169" i="5"/>
  <c r="C169" i="5"/>
  <c r="N168" i="5"/>
  <c r="M168" i="5"/>
  <c r="L168" i="5"/>
  <c r="K168" i="5"/>
  <c r="J168" i="5"/>
  <c r="I168" i="5"/>
  <c r="H168" i="5"/>
  <c r="G168" i="5"/>
  <c r="F168" i="5"/>
  <c r="E168" i="5"/>
  <c r="D168" i="5"/>
  <c r="C168" i="5"/>
  <c r="N167" i="5"/>
  <c r="M167" i="5"/>
  <c r="L167" i="5"/>
  <c r="K167" i="5"/>
  <c r="J167" i="5"/>
  <c r="I167" i="5"/>
  <c r="H167" i="5"/>
  <c r="G167" i="5"/>
  <c r="F167" i="5"/>
  <c r="E167" i="5"/>
  <c r="D167" i="5"/>
  <c r="C167" i="5"/>
  <c r="N166" i="5"/>
  <c r="M166" i="5"/>
  <c r="L166" i="5"/>
  <c r="K166" i="5"/>
  <c r="J166" i="5"/>
  <c r="I166" i="5"/>
  <c r="H166" i="5"/>
  <c r="G166" i="5"/>
  <c r="F166" i="5"/>
  <c r="E166" i="5"/>
  <c r="D166" i="5"/>
  <c r="C166" i="5"/>
  <c r="N165" i="5"/>
  <c r="M165" i="5"/>
  <c r="L165" i="5"/>
  <c r="K165" i="5"/>
  <c r="J165" i="5"/>
  <c r="I165" i="5"/>
  <c r="H165" i="5"/>
  <c r="G165" i="5"/>
  <c r="F165" i="5"/>
  <c r="E165" i="5"/>
  <c r="D165" i="5"/>
  <c r="C165" i="5"/>
  <c r="N164" i="5"/>
  <c r="M164" i="5"/>
  <c r="L164" i="5"/>
  <c r="K164" i="5"/>
  <c r="J164" i="5"/>
  <c r="I164" i="5"/>
  <c r="H164" i="5"/>
  <c r="G164" i="5"/>
  <c r="F164" i="5"/>
  <c r="E164" i="5"/>
  <c r="D164" i="5"/>
  <c r="C164" i="5"/>
  <c r="N163" i="5"/>
  <c r="M163" i="5"/>
  <c r="L163" i="5"/>
  <c r="K163" i="5"/>
  <c r="J163" i="5"/>
  <c r="I163" i="5"/>
  <c r="H163" i="5"/>
  <c r="G163" i="5"/>
  <c r="F163" i="5"/>
  <c r="E163" i="5"/>
  <c r="D163" i="5"/>
  <c r="C163" i="5"/>
  <c r="N162" i="5"/>
  <c r="M162" i="5"/>
  <c r="L162" i="5"/>
  <c r="K162" i="5"/>
  <c r="J162" i="5"/>
  <c r="I162" i="5"/>
  <c r="H162" i="5"/>
  <c r="G162" i="5"/>
  <c r="F162" i="5"/>
  <c r="E162" i="5"/>
  <c r="D162" i="5"/>
  <c r="C162" i="5"/>
  <c r="N161" i="5"/>
  <c r="M161" i="5"/>
  <c r="L161" i="5"/>
  <c r="K161" i="5"/>
  <c r="J161" i="5"/>
  <c r="I161" i="5"/>
  <c r="H161" i="5"/>
  <c r="G161" i="5"/>
  <c r="F161" i="5"/>
  <c r="E161" i="5"/>
  <c r="D161" i="5"/>
  <c r="C161" i="5"/>
  <c r="N160" i="5"/>
  <c r="M160" i="5"/>
  <c r="L160" i="5"/>
  <c r="K160" i="5"/>
  <c r="J160" i="5"/>
  <c r="I160" i="5"/>
  <c r="H160" i="5"/>
  <c r="G160" i="5"/>
  <c r="F160" i="5"/>
  <c r="E160" i="5"/>
  <c r="D160" i="5"/>
  <c r="C160" i="5"/>
  <c r="N159" i="5"/>
  <c r="M159" i="5"/>
  <c r="L159" i="5"/>
  <c r="K159" i="5"/>
  <c r="J159" i="5"/>
  <c r="I159" i="5"/>
  <c r="H159" i="5"/>
  <c r="G159" i="5"/>
  <c r="F159" i="5"/>
  <c r="E159" i="5"/>
  <c r="D159" i="5"/>
  <c r="C159" i="5"/>
  <c r="N158" i="5"/>
  <c r="M158" i="5"/>
  <c r="L158" i="5"/>
  <c r="K158" i="5"/>
  <c r="J158" i="5"/>
  <c r="I158" i="5"/>
  <c r="H158" i="5"/>
  <c r="G158" i="5"/>
  <c r="F158" i="5"/>
  <c r="E158" i="5"/>
  <c r="D158" i="5"/>
  <c r="C158" i="5"/>
  <c r="N157" i="5"/>
  <c r="M157" i="5"/>
  <c r="L157" i="5"/>
  <c r="K157" i="5"/>
  <c r="J157" i="5"/>
  <c r="I157" i="5"/>
  <c r="H157" i="5"/>
  <c r="G157" i="5"/>
  <c r="F157" i="5"/>
  <c r="E157" i="5"/>
  <c r="D157" i="5"/>
  <c r="C157" i="5"/>
  <c r="N156" i="5"/>
  <c r="M156" i="5"/>
  <c r="L156" i="5"/>
  <c r="K156" i="5"/>
  <c r="J156" i="5"/>
  <c r="I156" i="5"/>
  <c r="H156" i="5"/>
  <c r="G156" i="5"/>
  <c r="F156" i="5"/>
  <c r="E156" i="5"/>
  <c r="D156" i="5"/>
  <c r="C156" i="5"/>
  <c r="N155" i="5"/>
  <c r="M155" i="5"/>
  <c r="L155" i="5"/>
  <c r="K155" i="5"/>
  <c r="J155" i="5"/>
  <c r="I155" i="5"/>
  <c r="H155" i="5"/>
  <c r="G155" i="5"/>
  <c r="F155" i="5"/>
  <c r="E155" i="5"/>
  <c r="D155" i="5"/>
  <c r="C155" i="5"/>
  <c r="N154" i="5"/>
  <c r="M154" i="5"/>
  <c r="L154" i="5"/>
  <c r="K154" i="5"/>
  <c r="J154" i="5"/>
  <c r="I154" i="5"/>
  <c r="H154" i="5"/>
  <c r="G154" i="5"/>
  <c r="F154" i="5"/>
  <c r="E154" i="5"/>
  <c r="D154" i="5"/>
  <c r="C154" i="5"/>
  <c r="N153" i="5"/>
  <c r="M153" i="5"/>
  <c r="L153" i="5"/>
  <c r="K153" i="5"/>
  <c r="J153" i="5"/>
  <c r="I153" i="5"/>
  <c r="H153" i="5"/>
  <c r="G153" i="5"/>
  <c r="F153" i="5"/>
  <c r="E153" i="5"/>
  <c r="D153" i="5"/>
  <c r="C153" i="5"/>
  <c r="N152" i="5"/>
  <c r="M152" i="5"/>
  <c r="L152" i="5"/>
  <c r="K152" i="5"/>
  <c r="J152" i="5"/>
  <c r="I152" i="5"/>
  <c r="H152" i="5"/>
  <c r="G152" i="5"/>
  <c r="F152" i="5"/>
  <c r="E152" i="5"/>
  <c r="D152" i="5"/>
  <c r="C152" i="5"/>
  <c r="N151" i="5"/>
  <c r="M151" i="5"/>
  <c r="L151" i="5"/>
  <c r="K151" i="5"/>
  <c r="J151" i="5"/>
  <c r="I151" i="5"/>
  <c r="H151" i="5"/>
  <c r="G151" i="5"/>
  <c r="F151" i="5"/>
  <c r="E151" i="5"/>
  <c r="D151" i="5"/>
  <c r="C151" i="5"/>
  <c r="N150" i="5"/>
  <c r="M150" i="5"/>
  <c r="L150" i="5"/>
  <c r="K150" i="5"/>
  <c r="J150" i="5"/>
  <c r="I150" i="5"/>
  <c r="H150" i="5"/>
  <c r="G150" i="5"/>
  <c r="F150" i="5"/>
  <c r="E150" i="5"/>
  <c r="D150" i="5"/>
  <c r="C150" i="5"/>
  <c r="N149" i="5"/>
  <c r="M149" i="5"/>
  <c r="L149" i="5"/>
  <c r="K149" i="5"/>
  <c r="J149" i="5"/>
  <c r="I149" i="5"/>
  <c r="H149" i="5"/>
  <c r="G149" i="5"/>
  <c r="F149" i="5"/>
  <c r="E149" i="5"/>
  <c r="D149" i="5"/>
  <c r="C149" i="5"/>
  <c r="B306" i="5"/>
  <c r="B307" i="5" s="1"/>
  <c r="B308" i="5" s="1"/>
  <c r="B309" i="5" s="1"/>
  <c r="B310" i="5" s="1"/>
  <c r="B311" i="5" s="1"/>
  <c r="B312" i="5" s="1"/>
  <c r="B313" i="5" s="1"/>
  <c r="B314" i="5" s="1"/>
  <c r="B315" i="5" s="1"/>
  <c r="B316" i="5" s="1"/>
  <c r="B317" i="5" s="1"/>
  <c r="B318" i="5" s="1"/>
  <c r="B319" i="5" s="1"/>
  <c r="B320" i="5" s="1"/>
  <c r="B321" i="5" s="1"/>
  <c r="B322" i="5" s="1"/>
  <c r="B323" i="5" s="1"/>
  <c r="B324" i="5" s="1"/>
  <c r="B325" i="5" s="1"/>
  <c r="B326" i="5" s="1"/>
  <c r="B327" i="5" s="1"/>
  <c r="B328" i="5" s="1"/>
  <c r="B329" i="5" s="1"/>
  <c r="B330" i="5" s="1"/>
  <c r="B331" i="5" s="1"/>
  <c r="B332" i="5" s="1"/>
  <c r="B333" i="5" s="1"/>
  <c r="B334" i="5" s="1"/>
  <c r="B335" i="5" s="1"/>
  <c r="B336" i="5" s="1"/>
  <c r="B337" i="5" s="1"/>
  <c r="B338" i="5" s="1"/>
  <c r="B339" i="5" s="1"/>
  <c r="B340" i="5" s="1"/>
  <c r="B341" i="5" s="1"/>
  <c r="B342" i="5" s="1"/>
  <c r="B343" i="5" s="1"/>
  <c r="B344" i="5" s="1"/>
  <c r="B345" i="5" s="1"/>
  <c r="B346" i="5" s="1"/>
  <c r="B347" i="5" s="1"/>
  <c r="B348" i="5" s="1"/>
  <c r="B349" i="5" s="1"/>
  <c r="B350" i="5" s="1"/>
  <c r="B351" i="5" s="1"/>
  <c r="B352" i="5" s="1"/>
  <c r="B353" i="5" s="1"/>
  <c r="B354" i="5" s="1"/>
  <c r="B355" i="5" s="1"/>
  <c r="B356" i="5" s="1"/>
  <c r="B357" i="5" s="1"/>
  <c r="B358" i="5" s="1"/>
  <c r="B359" i="5" s="1"/>
  <c r="B360" i="5" s="1"/>
  <c r="B361" i="5" s="1"/>
  <c r="B362" i="5" s="1"/>
  <c r="B363" i="5" s="1"/>
  <c r="B364" i="5" s="1"/>
  <c r="B365" i="5" s="1"/>
  <c r="B366" i="5" s="1"/>
  <c r="B367" i="5" s="1"/>
  <c r="B368" i="5" s="1"/>
  <c r="B369" i="5" s="1"/>
  <c r="B370" i="5" s="1"/>
  <c r="B371" i="5" s="1"/>
  <c r="B372" i="5" s="1"/>
  <c r="B373" i="5" s="1"/>
  <c r="B374" i="5" s="1"/>
  <c r="I197" i="5"/>
  <c r="H197" i="5"/>
  <c r="G197" i="5"/>
  <c r="F197" i="5"/>
  <c r="H192" i="5"/>
  <c r="G192" i="5"/>
  <c r="F192" i="5"/>
  <c r="E192" i="5"/>
  <c r="G270" i="5" s="1"/>
  <c r="D192" i="5"/>
  <c r="F270" i="5" s="1"/>
  <c r="C192" i="5"/>
  <c r="E270" i="5" s="1"/>
  <c r="G191" i="5"/>
  <c r="F191" i="5"/>
  <c r="E191" i="5"/>
  <c r="G269" i="5" s="1"/>
  <c r="D191" i="5"/>
  <c r="F269" i="5" s="1"/>
  <c r="C191" i="5"/>
  <c r="E269" i="5" s="1"/>
  <c r="G190" i="5"/>
  <c r="F190" i="5"/>
  <c r="E190" i="5"/>
  <c r="G268" i="5" s="1"/>
  <c r="D190" i="5"/>
  <c r="F268" i="5" s="1"/>
  <c r="C190" i="5"/>
  <c r="E268" i="5" s="1"/>
  <c r="G189" i="5"/>
  <c r="F189" i="5"/>
  <c r="E189" i="5"/>
  <c r="G267" i="5" s="1"/>
  <c r="D189" i="5"/>
  <c r="F267" i="5" s="1"/>
  <c r="C189" i="5"/>
  <c r="E267" i="5" s="1"/>
  <c r="G188" i="5"/>
  <c r="F188" i="5"/>
  <c r="E188" i="5"/>
  <c r="G266" i="5" s="1"/>
  <c r="D188" i="5"/>
  <c r="F266" i="5" s="1"/>
  <c r="C188" i="5"/>
  <c r="E266" i="5" s="1"/>
  <c r="F187" i="5"/>
  <c r="E187" i="5"/>
  <c r="G265" i="5" s="1"/>
  <c r="D187" i="5"/>
  <c r="F265" i="5" s="1"/>
  <c r="C187" i="5"/>
  <c r="E265" i="5" s="1"/>
  <c r="F186" i="5"/>
  <c r="E186" i="5"/>
  <c r="G264" i="5" s="1"/>
  <c r="D186" i="5"/>
  <c r="F264" i="5" s="1"/>
  <c r="C186" i="5"/>
  <c r="E264" i="5" s="1"/>
  <c r="F185" i="5"/>
  <c r="E185" i="5"/>
  <c r="G263" i="5" s="1"/>
  <c r="D185" i="5"/>
  <c r="F263" i="5" s="1"/>
  <c r="C185" i="5"/>
  <c r="E263" i="5" s="1"/>
  <c r="F184" i="5"/>
  <c r="E184" i="5"/>
  <c r="G262" i="5" s="1"/>
  <c r="D184" i="5"/>
  <c r="F262" i="5" s="1"/>
  <c r="C184" i="5"/>
  <c r="E262" i="5" s="1"/>
  <c r="E183" i="5"/>
  <c r="D183" i="5"/>
  <c r="C183" i="5"/>
  <c r="E182" i="5"/>
  <c r="D182" i="5"/>
  <c r="C182" i="5"/>
  <c r="E181" i="5"/>
  <c r="D181" i="5"/>
  <c r="C181" i="5"/>
  <c r="E180" i="5"/>
  <c r="D180" i="5"/>
  <c r="C180" i="5"/>
  <c r="E179" i="5"/>
  <c r="D179" i="5"/>
  <c r="C179" i="5"/>
  <c r="D178" i="5"/>
  <c r="C178" i="5"/>
  <c r="D177" i="5"/>
  <c r="C177" i="5"/>
  <c r="D176" i="5"/>
  <c r="C176" i="5"/>
  <c r="D175" i="5"/>
  <c r="C175" i="5"/>
  <c r="C174" i="5"/>
  <c r="C173" i="5"/>
  <c r="C172" i="5"/>
  <c r="C171" i="5"/>
  <c r="B540" i="5"/>
  <c r="B541" i="5" s="1"/>
  <c r="B542" i="5" s="1"/>
  <c r="B543" i="5" s="1"/>
  <c r="B544" i="5" s="1"/>
  <c r="B545" i="5" s="1"/>
  <c r="B546" i="5" s="1"/>
  <c r="B547" i="5" s="1"/>
  <c r="B548" i="5" s="1"/>
  <c r="B549" i="5" s="1"/>
  <c r="B550" i="5" s="1"/>
  <c r="B551" i="5" s="1"/>
  <c r="B552" i="5" s="1"/>
  <c r="B553" i="5" s="1"/>
  <c r="B554" i="5" s="1"/>
  <c r="B555" i="5" s="1"/>
  <c r="B556" i="5" s="1"/>
  <c r="B557" i="5" s="1"/>
  <c r="B558" i="5" s="1"/>
  <c r="B559" i="5" s="1"/>
  <c r="B560" i="5" s="1"/>
  <c r="B561" i="5" s="1"/>
  <c r="B562" i="5" s="1"/>
  <c r="B563" i="5" s="1"/>
  <c r="B564" i="5" s="1"/>
  <c r="B565" i="5" s="1"/>
  <c r="B566" i="5" s="1"/>
  <c r="B567" i="5" s="1"/>
  <c r="B568" i="5" s="1"/>
  <c r="B569" i="5" s="1"/>
  <c r="B570" i="5" s="1"/>
  <c r="B571" i="5" s="1"/>
  <c r="B572" i="5" s="1"/>
  <c r="B573" i="5" s="1"/>
  <c r="B574" i="5" s="1"/>
  <c r="B575" i="5" s="1"/>
  <c r="B576" i="5" s="1"/>
  <c r="B577" i="5" s="1"/>
  <c r="B578" i="5" s="1"/>
  <c r="B579" i="5" s="1"/>
  <c r="B580" i="5" s="1"/>
  <c r="B581" i="5" s="1"/>
  <c r="B582" i="5" s="1"/>
  <c r="B583" i="5" s="1"/>
  <c r="B584" i="5" s="1"/>
  <c r="B585" i="5" s="1"/>
  <c r="B586" i="5" s="1"/>
  <c r="B587" i="5" s="1"/>
  <c r="B588" i="5" s="1"/>
  <c r="B589" i="5" s="1"/>
  <c r="B590" i="5" s="1"/>
  <c r="B591" i="5" s="1"/>
  <c r="B592" i="5" s="1"/>
  <c r="B593" i="5" s="1"/>
  <c r="B594" i="5" s="1"/>
  <c r="B595" i="5" s="1"/>
  <c r="B596" i="5" s="1"/>
  <c r="B597" i="5" s="1"/>
  <c r="B598" i="5" s="1"/>
  <c r="B599" i="5" s="1"/>
  <c r="B600" i="5" s="1"/>
  <c r="B601" i="5" s="1"/>
  <c r="B602" i="5" s="1"/>
  <c r="B603" i="5" s="1"/>
  <c r="B604" i="5" s="1"/>
  <c r="B605" i="5" s="1"/>
  <c r="B606" i="5" s="1"/>
  <c r="B607" i="5" s="1"/>
  <c r="B608" i="5" s="1"/>
  <c r="F541" i="5"/>
  <c r="M541" i="5" s="1"/>
  <c r="F565" i="5"/>
  <c r="M565" i="5" s="1"/>
  <c r="F569" i="5"/>
  <c r="M569" i="5" s="1"/>
  <c r="F577" i="5"/>
  <c r="M577" i="5" s="1"/>
  <c r="F593" i="5"/>
  <c r="M593" i="5" s="1"/>
  <c r="N213" i="6"/>
  <c r="P290" i="6" s="1"/>
  <c r="M213" i="6"/>
  <c r="O290" i="6" s="1"/>
  <c r="L213" i="6"/>
  <c r="N290" i="6" s="1"/>
  <c r="K213" i="6"/>
  <c r="M290" i="6" s="1"/>
  <c r="J213" i="6"/>
  <c r="L290" i="6" s="1"/>
  <c r="I213" i="6"/>
  <c r="K290" i="6" s="1"/>
  <c r="H213" i="6"/>
  <c r="J290" i="6" s="1"/>
  <c r="G213" i="6"/>
  <c r="I290" i="6" s="1"/>
  <c r="F213" i="6"/>
  <c r="H290" i="6" s="1"/>
  <c r="E213" i="6"/>
  <c r="G290" i="6" s="1"/>
  <c r="D213" i="6"/>
  <c r="F290" i="6" s="1"/>
  <c r="C213" i="6"/>
  <c r="E290" i="6" s="1"/>
  <c r="N212" i="6"/>
  <c r="P289" i="6" s="1"/>
  <c r="M212" i="6"/>
  <c r="O289" i="6" s="1"/>
  <c r="L212" i="6"/>
  <c r="N289" i="6" s="1"/>
  <c r="K212" i="6"/>
  <c r="M289" i="6" s="1"/>
  <c r="J212" i="6"/>
  <c r="L289" i="6" s="1"/>
  <c r="I212" i="6"/>
  <c r="K289" i="6" s="1"/>
  <c r="H212" i="6"/>
  <c r="J289" i="6" s="1"/>
  <c r="G212" i="6"/>
  <c r="I289" i="6" s="1"/>
  <c r="F212" i="6"/>
  <c r="H289" i="6" s="1"/>
  <c r="E212" i="6"/>
  <c r="G289" i="6" s="1"/>
  <c r="D212" i="6"/>
  <c r="F289" i="6" s="1"/>
  <c r="C212" i="6"/>
  <c r="E289" i="6" s="1"/>
  <c r="N211" i="6"/>
  <c r="P288" i="6" s="1"/>
  <c r="M211" i="6"/>
  <c r="O288" i="6" s="1"/>
  <c r="L211" i="6"/>
  <c r="N288" i="6" s="1"/>
  <c r="K211" i="6"/>
  <c r="M288" i="6" s="1"/>
  <c r="J211" i="6"/>
  <c r="L288" i="6" s="1"/>
  <c r="I211" i="6"/>
  <c r="K288" i="6" s="1"/>
  <c r="H211" i="6"/>
  <c r="J288" i="6" s="1"/>
  <c r="G211" i="6"/>
  <c r="I288" i="6" s="1"/>
  <c r="F211" i="6"/>
  <c r="H288" i="6" s="1"/>
  <c r="E211" i="6"/>
  <c r="G288" i="6" s="1"/>
  <c r="D211" i="6"/>
  <c r="F288" i="6" s="1"/>
  <c r="C211" i="6"/>
  <c r="E288" i="6" s="1"/>
  <c r="N210" i="6"/>
  <c r="P287" i="6" s="1"/>
  <c r="M210" i="6"/>
  <c r="O287" i="6" s="1"/>
  <c r="L210" i="6"/>
  <c r="N287" i="6" s="1"/>
  <c r="K210" i="6"/>
  <c r="M287" i="6" s="1"/>
  <c r="J210" i="6"/>
  <c r="L287" i="6" s="1"/>
  <c r="I210" i="6"/>
  <c r="K287" i="6" s="1"/>
  <c r="H210" i="6"/>
  <c r="J287" i="6" s="1"/>
  <c r="G210" i="6"/>
  <c r="I287" i="6" s="1"/>
  <c r="F210" i="6"/>
  <c r="H287" i="6" s="1"/>
  <c r="E210" i="6"/>
  <c r="G287" i="6" s="1"/>
  <c r="D210" i="6"/>
  <c r="F287" i="6" s="1"/>
  <c r="C210" i="6"/>
  <c r="E287" i="6" s="1"/>
  <c r="N209" i="6"/>
  <c r="P286" i="6" s="1"/>
  <c r="M209" i="6"/>
  <c r="O286" i="6" s="1"/>
  <c r="L209" i="6"/>
  <c r="N286" i="6" s="1"/>
  <c r="K209" i="6"/>
  <c r="M286" i="6" s="1"/>
  <c r="J209" i="6"/>
  <c r="L286" i="6" s="1"/>
  <c r="I209" i="6"/>
  <c r="K286" i="6" s="1"/>
  <c r="H209" i="6"/>
  <c r="J286" i="6" s="1"/>
  <c r="G209" i="6"/>
  <c r="I286" i="6" s="1"/>
  <c r="F209" i="6"/>
  <c r="H286" i="6" s="1"/>
  <c r="E209" i="6"/>
  <c r="G286" i="6" s="1"/>
  <c r="D209" i="6"/>
  <c r="F286" i="6" s="1"/>
  <c r="C209" i="6"/>
  <c r="E286" i="6" s="1"/>
  <c r="N208" i="6"/>
  <c r="P285" i="6" s="1"/>
  <c r="M208" i="6"/>
  <c r="O285" i="6" s="1"/>
  <c r="L208" i="6"/>
  <c r="N285" i="6" s="1"/>
  <c r="K208" i="6"/>
  <c r="M285" i="6" s="1"/>
  <c r="J208" i="6"/>
  <c r="L285" i="6" s="1"/>
  <c r="I208" i="6"/>
  <c r="K285" i="6" s="1"/>
  <c r="H208" i="6"/>
  <c r="J285" i="6" s="1"/>
  <c r="G208" i="6"/>
  <c r="I285" i="6" s="1"/>
  <c r="F208" i="6"/>
  <c r="H285" i="6" s="1"/>
  <c r="E208" i="6"/>
  <c r="G285" i="6" s="1"/>
  <c r="D208" i="6"/>
  <c r="F285" i="6" s="1"/>
  <c r="C208" i="6"/>
  <c r="E285" i="6" s="1"/>
  <c r="N207" i="6"/>
  <c r="P284" i="6" s="1"/>
  <c r="M207" i="6"/>
  <c r="O284" i="6" s="1"/>
  <c r="L207" i="6"/>
  <c r="K207" i="6"/>
  <c r="M284" i="6" s="1"/>
  <c r="J207" i="6"/>
  <c r="L284" i="6" s="1"/>
  <c r="I207" i="6"/>
  <c r="K284" i="6" s="1"/>
  <c r="H207" i="6"/>
  <c r="J284" i="6" s="1"/>
  <c r="G207" i="6"/>
  <c r="I284" i="6" s="1"/>
  <c r="F207" i="6"/>
  <c r="H284" i="6" s="1"/>
  <c r="E207" i="6"/>
  <c r="G284" i="6" s="1"/>
  <c r="D207" i="6"/>
  <c r="F284" i="6" s="1"/>
  <c r="C207" i="6"/>
  <c r="E284" i="6" s="1"/>
  <c r="N206" i="6"/>
  <c r="P283" i="6" s="1"/>
  <c r="M206" i="6"/>
  <c r="O283" i="6" s="1"/>
  <c r="L206" i="6"/>
  <c r="N283" i="6" s="1"/>
  <c r="K206" i="6"/>
  <c r="M283" i="6" s="1"/>
  <c r="J206" i="6"/>
  <c r="L283" i="6" s="1"/>
  <c r="I206" i="6"/>
  <c r="K283" i="6" s="1"/>
  <c r="H206" i="6"/>
  <c r="J283" i="6" s="1"/>
  <c r="G206" i="6"/>
  <c r="I283" i="6" s="1"/>
  <c r="F206" i="6"/>
  <c r="H283" i="6" s="1"/>
  <c r="E206" i="6"/>
  <c r="G283" i="6" s="1"/>
  <c r="D206" i="6"/>
  <c r="F283" i="6" s="1"/>
  <c r="C206" i="6"/>
  <c r="E283" i="6" s="1"/>
  <c r="N205" i="6"/>
  <c r="P282" i="6" s="1"/>
  <c r="M205" i="6"/>
  <c r="O282" i="6" s="1"/>
  <c r="L205" i="6"/>
  <c r="N282" i="6" s="1"/>
  <c r="K205" i="6"/>
  <c r="M282" i="6" s="1"/>
  <c r="J205" i="6"/>
  <c r="L282" i="6" s="1"/>
  <c r="I205" i="6"/>
  <c r="K282" i="6" s="1"/>
  <c r="H205" i="6"/>
  <c r="J282" i="6" s="1"/>
  <c r="G205" i="6"/>
  <c r="I282" i="6" s="1"/>
  <c r="F205" i="6"/>
  <c r="H282" i="6" s="1"/>
  <c r="E205" i="6"/>
  <c r="G282" i="6" s="1"/>
  <c r="D205" i="6"/>
  <c r="F282" i="6" s="1"/>
  <c r="C205" i="6"/>
  <c r="E282" i="6" s="1"/>
  <c r="N204" i="6"/>
  <c r="P281" i="6" s="1"/>
  <c r="M204" i="6"/>
  <c r="O281" i="6" s="1"/>
  <c r="L204" i="6"/>
  <c r="N281" i="6" s="1"/>
  <c r="K204" i="6"/>
  <c r="M281" i="6" s="1"/>
  <c r="J204" i="6"/>
  <c r="L281" i="6" s="1"/>
  <c r="I204" i="6"/>
  <c r="K281" i="6" s="1"/>
  <c r="H204" i="6"/>
  <c r="J281" i="6" s="1"/>
  <c r="G204" i="6"/>
  <c r="I281" i="6" s="1"/>
  <c r="F204" i="6"/>
  <c r="H281" i="6" s="1"/>
  <c r="E204" i="6"/>
  <c r="G281" i="6" s="1"/>
  <c r="D204" i="6"/>
  <c r="F281" i="6" s="1"/>
  <c r="C204" i="6"/>
  <c r="E281" i="6" s="1"/>
  <c r="N203" i="6"/>
  <c r="P280" i="6" s="1"/>
  <c r="M203" i="6"/>
  <c r="O280" i="6" s="1"/>
  <c r="L203" i="6"/>
  <c r="N280" i="6" s="1"/>
  <c r="K203" i="6"/>
  <c r="M280" i="6" s="1"/>
  <c r="J203" i="6"/>
  <c r="L280" i="6" s="1"/>
  <c r="I203" i="6"/>
  <c r="K280" i="6" s="1"/>
  <c r="H203" i="6"/>
  <c r="J280" i="6" s="1"/>
  <c r="G203" i="6"/>
  <c r="I280" i="6" s="1"/>
  <c r="F203" i="6"/>
  <c r="H280" i="6" s="1"/>
  <c r="E203" i="6"/>
  <c r="G280" i="6" s="1"/>
  <c r="D203" i="6"/>
  <c r="F280" i="6" s="1"/>
  <c r="C203" i="6"/>
  <c r="E280" i="6" s="1"/>
  <c r="N202" i="6"/>
  <c r="P279" i="6" s="1"/>
  <c r="M202" i="6"/>
  <c r="O279" i="6" s="1"/>
  <c r="L202" i="6"/>
  <c r="N279" i="6" s="1"/>
  <c r="K202" i="6"/>
  <c r="M279" i="6" s="1"/>
  <c r="J202" i="6"/>
  <c r="L279" i="6" s="1"/>
  <c r="I202" i="6"/>
  <c r="K279" i="6" s="1"/>
  <c r="H202" i="6"/>
  <c r="J279" i="6" s="1"/>
  <c r="G202" i="6"/>
  <c r="I279" i="6" s="1"/>
  <c r="F202" i="6"/>
  <c r="H279" i="6" s="1"/>
  <c r="E202" i="6"/>
  <c r="G279" i="6" s="1"/>
  <c r="D202" i="6"/>
  <c r="F279" i="6" s="1"/>
  <c r="C202" i="6"/>
  <c r="E279" i="6" s="1"/>
  <c r="N201" i="6"/>
  <c r="P278" i="6" s="1"/>
  <c r="M201" i="6"/>
  <c r="O278" i="6" s="1"/>
  <c r="L201" i="6"/>
  <c r="N278" i="6" s="1"/>
  <c r="K201" i="6"/>
  <c r="M278" i="6" s="1"/>
  <c r="J201" i="6"/>
  <c r="L278" i="6" s="1"/>
  <c r="I201" i="6"/>
  <c r="K278" i="6" s="1"/>
  <c r="H201" i="6"/>
  <c r="J278" i="6" s="1"/>
  <c r="G201" i="6"/>
  <c r="I278" i="6" s="1"/>
  <c r="F201" i="6"/>
  <c r="H278" i="6" s="1"/>
  <c r="E201" i="6"/>
  <c r="G278" i="6" s="1"/>
  <c r="D201" i="6"/>
  <c r="F278" i="6" s="1"/>
  <c r="C201" i="6"/>
  <c r="E278" i="6" s="1"/>
  <c r="N200" i="6"/>
  <c r="P277" i="6" s="1"/>
  <c r="M200" i="6"/>
  <c r="O277" i="6" s="1"/>
  <c r="L200" i="6"/>
  <c r="N277" i="6" s="1"/>
  <c r="K200" i="6"/>
  <c r="M277" i="6" s="1"/>
  <c r="J200" i="6"/>
  <c r="L277" i="6" s="1"/>
  <c r="I200" i="6"/>
  <c r="K277" i="6" s="1"/>
  <c r="H200" i="6"/>
  <c r="J277" i="6" s="1"/>
  <c r="G200" i="6"/>
  <c r="I277" i="6" s="1"/>
  <c r="F200" i="6"/>
  <c r="H277" i="6" s="1"/>
  <c r="E200" i="6"/>
  <c r="G277" i="6" s="1"/>
  <c r="D200" i="6"/>
  <c r="F277" i="6" s="1"/>
  <c r="C200" i="6"/>
  <c r="E277" i="6" s="1"/>
  <c r="N199" i="6"/>
  <c r="P276" i="6" s="1"/>
  <c r="M199" i="6"/>
  <c r="O276" i="6" s="1"/>
  <c r="L199" i="6"/>
  <c r="N276" i="6" s="1"/>
  <c r="K199" i="6"/>
  <c r="M276" i="6" s="1"/>
  <c r="J199" i="6"/>
  <c r="L276" i="6" s="1"/>
  <c r="I199" i="6"/>
  <c r="K276" i="6" s="1"/>
  <c r="H199" i="6"/>
  <c r="J276" i="6" s="1"/>
  <c r="G199" i="6"/>
  <c r="I276" i="6" s="1"/>
  <c r="F199" i="6"/>
  <c r="H276" i="6" s="1"/>
  <c r="E199" i="6"/>
  <c r="G276" i="6" s="1"/>
  <c r="D199" i="6"/>
  <c r="F276" i="6" s="1"/>
  <c r="C199" i="6"/>
  <c r="E276" i="6" s="1"/>
  <c r="N198" i="6"/>
  <c r="P275" i="6" s="1"/>
  <c r="M198" i="6"/>
  <c r="O275" i="6" s="1"/>
  <c r="L198" i="6"/>
  <c r="N275" i="6" s="1"/>
  <c r="K198" i="6"/>
  <c r="M275" i="6" s="1"/>
  <c r="J198" i="6"/>
  <c r="L275" i="6" s="1"/>
  <c r="I198" i="6"/>
  <c r="K275" i="6" s="1"/>
  <c r="H198" i="6"/>
  <c r="J275" i="6" s="1"/>
  <c r="G198" i="6"/>
  <c r="I275" i="6" s="1"/>
  <c r="F198" i="6"/>
  <c r="H275" i="6" s="1"/>
  <c r="E198" i="6"/>
  <c r="G275" i="6" s="1"/>
  <c r="D198" i="6"/>
  <c r="F275" i="6" s="1"/>
  <c r="C198" i="6"/>
  <c r="E275" i="6" s="1"/>
  <c r="N197" i="6"/>
  <c r="P274" i="6" s="1"/>
  <c r="M197" i="6"/>
  <c r="O274" i="6" s="1"/>
  <c r="L197" i="6"/>
  <c r="N274" i="6" s="1"/>
  <c r="K197" i="6"/>
  <c r="M274" i="6" s="1"/>
  <c r="J197" i="6"/>
  <c r="L274" i="6" s="1"/>
  <c r="I197" i="6"/>
  <c r="K274" i="6" s="1"/>
  <c r="H197" i="6"/>
  <c r="J274" i="6" s="1"/>
  <c r="G197" i="6"/>
  <c r="I274" i="6" s="1"/>
  <c r="F197" i="6"/>
  <c r="H274" i="6" s="1"/>
  <c r="E197" i="6"/>
  <c r="G274" i="6" s="1"/>
  <c r="D197" i="6"/>
  <c r="F274" i="6" s="1"/>
  <c r="C197" i="6"/>
  <c r="E274" i="6" s="1"/>
  <c r="N196" i="6"/>
  <c r="P273" i="6" s="1"/>
  <c r="M196" i="6"/>
  <c r="O273" i="6" s="1"/>
  <c r="L196" i="6"/>
  <c r="N273" i="6" s="1"/>
  <c r="K196" i="6"/>
  <c r="M273" i="6" s="1"/>
  <c r="J196" i="6"/>
  <c r="L273" i="6" s="1"/>
  <c r="I196" i="6"/>
  <c r="K273" i="6" s="1"/>
  <c r="H196" i="6"/>
  <c r="J273" i="6" s="1"/>
  <c r="G196" i="6"/>
  <c r="I273" i="6" s="1"/>
  <c r="F196" i="6"/>
  <c r="H273" i="6" s="1"/>
  <c r="E196" i="6"/>
  <c r="G273" i="6" s="1"/>
  <c r="D196" i="6"/>
  <c r="F273" i="6" s="1"/>
  <c r="C196" i="6"/>
  <c r="E273" i="6" s="1"/>
  <c r="N195" i="6"/>
  <c r="P272" i="6" s="1"/>
  <c r="M195" i="6"/>
  <c r="O272" i="6" s="1"/>
  <c r="L195" i="6"/>
  <c r="N272" i="6" s="1"/>
  <c r="K195" i="6"/>
  <c r="M272" i="6" s="1"/>
  <c r="J195" i="6"/>
  <c r="L272" i="6" s="1"/>
  <c r="I195" i="6"/>
  <c r="K272" i="6" s="1"/>
  <c r="H195" i="6"/>
  <c r="J272" i="6" s="1"/>
  <c r="G195" i="6"/>
  <c r="I272" i="6" s="1"/>
  <c r="F195" i="6"/>
  <c r="H272" i="6" s="1"/>
  <c r="E195" i="6"/>
  <c r="G272" i="6" s="1"/>
  <c r="D195" i="6"/>
  <c r="F272" i="6" s="1"/>
  <c r="C195" i="6"/>
  <c r="E272" i="6" s="1"/>
  <c r="N194" i="6"/>
  <c r="P271" i="6" s="1"/>
  <c r="M194" i="6"/>
  <c r="O271" i="6" s="1"/>
  <c r="L194" i="6"/>
  <c r="N271" i="6" s="1"/>
  <c r="K194" i="6"/>
  <c r="M271" i="6" s="1"/>
  <c r="J194" i="6"/>
  <c r="L271" i="6" s="1"/>
  <c r="I194" i="6"/>
  <c r="K271" i="6" s="1"/>
  <c r="H194" i="6"/>
  <c r="J271" i="6" s="1"/>
  <c r="G194" i="6"/>
  <c r="I271" i="6" s="1"/>
  <c r="F194" i="6"/>
  <c r="H271" i="6" s="1"/>
  <c r="E194" i="6"/>
  <c r="G271" i="6" s="1"/>
  <c r="D194" i="6"/>
  <c r="F271" i="6" s="1"/>
  <c r="C194" i="6"/>
  <c r="E271" i="6" s="1"/>
  <c r="N193" i="6"/>
  <c r="P270" i="6" s="1"/>
  <c r="M193" i="6"/>
  <c r="O270" i="6" s="1"/>
  <c r="L193" i="6"/>
  <c r="N270" i="6" s="1"/>
  <c r="K193" i="6"/>
  <c r="M270" i="6" s="1"/>
  <c r="J193" i="6"/>
  <c r="L270" i="6" s="1"/>
  <c r="I193" i="6"/>
  <c r="K270" i="6" s="1"/>
  <c r="H193" i="6"/>
  <c r="J270" i="6" s="1"/>
  <c r="G193" i="6"/>
  <c r="I270" i="6" s="1"/>
  <c r="F193" i="6"/>
  <c r="H270" i="6" s="1"/>
  <c r="E193" i="6"/>
  <c r="G270" i="6" s="1"/>
  <c r="D193" i="6"/>
  <c r="F270" i="6" s="1"/>
  <c r="C193" i="6"/>
  <c r="E270" i="6" s="1"/>
  <c r="N192" i="6"/>
  <c r="P269" i="6" s="1"/>
  <c r="M192" i="6"/>
  <c r="O269" i="6" s="1"/>
  <c r="L192" i="6"/>
  <c r="N269" i="6" s="1"/>
  <c r="K192" i="6"/>
  <c r="M269" i="6" s="1"/>
  <c r="J192" i="6"/>
  <c r="L269" i="6" s="1"/>
  <c r="I192" i="6"/>
  <c r="K269" i="6" s="1"/>
  <c r="H192" i="6"/>
  <c r="J269" i="6" s="1"/>
  <c r="G192" i="6"/>
  <c r="I269" i="6" s="1"/>
  <c r="F192" i="6"/>
  <c r="H269" i="6" s="1"/>
  <c r="E192" i="6"/>
  <c r="G269" i="6" s="1"/>
  <c r="D192" i="6"/>
  <c r="F269" i="6" s="1"/>
  <c r="C192" i="6"/>
  <c r="E269" i="6" s="1"/>
  <c r="N191" i="6"/>
  <c r="P268" i="6" s="1"/>
  <c r="M191" i="6"/>
  <c r="O268" i="6" s="1"/>
  <c r="L191" i="6"/>
  <c r="N268" i="6" s="1"/>
  <c r="K191" i="6"/>
  <c r="M268" i="6" s="1"/>
  <c r="J191" i="6"/>
  <c r="L268" i="6" s="1"/>
  <c r="I191" i="6"/>
  <c r="K268" i="6" s="1"/>
  <c r="H191" i="6"/>
  <c r="J268" i="6" s="1"/>
  <c r="G191" i="6"/>
  <c r="I268" i="6" s="1"/>
  <c r="F191" i="6"/>
  <c r="H268" i="6" s="1"/>
  <c r="E191" i="6"/>
  <c r="G268" i="6" s="1"/>
  <c r="D191" i="6"/>
  <c r="F268" i="6" s="1"/>
  <c r="C191" i="6"/>
  <c r="E268" i="6" s="1"/>
  <c r="N190" i="6"/>
  <c r="P267" i="6" s="1"/>
  <c r="M190" i="6"/>
  <c r="O267" i="6" s="1"/>
  <c r="L190" i="6"/>
  <c r="N267" i="6" s="1"/>
  <c r="K190" i="6"/>
  <c r="M267" i="6" s="1"/>
  <c r="J190" i="6"/>
  <c r="L267" i="6" s="1"/>
  <c r="I190" i="6"/>
  <c r="K267" i="6" s="1"/>
  <c r="H190" i="6"/>
  <c r="J267" i="6" s="1"/>
  <c r="G190" i="6"/>
  <c r="I267" i="6" s="1"/>
  <c r="F190" i="6"/>
  <c r="H267" i="6" s="1"/>
  <c r="E190" i="6"/>
  <c r="G267" i="6" s="1"/>
  <c r="D190" i="6"/>
  <c r="F267" i="6" s="1"/>
  <c r="C190" i="6"/>
  <c r="E267" i="6" s="1"/>
  <c r="N189" i="6"/>
  <c r="P266" i="6" s="1"/>
  <c r="M189" i="6"/>
  <c r="O266" i="6" s="1"/>
  <c r="L189" i="6"/>
  <c r="N266" i="6" s="1"/>
  <c r="K189" i="6"/>
  <c r="M266" i="6" s="1"/>
  <c r="J189" i="6"/>
  <c r="L266" i="6" s="1"/>
  <c r="I189" i="6"/>
  <c r="K266" i="6" s="1"/>
  <c r="H189" i="6"/>
  <c r="J266" i="6" s="1"/>
  <c r="G189" i="6"/>
  <c r="I266" i="6" s="1"/>
  <c r="F189" i="6"/>
  <c r="H266" i="6" s="1"/>
  <c r="E189" i="6"/>
  <c r="G266" i="6" s="1"/>
  <c r="D189" i="6"/>
  <c r="F266" i="6" s="1"/>
  <c r="C189" i="6"/>
  <c r="E266" i="6" s="1"/>
  <c r="N188" i="6"/>
  <c r="P265" i="6" s="1"/>
  <c r="M188" i="6"/>
  <c r="O265" i="6" s="1"/>
  <c r="L188" i="6"/>
  <c r="N265" i="6" s="1"/>
  <c r="K188" i="6"/>
  <c r="M265" i="6" s="1"/>
  <c r="J188" i="6"/>
  <c r="L265" i="6" s="1"/>
  <c r="I188" i="6"/>
  <c r="K265" i="6" s="1"/>
  <c r="H188" i="6"/>
  <c r="J265" i="6" s="1"/>
  <c r="G188" i="6"/>
  <c r="I265" i="6" s="1"/>
  <c r="F188" i="6"/>
  <c r="H265" i="6" s="1"/>
  <c r="E188" i="6"/>
  <c r="G265" i="6" s="1"/>
  <c r="D188" i="6"/>
  <c r="F265" i="6" s="1"/>
  <c r="C188" i="6"/>
  <c r="E265" i="6" s="1"/>
  <c r="N187" i="6"/>
  <c r="P264" i="6" s="1"/>
  <c r="M187" i="6"/>
  <c r="O264" i="6" s="1"/>
  <c r="L187" i="6"/>
  <c r="N264" i="6" s="1"/>
  <c r="K187" i="6"/>
  <c r="M264" i="6" s="1"/>
  <c r="J187" i="6"/>
  <c r="L264" i="6" s="1"/>
  <c r="I187" i="6"/>
  <c r="K264" i="6" s="1"/>
  <c r="H187" i="6"/>
  <c r="J264" i="6" s="1"/>
  <c r="G187" i="6"/>
  <c r="I264" i="6" s="1"/>
  <c r="F187" i="6"/>
  <c r="H264" i="6" s="1"/>
  <c r="E187" i="6"/>
  <c r="G264" i="6" s="1"/>
  <c r="D187" i="6"/>
  <c r="F264" i="6" s="1"/>
  <c r="C187" i="6"/>
  <c r="E264" i="6" s="1"/>
  <c r="N186" i="6"/>
  <c r="P263" i="6" s="1"/>
  <c r="M186" i="6"/>
  <c r="O263" i="6" s="1"/>
  <c r="L186" i="6"/>
  <c r="N263" i="6" s="1"/>
  <c r="K186" i="6"/>
  <c r="M263" i="6" s="1"/>
  <c r="J186" i="6"/>
  <c r="L263" i="6" s="1"/>
  <c r="I186" i="6"/>
  <c r="K263" i="6" s="1"/>
  <c r="H186" i="6"/>
  <c r="J263" i="6" s="1"/>
  <c r="G186" i="6"/>
  <c r="I263" i="6" s="1"/>
  <c r="F186" i="6"/>
  <c r="H263" i="6" s="1"/>
  <c r="E186" i="6"/>
  <c r="G263" i="6" s="1"/>
  <c r="D186" i="6"/>
  <c r="F263" i="6" s="1"/>
  <c r="C186" i="6"/>
  <c r="E263" i="6" s="1"/>
  <c r="N185" i="6"/>
  <c r="P262" i="6" s="1"/>
  <c r="M185" i="6"/>
  <c r="O262" i="6" s="1"/>
  <c r="L185" i="6"/>
  <c r="N262" i="6" s="1"/>
  <c r="K185" i="6"/>
  <c r="M262" i="6" s="1"/>
  <c r="J185" i="6"/>
  <c r="L262" i="6" s="1"/>
  <c r="I185" i="6"/>
  <c r="K262" i="6" s="1"/>
  <c r="H185" i="6"/>
  <c r="J262" i="6" s="1"/>
  <c r="G185" i="6"/>
  <c r="I262" i="6" s="1"/>
  <c r="F185" i="6"/>
  <c r="H262" i="6" s="1"/>
  <c r="E185" i="6"/>
  <c r="G262" i="6" s="1"/>
  <c r="D185" i="6"/>
  <c r="F262" i="6" s="1"/>
  <c r="C185" i="6"/>
  <c r="E262" i="6" s="1"/>
  <c r="N184" i="6"/>
  <c r="P261" i="6" s="1"/>
  <c r="M184" i="6"/>
  <c r="O261" i="6" s="1"/>
  <c r="L184" i="6"/>
  <c r="N261" i="6" s="1"/>
  <c r="K184" i="6"/>
  <c r="M261" i="6" s="1"/>
  <c r="J184" i="6"/>
  <c r="L261" i="6" s="1"/>
  <c r="I184" i="6"/>
  <c r="K261" i="6" s="1"/>
  <c r="H184" i="6"/>
  <c r="J261" i="6" s="1"/>
  <c r="G184" i="6"/>
  <c r="I261" i="6" s="1"/>
  <c r="F184" i="6"/>
  <c r="H261" i="6" s="1"/>
  <c r="E184" i="6"/>
  <c r="G261" i="6" s="1"/>
  <c r="D184" i="6"/>
  <c r="F261" i="6" s="1"/>
  <c r="C184" i="6"/>
  <c r="E261" i="6" s="1"/>
  <c r="N183" i="6"/>
  <c r="P260" i="6" s="1"/>
  <c r="M183" i="6"/>
  <c r="O260" i="6" s="1"/>
  <c r="L183" i="6"/>
  <c r="N260" i="6" s="1"/>
  <c r="K183" i="6"/>
  <c r="M260" i="6" s="1"/>
  <c r="J183" i="6"/>
  <c r="L260" i="6" s="1"/>
  <c r="I183" i="6"/>
  <c r="K260" i="6" s="1"/>
  <c r="H183" i="6"/>
  <c r="J260" i="6" s="1"/>
  <c r="G183" i="6"/>
  <c r="I260" i="6" s="1"/>
  <c r="F183" i="6"/>
  <c r="H260" i="6" s="1"/>
  <c r="E183" i="6"/>
  <c r="G260" i="6" s="1"/>
  <c r="D183" i="6"/>
  <c r="F260" i="6" s="1"/>
  <c r="C183" i="6"/>
  <c r="E260" i="6" s="1"/>
  <c r="N182" i="6"/>
  <c r="P259" i="6" s="1"/>
  <c r="M182" i="6"/>
  <c r="O259" i="6" s="1"/>
  <c r="L182" i="6"/>
  <c r="N259" i="6" s="1"/>
  <c r="K182" i="6"/>
  <c r="M259" i="6" s="1"/>
  <c r="J182" i="6"/>
  <c r="L259" i="6" s="1"/>
  <c r="I182" i="6"/>
  <c r="K259" i="6" s="1"/>
  <c r="H182" i="6"/>
  <c r="J259" i="6" s="1"/>
  <c r="G182" i="6"/>
  <c r="I259" i="6" s="1"/>
  <c r="F182" i="6"/>
  <c r="H259" i="6" s="1"/>
  <c r="E182" i="6"/>
  <c r="G259" i="6" s="1"/>
  <c r="D182" i="6"/>
  <c r="F259" i="6" s="1"/>
  <c r="C182" i="6"/>
  <c r="E259" i="6" s="1"/>
  <c r="N181" i="6"/>
  <c r="P258" i="6" s="1"/>
  <c r="M181" i="6"/>
  <c r="O258" i="6" s="1"/>
  <c r="L181" i="6"/>
  <c r="N258" i="6" s="1"/>
  <c r="K181" i="6"/>
  <c r="M258" i="6" s="1"/>
  <c r="J181" i="6"/>
  <c r="L258" i="6" s="1"/>
  <c r="I181" i="6"/>
  <c r="K258" i="6" s="1"/>
  <c r="H181" i="6"/>
  <c r="J258" i="6" s="1"/>
  <c r="G181" i="6"/>
  <c r="I258" i="6" s="1"/>
  <c r="F181" i="6"/>
  <c r="H258" i="6" s="1"/>
  <c r="E181" i="6"/>
  <c r="G258" i="6" s="1"/>
  <c r="D181" i="6"/>
  <c r="F258" i="6" s="1"/>
  <c r="C181" i="6"/>
  <c r="E258" i="6" s="1"/>
  <c r="N180" i="6"/>
  <c r="P257" i="6" s="1"/>
  <c r="M180" i="6"/>
  <c r="O257" i="6" s="1"/>
  <c r="L180" i="6"/>
  <c r="N257" i="6" s="1"/>
  <c r="K180" i="6"/>
  <c r="M257" i="6" s="1"/>
  <c r="J180" i="6"/>
  <c r="L257" i="6" s="1"/>
  <c r="I180" i="6"/>
  <c r="K257" i="6" s="1"/>
  <c r="H180" i="6"/>
  <c r="J257" i="6" s="1"/>
  <c r="G180" i="6"/>
  <c r="I257" i="6" s="1"/>
  <c r="F180" i="6"/>
  <c r="H257" i="6" s="1"/>
  <c r="E180" i="6"/>
  <c r="G257" i="6" s="1"/>
  <c r="D180" i="6"/>
  <c r="F257" i="6" s="1"/>
  <c r="C180" i="6"/>
  <c r="E257" i="6" s="1"/>
  <c r="N179" i="6"/>
  <c r="P256" i="6" s="1"/>
  <c r="M179" i="6"/>
  <c r="O256" i="6" s="1"/>
  <c r="L179" i="6"/>
  <c r="N256" i="6" s="1"/>
  <c r="K179" i="6"/>
  <c r="M256" i="6" s="1"/>
  <c r="J179" i="6"/>
  <c r="L256" i="6" s="1"/>
  <c r="I179" i="6"/>
  <c r="K256" i="6" s="1"/>
  <c r="H179" i="6"/>
  <c r="J256" i="6" s="1"/>
  <c r="G179" i="6"/>
  <c r="I256" i="6" s="1"/>
  <c r="F179" i="6"/>
  <c r="H256" i="6" s="1"/>
  <c r="E179" i="6"/>
  <c r="G256" i="6" s="1"/>
  <c r="D179" i="6"/>
  <c r="F256" i="6" s="1"/>
  <c r="C179" i="6"/>
  <c r="E256" i="6" s="1"/>
  <c r="N178" i="6"/>
  <c r="P255" i="6" s="1"/>
  <c r="M178" i="6"/>
  <c r="O255" i="6" s="1"/>
  <c r="L178" i="6"/>
  <c r="N255" i="6" s="1"/>
  <c r="K178" i="6"/>
  <c r="M255" i="6" s="1"/>
  <c r="J178" i="6"/>
  <c r="L255" i="6" s="1"/>
  <c r="I178" i="6"/>
  <c r="K255" i="6" s="1"/>
  <c r="H178" i="6"/>
  <c r="J255" i="6" s="1"/>
  <c r="G178" i="6"/>
  <c r="I255" i="6" s="1"/>
  <c r="F178" i="6"/>
  <c r="H255" i="6" s="1"/>
  <c r="E178" i="6"/>
  <c r="G255" i="6" s="1"/>
  <c r="D178" i="6"/>
  <c r="F255" i="6" s="1"/>
  <c r="C178" i="6"/>
  <c r="E255" i="6" s="1"/>
  <c r="N177" i="6"/>
  <c r="P254" i="6" s="1"/>
  <c r="M177" i="6"/>
  <c r="O254" i="6" s="1"/>
  <c r="L177" i="6"/>
  <c r="N254" i="6" s="1"/>
  <c r="K177" i="6"/>
  <c r="M254" i="6" s="1"/>
  <c r="J177" i="6"/>
  <c r="L254" i="6" s="1"/>
  <c r="I177" i="6"/>
  <c r="K254" i="6" s="1"/>
  <c r="H177" i="6"/>
  <c r="J254" i="6" s="1"/>
  <c r="G177" i="6"/>
  <c r="I254" i="6" s="1"/>
  <c r="F177" i="6"/>
  <c r="H254" i="6" s="1"/>
  <c r="E177" i="6"/>
  <c r="G254" i="6" s="1"/>
  <c r="D177" i="6"/>
  <c r="F254" i="6" s="1"/>
  <c r="C177" i="6"/>
  <c r="E254" i="6" s="1"/>
  <c r="N176" i="6"/>
  <c r="P253" i="6" s="1"/>
  <c r="M176" i="6"/>
  <c r="O253" i="6" s="1"/>
  <c r="L176" i="6"/>
  <c r="N253" i="6" s="1"/>
  <c r="K176" i="6"/>
  <c r="M253" i="6" s="1"/>
  <c r="J176" i="6"/>
  <c r="L253" i="6" s="1"/>
  <c r="I176" i="6"/>
  <c r="K253" i="6" s="1"/>
  <c r="H176" i="6"/>
  <c r="J253" i="6" s="1"/>
  <c r="G176" i="6"/>
  <c r="I253" i="6" s="1"/>
  <c r="F176" i="6"/>
  <c r="H253" i="6" s="1"/>
  <c r="E176" i="6"/>
  <c r="G253" i="6" s="1"/>
  <c r="D176" i="6"/>
  <c r="F253" i="6" s="1"/>
  <c r="C176" i="6"/>
  <c r="E253" i="6" s="1"/>
  <c r="N175" i="6"/>
  <c r="P252" i="6" s="1"/>
  <c r="M175" i="6"/>
  <c r="O252" i="6" s="1"/>
  <c r="L175" i="6"/>
  <c r="N252" i="6" s="1"/>
  <c r="K175" i="6"/>
  <c r="M252" i="6" s="1"/>
  <c r="J175" i="6"/>
  <c r="L252" i="6" s="1"/>
  <c r="I175" i="6"/>
  <c r="K252" i="6" s="1"/>
  <c r="H175" i="6"/>
  <c r="J252" i="6" s="1"/>
  <c r="G175" i="6"/>
  <c r="I252" i="6" s="1"/>
  <c r="F175" i="6"/>
  <c r="H252" i="6" s="1"/>
  <c r="E175" i="6"/>
  <c r="G252" i="6" s="1"/>
  <c r="D175" i="6"/>
  <c r="F252" i="6" s="1"/>
  <c r="C175" i="6"/>
  <c r="E252" i="6" s="1"/>
  <c r="N174" i="6"/>
  <c r="P251" i="6" s="1"/>
  <c r="M174" i="6"/>
  <c r="O251" i="6" s="1"/>
  <c r="L174" i="6"/>
  <c r="N251" i="6" s="1"/>
  <c r="K174" i="6"/>
  <c r="M251" i="6" s="1"/>
  <c r="J174" i="6"/>
  <c r="L251" i="6" s="1"/>
  <c r="I174" i="6"/>
  <c r="K251" i="6" s="1"/>
  <c r="H174" i="6"/>
  <c r="J251" i="6" s="1"/>
  <c r="G174" i="6"/>
  <c r="I251" i="6" s="1"/>
  <c r="F174" i="6"/>
  <c r="H251" i="6" s="1"/>
  <c r="E174" i="6"/>
  <c r="G251" i="6" s="1"/>
  <c r="D174" i="6"/>
  <c r="F251" i="6" s="1"/>
  <c r="C174" i="6"/>
  <c r="E251" i="6" s="1"/>
  <c r="N173" i="6"/>
  <c r="P250" i="6" s="1"/>
  <c r="M173" i="6"/>
  <c r="O250" i="6" s="1"/>
  <c r="L173" i="6"/>
  <c r="N250" i="6" s="1"/>
  <c r="K173" i="6"/>
  <c r="M250" i="6" s="1"/>
  <c r="J173" i="6"/>
  <c r="L250" i="6" s="1"/>
  <c r="I173" i="6"/>
  <c r="K250" i="6" s="1"/>
  <c r="H173" i="6"/>
  <c r="J250" i="6" s="1"/>
  <c r="G173" i="6"/>
  <c r="I250" i="6" s="1"/>
  <c r="F173" i="6"/>
  <c r="H250" i="6" s="1"/>
  <c r="E173" i="6"/>
  <c r="G250" i="6" s="1"/>
  <c r="D173" i="6"/>
  <c r="F250" i="6" s="1"/>
  <c r="C173" i="6"/>
  <c r="E250" i="6" s="1"/>
  <c r="N172" i="6"/>
  <c r="P249" i="6" s="1"/>
  <c r="M172" i="6"/>
  <c r="O249" i="6" s="1"/>
  <c r="L172" i="6"/>
  <c r="N249" i="6" s="1"/>
  <c r="K172" i="6"/>
  <c r="M249" i="6" s="1"/>
  <c r="J172" i="6"/>
  <c r="L249" i="6" s="1"/>
  <c r="I172" i="6"/>
  <c r="K249" i="6" s="1"/>
  <c r="H172" i="6"/>
  <c r="J249" i="6" s="1"/>
  <c r="G172" i="6"/>
  <c r="I249" i="6" s="1"/>
  <c r="F172" i="6"/>
  <c r="H249" i="6" s="1"/>
  <c r="E172" i="6"/>
  <c r="G249" i="6" s="1"/>
  <c r="D172" i="6"/>
  <c r="F249" i="6" s="1"/>
  <c r="C172" i="6"/>
  <c r="E249" i="6" s="1"/>
  <c r="N171" i="6"/>
  <c r="P248" i="6" s="1"/>
  <c r="M171" i="6"/>
  <c r="O248" i="6" s="1"/>
  <c r="L171" i="6"/>
  <c r="N248" i="6" s="1"/>
  <c r="K171" i="6"/>
  <c r="M248" i="6" s="1"/>
  <c r="J171" i="6"/>
  <c r="L248" i="6" s="1"/>
  <c r="I171" i="6"/>
  <c r="K248" i="6" s="1"/>
  <c r="H171" i="6"/>
  <c r="J248" i="6" s="1"/>
  <c r="G171" i="6"/>
  <c r="I248" i="6" s="1"/>
  <c r="F171" i="6"/>
  <c r="H248" i="6" s="1"/>
  <c r="E171" i="6"/>
  <c r="G248" i="6" s="1"/>
  <c r="D171" i="6"/>
  <c r="F248" i="6" s="1"/>
  <c r="C171" i="6"/>
  <c r="E248" i="6" s="1"/>
  <c r="N170" i="6"/>
  <c r="P247" i="6" s="1"/>
  <c r="M170" i="6"/>
  <c r="O247" i="6" s="1"/>
  <c r="L170" i="6"/>
  <c r="N247" i="6" s="1"/>
  <c r="K170" i="6"/>
  <c r="M247" i="6" s="1"/>
  <c r="J170" i="6"/>
  <c r="L247" i="6" s="1"/>
  <c r="I170" i="6"/>
  <c r="K247" i="6" s="1"/>
  <c r="H170" i="6"/>
  <c r="J247" i="6" s="1"/>
  <c r="G170" i="6"/>
  <c r="I247" i="6" s="1"/>
  <c r="F170" i="6"/>
  <c r="H247" i="6" s="1"/>
  <c r="E170" i="6"/>
  <c r="G247" i="6" s="1"/>
  <c r="D170" i="6"/>
  <c r="F247" i="6" s="1"/>
  <c r="C170" i="6"/>
  <c r="E247" i="6" s="1"/>
  <c r="N169" i="6"/>
  <c r="P246" i="6" s="1"/>
  <c r="M169" i="6"/>
  <c r="O246" i="6" s="1"/>
  <c r="L169" i="6"/>
  <c r="N246" i="6" s="1"/>
  <c r="K169" i="6"/>
  <c r="M246" i="6" s="1"/>
  <c r="J169" i="6"/>
  <c r="L246" i="6" s="1"/>
  <c r="I169" i="6"/>
  <c r="K246" i="6" s="1"/>
  <c r="H169" i="6"/>
  <c r="J246" i="6" s="1"/>
  <c r="G169" i="6"/>
  <c r="I246" i="6" s="1"/>
  <c r="F169" i="6"/>
  <c r="H246" i="6" s="1"/>
  <c r="E169" i="6"/>
  <c r="G246" i="6" s="1"/>
  <c r="D169" i="6"/>
  <c r="F246" i="6" s="1"/>
  <c r="C169" i="6"/>
  <c r="E246" i="6" s="1"/>
  <c r="N168" i="6"/>
  <c r="P245" i="6" s="1"/>
  <c r="M168" i="6"/>
  <c r="O245" i="6" s="1"/>
  <c r="L168" i="6"/>
  <c r="N245" i="6" s="1"/>
  <c r="K168" i="6"/>
  <c r="M245" i="6" s="1"/>
  <c r="J168" i="6"/>
  <c r="L245" i="6" s="1"/>
  <c r="I168" i="6"/>
  <c r="K245" i="6" s="1"/>
  <c r="H168" i="6"/>
  <c r="J245" i="6" s="1"/>
  <c r="G168" i="6"/>
  <c r="I245" i="6" s="1"/>
  <c r="F168" i="6"/>
  <c r="H245" i="6" s="1"/>
  <c r="E168" i="6"/>
  <c r="G245" i="6" s="1"/>
  <c r="D168" i="6"/>
  <c r="F245" i="6" s="1"/>
  <c r="C168" i="6"/>
  <c r="E245" i="6" s="1"/>
  <c r="N167" i="6"/>
  <c r="P244" i="6" s="1"/>
  <c r="M167" i="6"/>
  <c r="O244" i="6" s="1"/>
  <c r="L167" i="6"/>
  <c r="N244" i="6" s="1"/>
  <c r="K167" i="6"/>
  <c r="M244" i="6" s="1"/>
  <c r="J167" i="6"/>
  <c r="L244" i="6" s="1"/>
  <c r="I167" i="6"/>
  <c r="K244" i="6" s="1"/>
  <c r="H167" i="6"/>
  <c r="J244" i="6" s="1"/>
  <c r="G167" i="6"/>
  <c r="I244" i="6" s="1"/>
  <c r="F167" i="6"/>
  <c r="H244" i="6" s="1"/>
  <c r="E167" i="6"/>
  <c r="G244" i="6" s="1"/>
  <c r="D167" i="6"/>
  <c r="F244" i="6" s="1"/>
  <c r="C167" i="6"/>
  <c r="E244" i="6" s="1"/>
  <c r="N166" i="6"/>
  <c r="P243" i="6" s="1"/>
  <c r="M166" i="6"/>
  <c r="O243" i="6" s="1"/>
  <c r="L166" i="6"/>
  <c r="N243" i="6" s="1"/>
  <c r="K166" i="6"/>
  <c r="M243" i="6" s="1"/>
  <c r="J166" i="6"/>
  <c r="L243" i="6" s="1"/>
  <c r="I166" i="6"/>
  <c r="K243" i="6" s="1"/>
  <c r="H166" i="6"/>
  <c r="J243" i="6" s="1"/>
  <c r="G166" i="6"/>
  <c r="I243" i="6" s="1"/>
  <c r="F166" i="6"/>
  <c r="H243" i="6" s="1"/>
  <c r="E166" i="6"/>
  <c r="G243" i="6" s="1"/>
  <c r="D166" i="6"/>
  <c r="F243" i="6" s="1"/>
  <c r="C166" i="6"/>
  <c r="E243" i="6" s="1"/>
  <c r="N165" i="6"/>
  <c r="P242" i="6" s="1"/>
  <c r="M165" i="6"/>
  <c r="O242" i="6" s="1"/>
  <c r="L165" i="6"/>
  <c r="N242" i="6" s="1"/>
  <c r="K165" i="6"/>
  <c r="M242" i="6" s="1"/>
  <c r="J165" i="6"/>
  <c r="L242" i="6" s="1"/>
  <c r="I165" i="6"/>
  <c r="K242" i="6" s="1"/>
  <c r="H165" i="6"/>
  <c r="J242" i="6" s="1"/>
  <c r="G165" i="6"/>
  <c r="I242" i="6" s="1"/>
  <c r="F165" i="6"/>
  <c r="H242" i="6" s="1"/>
  <c r="E165" i="6"/>
  <c r="G242" i="6" s="1"/>
  <c r="D165" i="6"/>
  <c r="F242" i="6" s="1"/>
  <c r="C165" i="6"/>
  <c r="E242" i="6" s="1"/>
  <c r="N164" i="6"/>
  <c r="P241" i="6" s="1"/>
  <c r="M164" i="6"/>
  <c r="O241" i="6" s="1"/>
  <c r="L164" i="6"/>
  <c r="N241" i="6" s="1"/>
  <c r="K164" i="6"/>
  <c r="M241" i="6" s="1"/>
  <c r="J164" i="6"/>
  <c r="L241" i="6" s="1"/>
  <c r="I164" i="6"/>
  <c r="K241" i="6" s="1"/>
  <c r="H164" i="6"/>
  <c r="J241" i="6" s="1"/>
  <c r="G164" i="6"/>
  <c r="I241" i="6" s="1"/>
  <c r="F164" i="6"/>
  <c r="H241" i="6" s="1"/>
  <c r="E164" i="6"/>
  <c r="G241" i="6" s="1"/>
  <c r="D164" i="6"/>
  <c r="F241" i="6" s="1"/>
  <c r="C164" i="6"/>
  <c r="E241" i="6" s="1"/>
  <c r="N163" i="6"/>
  <c r="P240" i="6" s="1"/>
  <c r="M163" i="6"/>
  <c r="O240" i="6" s="1"/>
  <c r="L163" i="6"/>
  <c r="N240" i="6" s="1"/>
  <c r="K163" i="6"/>
  <c r="M240" i="6" s="1"/>
  <c r="J163" i="6"/>
  <c r="L240" i="6" s="1"/>
  <c r="I163" i="6"/>
  <c r="K240" i="6" s="1"/>
  <c r="H163" i="6"/>
  <c r="J240" i="6" s="1"/>
  <c r="G163" i="6"/>
  <c r="I240" i="6" s="1"/>
  <c r="F163" i="6"/>
  <c r="H240" i="6" s="1"/>
  <c r="E163" i="6"/>
  <c r="G240" i="6" s="1"/>
  <c r="D163" i="6"/>
  <c r="F240" i="6" s="1"/>
  <c r="C163" i="6"/>
  <c r="E240" i="6" s="1"/>
  <c r="N162" i="6"/>
  <c r="P239" i="6" s="1"/>
  <c r="M162" i="6"/>
  <c r="O239" i="6" s="1"/>
  <c r="L162" i="6"/>
  <c r="N239" i="6" s="1"/>
  <c r="K162" i="6"/>
  <c r="M239" i="6" s="1"/>
  <c r="J162" i="6"/>
  <c r="L239" i="6" s="1"/>
  <c r="I162" i="6"/>
  <c r="K239" i="6" s="1"/>
  <c r="H162" i="6"/>
  <c r="J239" i="6" s="1"/>
  <c r="G162" i="6"/>
  <c r="I239" i="6" s="1"/>
  <c r="F162" i="6"/>
  <c r="H239" i="6" s="1"/>
  <c r="E162" i="6"/>
  <c r="G239" i="6" s="1"/>
  <c r="D162" i="6"/>
  <c r="F239" i="6" s="1"/>
  <c r="C162" i="6"/>
  <c r="E239" i="6" s="1"/>
  <c r="N161" i="6"/>
  <c r="P238" i="6" s="1"/>
  <c r="M161" i="6"/>
  <c r="O238" i="6" s="1"/>
  <c r="L161" i="6"/>
  <c r="N238" i="6" s="1"/>
  <c r="K161" i="6"/>
  <c r="M238" i="6" s="1"/>
  <c r="J161" i="6"/>
  <c r="L238" i="6" s="1"/>
  <c r="I161" i="6"/>
  <c r="K238" i="6" s="1"/>
  <c r="H161" i="6"/>
  <c r="J238" i="6" s="1"/>
  <c r="G161" i="6"/>
  <c r="I238" i="6" s="1"/>
  <c r="F161" i="6"/>
  <c r="H238" i="6" s="1"/>
  <c r="E161" i="6"/>
  <c r="G238" i="6" s="1"/>
  <c r="D161" i="6"/>
  <c r="F238" i="6" s="1"/>
  <c r="C161" i="6"/>
  <c r="E238" i="6" s="1"/>
  <c r="N160" i="6"/>
  <c r="P237" i="6" s="1"/>
  <c r="M160" i="6"/>
  <c r="O237" i="6" s="1"/>
  <c r="L160" i="6"/>
  <c r="N237" i="6" s="1"/>
  <c r="K160" i="6"/>
  <c r="M237" i="6" s="1"/>
  <c r="J160" i="6"/>
  <c r="L237" i="6" s="1"/>
  <c r="I160" i="6"/>
  <c r="K237" i="6" s="1"/>
  <c r="H160" i="6"/>
  <c r="J237" i="6" s="1"/>
  <c r="G160" i="6"/>
  <c r="I237" i="6" s="1"/>
  <c r="F160" i="6"/>
  <c r="H237" i="6" s="1"/>
  <c r="E160" i="6"/>
  <c r="G237" i="6" s="1"/>
  <c r="D160" i="6"/>
  <c r="F237" i="6" s="1"/>
  <c r="C160" i="6"/>
  <c r="E237" i="6" s="1"/>
  <c r="N159" i="6"/>
  <c r="P236" i="6" s="1"/>
  <c r="M159" i="6"/>
  <c r="O236" i="6" s="1"/>
  <c r="L159" i="6"/>
  <c r="N236" i="6" s="1"/>
  <c r="K159" i="6"/>
  <c r="M236" i="6" s="1"/>
  <c r="J159" i="6"/>
  <c r="L236" i="6" s="1"/>
  <c r="I159" i="6"/>
  <c r="K236" i="6" s="1"/>
  <c r="H159" i="6"/>
  <c r="J236" i="6" s="1"/>
  <c r="G159" i="6"/>
  <c r="I236" i="6" s="1"/>
  <c r="F159" i="6"/>
  <c r="H236" i="6" s="1"/>
  <c r="E159" i="6"/>
  <c r="G236" i="6" s="1"/>
  <c r="D159" i="6"/>
  <c r="F236" i="6" s="1"/>
  <c r="C159" i="6"/>
  <c r="E236" i="6" s="1"/>
  <c r="N158" i="6"/>
  <c r="P235" i="6" s="1"/>
  <c r="M158" i="6"/>
  <c r="O235" i="6" s="1"/>
  <c r="L158" i="6"/>
  <c r="N235" i="6" s="1"/>
  <c r="K158" i="6"/>
  <c r="M235" i="6" s="1"/>
  <c r="J158" i="6"/>
  <c r="L235" i="6" s="1"/>
  <c r="I158" i="6"/>
  <c r="K235" i="6" s="1"/>
  <c r="H158" i="6"/>
  <c r="J235" i="6" s="1"/>
  <c r="G158" i="6"/>
  <c r="I235" i="6" s="1"/>
  <c r="F158" i="6"/>
  <c r="H235" i="6" s="1"/>
  <c r="E158" i="6"/>
  <c r="G235" i="6" s="1"/>
  <c r="D158" i="6"/>
  <c r="F235" i="6" s="1"/>
  <c r="C158" i="6"/>
  <c r="E235" i="6" s="1"/>
  <c r="N157" i="6"/>
  <c r="P234" i="6" s="1"/>
  <c r="M157" i="6"/>
  <c r="O234" i="6" s="1"/>
  <c r="L157" i="6"/>
  <c r="N234" i="6" s="1"/>
  <c r="K157" i="6"/>
  <c r="M234" i="6" s="1"/>
  <c r="J157" i="6"/>
  <c r="L234" i="6" s="1"/>
  <c r="I157" i="6"/>
  <c r="K234" i="6" s="1"/>
  <c r="H157" i="6"/>
  <c r="J234" i="6" s="1"/>
  <c r="G157" i="6"/>
  <c r="I234" i="6" s="1"/>
  <c r="F157" i="6"/>
  <c r="H234" i="6" s="1"/>
  <c r="E157" i="6"/>
  <c r="G234" i="6" s="1"/>
  <c r="D157" i="6"/>
  <c r="F234" i="6" s="1"/>
  <c r="C157" i="6"/>
  <c r="E234" i="6" s="1"/>
  <c r="N156" i="6"/>
  <c r="P233" i="6" s="1"/>
  <c r="M156" i="6"/>
  <c r="O233" i="6" s="1"/>
  <c r="L156" i="6"/>
  <c r="N233" i="6" s="1"/>
  <c r="K156" i="6"/>
  <c r="M233" i="6" s="1"/>
  <c r="J156" i="6"/>
  <c r="L233" i="6" s="1"/>
  <c r="I156" i="6"/>
  <c r="K233" i="6" s="1"/>
  <c r="H156" i="6"/>
  <c r="J233" i="6" s="1"/>
  <c r="G156" i="6"/>
  <c r="I233" i="6" s="1"/>
  <c r="F156" i="6"/>
  <c r="H233" i="6" s="1"/>
  <c r="E156" i="6"/>
  <c r="G233" i="6" s="1"/>
  <c r="D156" i="6"/>
  <c r="F233" i="6" s="1"/>
  <c r="C156" i="6"/>
  <c r="E233" i="6" s="1"/>
  <c r="N155" i="6"/>
  <c r="P232" i="6" s="1"/>
  <c r="M155" i="6"/>
  <c r="O232" i="6" s="1"/>
  <c r="L155" i="6"/>
  <c r="N232" i="6" s="1"/>
  <c r="K155" i="6"/>
  <c r="M232" i="6" s="1"/>
  <c r="J155" i="6"/>
  <c r="L232" i="6" s="1"/>
  <c r="I155" i="6"/>
  <c r="K232" i="6" s="1"/>
  <c r="H155" i="6"/>
  <c r="J232" i="6" s="1"/>
  <c r="G155" i="6"/>
  <c r="I232" i="6" s="1"/>
  <c r="F155" i="6"/>
  <c r="H232" i="6" s="1"/>
  <c r="E155" i="6"/>
  <c r="G232" i="6" s="1"/>
  <c r="D155" i="6"/>
  <c r="F232" i="6" s="1"/>
  <c r="C155" i="6"/>
  <c r="E232" i="6" s="1"/>
  <c r="N154" i="6"/>
  <c r="M154" i="6"/>
  <c r="L154" i="6"/>
  <c r="K154" i="6"/>
  <c r="J154" i="6"/>
  <c r="L231" i="6" s="1"/>
  <c r="I154" i="6"/>
  <c r="K231" i="6" s="1"/>
  <c r="H154" i="6"/>
  <c r="G154" i="6"/>
  <c r="F154" i="6"/>
  <c r="E154" i="6"/>
  <c r="D154" i="6"/>
  <c r="C154" i="6"/>
  <c r="N153" i="6"/>
  <c r="M153" i="6"/>
  <c r="L153" i="6"/>
  <c r="K153" i="6"/>
  <c r="J153" i="6"/>
  <c r="L230" i="6" s="1"/>
  <c r="I153" i="6"/>
  <c r="K230" i="6" s="1"/>
  <c r="H153" i="6"/>
  <c r="G153" i="6"/>
  <c r="F153" i="6"/>
  <c r="E153" i="6"/>
  <c r="D153" i="6"/>
  <c r="C153" i="6"/>
  <c r="N152" i="6"/>
  <c r="M152" i="6"/>
  <c r="L152" i="6"/>
  <c r="K152" i="6"/>
  <c r="J152" i="6"/>
  <c r="L229" i="6" s="1"/>
  <c r="I152" i="6"/>
  <c r="K229" i="6" s="1"/>
  <c r="H152" i="6"/>
  <c r="G152" i="6"/>
  <c r="F152" i="6"/>
  <c r="E152" i="6"/>
  <c r="D152" i="6"/>
  <c r="C152" i="6"/>
  <c r="N151" i="6"/>
  <c r="M151" i="6"/>
  <c r="L151" i="6"/>
  <c r="K151" i="6"/>
  <c r="J151" i="6"/>
  <c r="L228" i="6" s="1"/>
  <c r="I151" i="6"/>
  <c r="K228" i="6" s="1"/>
  <c r="H151" i="6"/>
  <c r="G151" i="6"/>
  <c r="F151" i="6"/>
  <c r="E151" i="6"/>
  <c r="D151" i="6"/>
  <c r="C151" i="6"/>
  <c r="N150" i="6"/>
  <c r="M150" i="6"/>
  <c r="L150" i="6"/>
  <c r="K150" i="6"/>
  <c r="J150" i="6"/>
  <c r="L227" i="6" s="1"/>
  <c r="I150" i="6"/>
  <c r="K227" i="6" s="1"/>
  <c r="H150" i="6"/>
  <c r="G150" i="6"/>
  <c r="F150" i="6"/>
  <c r="E150" i="6"/>
  <c r="D150" i="6"/>
  <c r="C150" i="6"/>
  <c r="N149" i="6"/>
  <c r="M149" i="6"/>
  <c r="L149" i="6"/>
  <c r="K149" i="6"/>
  <c r="J149" i="6"/>
  <c r="I149" i="6"/>
  <c r="H149" i="6"/>
  <c r="G149" i="6"/>
  <c r="F149" i="6"/>
  <c r="E149" i="6"/>
  <c r="D149" i="6"/>
  <c r="C149" i="6"/>
  <c r="N148" i="6"/>
  <c r="M148" i="6"/>
  <c r="L148" i="6"/>
  <c r="K148" i="6"/>
  <c r="J148" i="6"/>
  <c r="L225" i="6" s="1"/>
  <c r="I148" i="6"/>
  <c r="E148" i="6"/>
  <c r="D148" i="6"/>
  <c r="C148" i="6"/>
  <c r="N147" i="6"/>
  <c r="M147" i="6"/>
  <c r="L147" i="6"/>
  <c r="K147" i="6"/>
  <c r="J147" i="6"/>
  <c r="I147" i="6"/>
  <c r="E147" i="6"/>
  <c r="D147" i="6"/>
  <c r="C147" i="6"/>
  <c r="N146" i="6"/>
  <c r="M146" i="6"/>
  <c r="L146" i="6"/>
  <c r="K146" i="6"/>
  <c r="H146" i="6"/>
  <c r="G146" i="6"/>
  <c r="F146" i="6"/>
  <c r="E146" i="6"/>
  <c r="D146" i="6"/>
  <c r="C146" i="6"/>
  <c r="N145" i="6"/>
  <c r="M145" i="6"/>
  <c r="L145" i="6"/>
  <c r="K145" i="6"/>
  <c r="J145" i="6"/>
  <c r="I145" i="6"/>
  <c r="H145" i="6"/>
  <c r="G145" i="6"/>
  <c r="F145" i="6"/>
  <c r="E145" i="6"/>
  <c r="D145" i="6"/>
  <c r="C145" i="6"/>
  <c r="P324" i="6"/>
  <c r="O324" i="6"/>
  <c r="N324" i="6"/>
  <c r="M324" i="6"/>
  <c r="L324" i="6"/>
  <c r="K324" i="6"/>
  <c r="J324" i="6"/>
  <c r="I324" i="6"/>
  <c r="H324" i="6"/>
  <c r="G324" i="6"/>
  <c r="F324" i="6"/>
  <c r="E324" i="6"/>
  <c r="P323" i="6"/>
  <c r="O323" i="6"/>
  <c r="N323" i="6"/>
  <c r="M323" i="6"/>
  <c r="L323" i="6"/>
  <c r="K323" i="6"/>
  <c r="J323" i="6"/>
  <c r="I323" i="6"/>
  <c r="H323" i="6"/>
  <c r="G323" i="6"/>
  <c r="F323" i="6"/>
  <c r="E323" i="6"/>
  <c r="P322" i="6"/>
  <c r="O322" i="6"/>
  <c r="N322" i="6"/>
  <c r="M322" i="6"/>
  <c r="L322" i="6"/>
  <c r="K322" i="6"/>
  <c r="J322" i="6"/>
  <c r="I322" i="6"/>
  <c r="H322" i="6"/>
  <c r="G322" i="6"/>
  <c r="F322" i="6"/>
  <c r="E322" i="6"/>
  <c r="P321" i="6"/>
  <c r="O321" i="6"/>
  <c r="N321" i="6"/>
  <c r="M321" i="6"/>
  <c r="L321" i="6"/>
  <c r="K321" i="6"/>
  <c r="J321" i="6"/>
  <c r="I321" i="6"/>
  <c r="H321" i="6"/>
  <c r="G321" i="6"/>
  <c r="F321" i="6"/>
  <c r="E321" i="6"/>
  <c r="P320" i="6"/>
  <c r="O320" i="6"/>
  <c r="N320" i="6"/>
  <c r="M320" i="6"/>
  <c r="L320" i="6"/>
  <c r="K320" i="6"/>
  <c r="J320" i="6"/>
  <c r="I320" i="6"/>
  <c r="H320" i="6"/>
  <c r="G320" i="6"/>
  <c r="F320" i="6"/>
  <c r="E320" i="6"/>
  <c r="P319" i="6"/>
  <c r="O319" i="6"/>
  <c r="N319" i="6"/>
  <c r="M319" i="6"/>
  <c r="L319" i="6"/>
  <c r="K319" i="6"/>
  <c r="J319" i="6"/>
  <c r="I319" i="6"/>
  <c r="H319" i="6"/>
  <c r="G319" i="6"/>
  <c r="F319" i="6"/>
  <c r="E319" i="6"/>
  <c r="P318" i="6"/>
  <c r="O318" i="6"/>
  <c r="N318" i="6"/>
  <c r="M318" i="6"/>
  <c r="L318" i="6"/>
  <c r="K318" i="6"/>
  <c r="J318" i="6"/>
  <c r="I318" i="6"/>
  <c r="H318" i="6"/>
  <c r="G318" i="6"/>
  <c r="F318" i="6"/>
  <c r="E318" i="6"/>
  <c r="P317" i="6"/>
  <c r="O317" i="6"/>
  <c r="N317" i="6"/>
  <c r="M317" i="6"/>
  <c r="L317" i="6"/>
  <c r="K317" i="6"/>
  <c r="J317" i="6"/>
  <c r="I317" i="6"/>
  <c r="H317" i="6"/>
  <c r="G317" i="6"/>
  <c r="F317" i="6"/>
  <c r="E317" i="6"/>
  <c r="P316" i="6"/>
  <c r="O316" i="6"/>
  <c r="N316" i="6"/>
  <c r="M316" i="6"/>
  <c r="L316" i="6"/>
  <c r="K316" i="6"/>
  <c r="J316" i="6"/>
  <c r="I316" i="6"/>
  <c r="H316" i="6"/>
  <c r="G316" i="6"/>
  <c r="F316" i="6"/>
  <c r="E316" i="6"/>
  <c r="P315" i="6"/>
  <c r="O315" i="6"/>
  <c r="N315" i="6"/>
  <c r="M315" i="6"/>
  <c r="L315" i="6"/>
  <c r="K315" i="6"/>
  <c r="J315" i="6"/>
  <c r="I315" i="6"/>
  <c r="H315" i="6"/>
  <c r="G315" i="6"/>
  <c r="F315" i="6"/>
  <c r="E315" i="6"/>
  <c r="P314" i="6"/>
  <c r="O314" i="6"/>
  <c r="N314" i="6"/>
  <c r="M314" i="6"/>
  <c r="L314" i="6"/>
  <c r="K314" i="6"/>
  <c r="J314" i="6"/>
  <c r="I314" i="6"/>
  <c r="H314" i="6"/>
  <c r="G314" i="6"/>
  <c r="F314" i="6"/>
  <c r="E314" i="6"/>
  <c r="P313" i="6"/>
  <c r="O313" i="6"/>
  <c r="N313" i="6"/>
  <c r="M313" i="6"/>
  <c r="L313" i="6"/>
  <c r="K313" i="6"/>
  <c r="J313" i="6"/>
  <c r="I313" i="6"/>
  <c r="H313" i="6"/>
  <c r="G313" i="6"/>
  <c r="F313" i="6"/>
  <c r="E313" i="6"/>
  <c r="P312" i="6"/>
  <c r="O312" i="6"/>
  <c r="N312" i="6"/>
  <c r="M312" i="6"/>
  <c r="L312" i="6"/>
  <c r="K312" i="6"/>
  <c r="J312" i="6"/>
  <c r="I312" i="6"/>
  <c r="H312" i="6"/>
  <c r="G312" i="6"/>
  <c r="F312" i="6"/>
  <c r="E312" i="6"/>
  <c r="P311" i="6"/>
  <c r="O311" i="6"/>
  <c r="N311" i="6"/>
  <c r="M311" i="6"/>
  <c r="L311" i="6"/>
  <c r="K311" i="6"/>
  <c r="J311" i="6"/>
  <c r="I311" i="6"/>
  <c r="H311" i="6"/>
  <c r="G311" i="6"/>
  <c r="F311" i="6"/>
  <c r="E311" i="6"/>
  <c r="P310" i="6"/>
  <c r="O310" i="6"/>
  <c r="N310" i="6"/>
  <c r="M310" i="6"/>
  <c r="L310" i="6"/>
  <c r="K310" i="6"/>
  <c r="J310" i="6"/>
  <c r="I310" i="6"/>
  <c r="H310" i="6"/>
  <c r="G310" i="6"/>
  <c r="F310" i="6"/>
  <c r="E310" i="6"/>
  <c r="P309" i="6"/>
  <c r="O309" i="6"/>
  <c r="N309" i="6"/>
  <c r="M309" i="6"/>
  <c r="L309" i="6"/>
  <c r="K309" i="6"/>
  <c r="J309" i="6"/>
  <c r="I309" i="6"/>
  <c r="H309" i="6"/>
  <c r="G309" i="6"/>
  <c r="F309" i="6"/>
  <c r="E309" i="6"/>
  <c r="P308" i="6"/>
  <c r="O308" i="6"/>
  <c r="N308" i="6"/>
  <c r="M308" i="6"/>
  <c r="L308" i="6"/>
  <c r="K308" i="6"/>
  <c r="J308" i="6"/>
  <c r="I308" i="6"/>
  <c r="H308" i="6"/>
  <c r="G308" i="6"/>
  <c r="F308" i="6"/>
  <c r="E308" i="6"/>
  <c r="P307" i="6"/>
  <c r="O307" i="6"/>
  <c r="N307" i="6"/>
  <c r="M307" i="6"/>
  <c r="L307" i="6"/>
  <c r="K307" i="6"/>
  <c r="J307" i="6"/>
  <c r="I307" i="6"/>
  <c r="H307" i="6"/>
  <c r="G307" i="6"/>
  <c r="F307" i="6"/>
  <c r="E307" i="6"/>
  <c r="P306" i="6"/>
  <c r="O306" i="6"/>
  <c r="N306" i="6"/>
  <c r="M306" i="6"/>
  <c r="L306" i="6"/>
  <c r="K306" i="6"/>
  <c r="J306" i="6"/>
  <c r="I306" i="6"/>
  <c r="H306" i="6"/>
  <c r="G306" i="6"/>
  <c r="F306" i="6"/>
  <c r="E306" i="6"/>
  <c r="P305" i="6"/>
  <c r="O305" i="6"/>
  <c r="N305" i="6"/>
  <c r="M305" i="6"/>
  <c r="L305" i="6"/>
  <c r="K305" i="6"/>
  <c r="J305" i="6"/>
  <c r="I305" i="6"/>
  <c r="H305" i="6"/>
  <c r="G305" i="6"/>
  <c r="F305" i="6"/>
  <c r="E305" i="6"/>
  <c r="P304" i="6"/>
  <c r="O304" i="6"/>
  <c r="N304" i="6"/>
  <c r="M304" i="6"/>
  <c r="L304" i="6"/>
  <c r="K304" i="6"/>
  <c r="J304" i="6"/>
  <c r="I304" i="6"/>
  <c r="H304" i="6"/>
  <c r="G304" i="6"/>
  <c r="F304" i="6"/>
  <c r="E304" i="6"/>
  <c r="P303" i="6"/>
  <c r="O303" i="6"/>
  <c r="N303" i="6"/>
  <c r="M303" i="6"/>
  <c r="L303" i="6"/>
  <c r="K303" i="6"/>
  <c r="J303" i="6"/>
  <c r="I303" i="6"/>
  <c r="H303" i="6"/>
  <c r="G303" i="6"/>
  <c r="F303" i="6"/>
  <c r="E303" i="6"/>
  <c r="P302" i="6"/>
  <c r="O302" i="6"/>
  <c r="N302" i="6"/>
  <c r="M302" i="6"/>
  <c r="L302" i="6"/>
  <c r="K302" i="6"/>
  <c r="J302" i="6"/>
  <c r="I302" i="6"/>
  <c r="H302" i="6"/>
  <c r="G302" i="6"/>
  <c r="F302" i="6"/>
  <c r="E302" i="6"/>
  <c r="P301" i="6"/>
  <c r="O301" i="6"/>
  <c r="N301" i="6"/>
  <c r="M301" i="6"/>
  <c r="L301" i="6"/>
  <c r="K301" i="6"/>
  <c r="J301" i="6"/>
  <c r="I301" i="6"/>
  <c r="H301" i="6"/>
  <c r="G301" i="6"/>
  <c r="F301" i="6"/>
  <c r="E301" i="6"/>
  <c r="H493" i="7"/>
  <c r="G493" i="7"/>
  <c r="G489" i="7"/>
  <c r="G490" i="7"/>
  <c r="G491" i="7"/>
  <c r="G492" i="7"/>
  <c r="F493" i="7"/>
  <c r="F489" i="7"/>
  <c r="F490" i="7"/>
  <c r="F491" i="7"/>
  <c r="F492" i="7"/>
  <c r="E493" i="7"/>
  <c r="E489" i="7"/>
  <c r="E490" i="7"/>
  <c r="E491" i="7"/>
  <c r="E492" i="7"/>
  <c r="D493" i="7"/>
  <c r="D489" i="7"/>
  <c r="D490" i="7"/>
  <c r="D491" i="7"/>
  <c r="D492" i="7"/>
  <c r="C493" i="7"/>
  <c r="C489" i="7"/>
  <c r="C490" i="7"/>
  <c r="C491" i="7"/>
  <c r="C492" i="7"/>
  <c r="N643" i="7"/>
  <c r="M643" i="7"/>
  <c r="L643" i="7"/>
  <c r="K643" i="7"/>
  <c r="J643" i="7"/>
  <c r="I643" i="7"/>
  <c r="H643" i="7"/>
  <c r="G643" i="7"/>
  <c r="F643" i="7"/>
  <c r="E643" i="7"/>
  <c r="D643" i="7"/>
  <c r="C643" i="7"/>
  <c r="N590" i="7"/>
  <c r="N591" i="7"/>
  <c r="N592" i="7"/>
  <c r="N593" i="7"/>
  <c r="B493" i="7"/>
  <c r="B489" i="7"/>
  <c r="B490" i="7"/>
  <c r="B491" i="7"/>
  <c r="B492" i="7"/>
  <c r="M492" i="7"/>
  <c r="L492" i="7"/>
  <c r="K492" i="7"/>
  <c r="B53" i="6"/>
  <c r="C52" i="6" s="1"/>
  <c r="B51" i="6"/>
  <c r="C49" i="6" s="1"/>
  <c r="J492" i="7"/>
  <c r="I492" i="7"/>
  <c r="J487" i="7"/>
  <c r="J488" i="7"/>
  <c r="J489" i="7"/>
  <c r="J490" i="7"/>
  <c r="J491" i="7"/>
  <c r="F487" i="7"/>
  <c r="F488" i="7"/>
  <c r="B486" i="7"/>
  <c r="B487" i="7"/>
  <c r="B488" i="7"/>
  <c r="C641" i="7"/>
  <c r="J486" i="7"/>
  <c r="K535" i="7" s="1"/>
  <c r="K641" i="7"/>
  <c r="F486" i="7"/>
  <c r="G641" i="7"/>
  <c r="E487" i="7"/>
  <c r="E488" i="7"/>
  <c r="B661" i="7"/>
  <c r="B662" i="7" s="1"/>
  <c r="B663" i="7" s="1"/>
  <c r="B664" i="7" s="1"/>
  <c r="B665" i="7" s="1"/>
  <c r="B666" i="7" s="1"/>
  <c r="B667" i="7" s="1"/>
  <c r="B668" i="7" s="1"/>
  <c r="B669" i="7" s="1"/>
  <c r="B670" i="7" s="1"/>
  <c r="B671" i="7" s="1"/>
  <c r="B672" i="7" s="1"/>
  <c r="B673" i="7" s="1"/>
  <c r="B674" i="7" s="1"/>
  <c r="B675" i="7" s="1"/>
  <c r="B676" i="7" s="1"/>
  <c r="B677" i="7" s="1"/>
  <c r="B678" i="7" s="1"/>
  <c r="B679" i="7" s="1"/>
  <c r="B680" i="7" s="1"/>
  <c r="B681" i="7" s="1"/>
  <c r="B682" i="7" s="1"/>
  <c r="B683" i="7" s="1"/>
  <c r="B684" i="7" s="1"/>
  <c r="B685" i="7" s="1"/>
  <c r="B686" i="7" s="1"/>
  <c r="B687" i="7" s="1"/>
  <c r="B688" i="7" s="1"/>
  <c r="B689" i="7" s="1"/>
  <c r="B690" i="7" s="1"/>
  <c r="B691" i="7" s="1"/>
  <c r="B692" i="7" s="1"/>
  <c r="B693" i="7" s="1"/>
  <c r="B694" i="7" s="1"/>
  <c r="B695" i="7" s="1"/>
  <c r="B696" i="7" s="1"/>
  <c r="B697" i="7" s="1"/>
  <c r="B698" i="7" s="1"/>
  <c r="B699" i="7" s="1"/>
  <c r="B700" i="7" s="1"/>
  <c r="B701" i="7" s="1"/>
  <c r="B702" i="7" s="1"/>
  <c r="B703" i="7" s="1"/>
  <c r="B704" i="7" s="1"/>
  <c r="B705" i="7" s="1"/>
  <c r="B706" i="7" s="1"/>
  <c r="B707" i="7" s="1"/>
  <c r="B708" i="7" s="1"/>
  <c r="B709" i="7" s="1"/>
  <c r="B710" i="7" s="1"/>
  <c r="B711" i="7" s="1"/>
  <c r="B712" i="7" s="1"/>
  <c r="B713" i="7" s="1"/>
  <c r="B714" i="7" s="1"/>
  <c r="B715" i="7" s="1"/>
  <c r="B716" i="7" s="1"/>
  <c r="B717" i="7" s="1"/>
  <c r="B718" i="7" s="1"/>
  <c r="B719" i="7" s="1"/>
  <c r="B720" i="7" s="1"/>
  <c r="B721" i="7" s="1"/>
  <c r="B722" i="7" s="1"/>
  <c r="B723" i="7" s="1"/>
  <c r="B724" i="7" s="1"/>
  <c r="B725" i="7" s="1"/>
  <c r="B726" i="7" s="1"/>
  <c r="B727" i="7" s="1"/>
  <c r="B728" i="7" s="1"/>
  <c r="B248" i="7"/>
  <c r="B249" i="7" s="1"/>
  <c r="B250" i="7" s="1"/>
  <c r="B251" i="7" s="1"/>
  <c r="B252" i="7" s="1"/>
  <c r="B253" i="7" s="1"/>
  <c r="B254" i="7" s="1"/>
  <c r="B255" i="7" s="1"/>
  <c r="B256" i="7" s="1"/>
  <c r="B257" i="7" s="1"/>
  <c r="B258" i="7" s="1"/>
  <c r="B259" i="7" s="1"/>
  <c r="B260" i="7" s="1"/>
  <c r="B261" i="7" s="1"/>
  <c r="B262" i="7" s="1"/>
  <c r="B263" i="7" s="1"/>
  <c r="B264" i="7" s="1"/>
  <c r="B265" i="7" s="1"/>
  <c r="B266" i="7" s="1"/>
  <c r="B267" i="7" s="1"/>
  <c r="B268" i="7" s="1"/>
  <c r="B269" i="7" s="1"/>
  <c r="B270" i="7" s="1"/>
  <c r="B271" i="7" s="1"/>
  <c r="B272" i="7" s="1"/>
  <c r="B273" i="7" s="1"/>
  <c r="B274" i="7" s="1"/>
  <c r="B275" i="7" s="1"/>
  <c r="B276" i="7" s="1"/>
  <c r="B277" i="7" s="1"/>
  <c r="B278" i="7" s="1"/>
  <c r="B279" i="7" s="1"/>
  <c r="B280" i="7" s="1"/>
  <c r="B281" i="7" s="1"/>
  <c r="B282" i="7" s="1"/>
  <c r="B283" i="7" s="1"/>
  <c r="B284" i="7" s="1"/>
  <c r="B285" i="7" s="1"/>
  <c r="B286" i="7" s="1"/>
  <c r="B287" i="7" s="1"/>
  <c r="B288" i="7" s="1"/>
  <c r="B289" i="7" s="1"/>
  <c r="B290" i="7" s="1"/>
  <c r="B291" i="7" s="1"/>
  <c r="B292" i="7" s="1"/>
  <c r="B293" i="7" s="1"/>
  <c r="B294" i="7" s="1"/>
  <c r="B295" i="7" s="1"/>
  <c r="B296" i="7" s="1"/>
  <c r="B297" i="7" s="1"/>
  <c r="B298" i="7" s="1"/>
  <c r="B299" i="7" s="1"/>
  <c r="B300" i="7" s="1"/>
  <c r="B301" i="7" s="1"/>
  <c r="B302" i="7" s="1"/>
  <c r="B303" i="7" s="1"/>
  <c r="B304" i="7" s="1"/>
  <c r="B305" i="7" s="1"/>
  <c r="B306" i="7" s="1"/>
  <c r="B307" i="7" s="1"/>
  <c r="B308" i="7" s="1"/>
  <c r="B309" i="7" s="1"/>
  <c r="B310" i="7" s="1"/>
  <c r="B311" i="7" s="1"/>
  <c r="B312" i="7" s="1"/>
  <c r="B313" i="7" s="1"/>
  <c r="B314" i="7" s="1"/>
  <c r="B315" i="7" s="1"/>
  <c r="H492" i="7"/>
  <c r="N642" i="7"/>
  <c r="M642" i="7"/>
  <c r="L642" i="7"/>
  <c r="K642" i="7"/>
  <c r="J642" i="7"/>
  <c r="I642" i="7"/>
  <c r="H642" i="7"/>
  <c r="G642" i="7"/>
  <c r="F642" i="7"/>
  <c r="E642" i="7"/>
  <c r="D642" i="7"/>
  <c r="C642" i="7"/>
  <c r="M487" i="7"/>
  <c r="M488" i="7"/>
  <c r="M489" i="7"/>
  <c r="M486" i="7"/>
  <c r="M490" i="7"/>
  <c r="M491" i="7"/>
  <c r="L491" i="7"/>
  <c r="L487" i="7"/>
  <c r="L488" i="7"/>
  <c r="L486" i="7"/>
  <c r="M535" i="7" s="1"/>
  <c r="L489" i="7"/>
  <c r="L490" i="7"/>
  <c r="K491" i="7"/>
  <c r="K487" i="7"/>
  <c r="K488" i="7"/>
  <c r="K489" i="7"/>
  <c r="K490" i="7"/>
  <c r="F641" i="7"/>
  <c r="I491" i="7"/>
  <c r="I487" i="7"/>
  <c r="I488" i="7"/>
  <c r="I486" i="7"/>
  <c r="J535" i="7" s="1"/>
  <c r="I489" i="7"/>
  <c r="I490" i="7"/>
  <c r="F607" i="5"/>
  <c r="M607" i="5" s="1"/>
  <c r="F606" i="5"/>
  <c r="M606" i="5" s="1"/>
  <c r="F605" i="5"/>
  <c r="M605" i="5" s="1"/>
  <c r="F604" i="5"/>
  <c r="M604" i="5" s="1"/>
  <c r="F603" i="5"/>
  <c r="M603" i="5" s="1"/>
  <c r="F602" i="5"/>
  <c r="M602" i="5" s="1"/>
  <c r="F601" i="5"/>
  <c r="M601" i="5" s="1"/>
  <c r="F600" i="5"/>
  <c r="M600" i="5" s="1"/>
  <c r="F599" i="5"/>
  <c r="M599" i="5" s="1"/>
  <c r="F598" i="5"/>
  <c r="M598" i="5" s="1"/>
  <c r="F597" i="5"/>
  <c r="M597" i="5" s="1"/>
  <c r="F596" i="5"/>
  <c r="M596" i="5" s="1"/>
  <c r="F595" i="5"/>
  <c r="M595" i="5" s="1"/>
  <c r="F594" i="5"/>
  <c r="M594" i="5" s="1"/>
  <c r="F592" i="5"/>
  <c r="M592" i="5" s="1"/>
  <c r="F591" i="5"/>
  <c r="M591" i="5" s="1"/>
  <c r="F590" i="5"/>
  <c r="F589" i="5"/>
  <c r="M589" i="5" s="1"/>
  <c r="F588" i="5"/>
  <c r="M588" i="5" s="1"/>
  <c r="F587" i="5"/>
  <c r="M587" i="5" s="1"/>
  <c r="F586" i="5"/>
  <c r="M586" i="5" s="1"/>
  <c r="F585" i="5"/>
  <c r="M585" i="5" s="1"/>
  <c r="F584" i="5"/>
  <c r="M584" i="5" s="1"/>
  <c r="F583" i="5"/>
  <c r="M583" i="5" s="1"/>
  <c r="F582" i="5"/>
  <c r="M582" i="5" s="1"/>
  <c r="F581" i="5"/>
  <c r="M581" i="5" s="1"/>
  <c r="F580" i="5"/>
  <c r="M580" i="5" s="1"/>
  <c r="F579" i="5"/>
  <c r="M579" i="5" s="1"/>
  <c r="F578" i="5"/>
  <c r="M578" i="5" s="1"/>
  <c r="F576" i="5"/>
  <c r="M576" i="5" s="1"/>
  <c r="F575" i="5"/>
  <c r="M575" i="5" s="1"/>
  <c r="F574" i="5"/>
  <c r="M574" i="5" s="1"/>
  <c r="F573" i="5"/>
  <c r="M573" i="5" s="1"/>
  <c r="F572" i="5"/>
  <c r="M572" i="5" s="1"/>
  <c r="F571" i="5"/>
  <c r="M571" i="5" s="1"/>
  <c r="F570" i="5"/>
  <c r="M570" i="5" s="1"/>
  <c r="F568" i="5"/>
  <c r="M568" i="5" s="1"/>
  <c r="F567" i="5"/>
  <c r="M567" i="5" s="1"/>
  <c r="F566" i="5"/>
  <c r="M566" i="5" s="1"/>
  <c r="F564" i="5"/>
  <c r="M564" i="5" s="1"/>
  <c r="F563" i="5"/>
  <c r="M563" i="5" s="1"/>
  <c r="F562" i="5"/>
  <c r="M562" i="5" s="1"/>
  <c r="F561" i="5"/>
  <c r="M561" i="5" s="1"/>
  <c r="F560" i="5"/>
  <c r="M560" i="5" s="1"/>
  <c r="F559" i="5"/>
  <c r="M559" i="5" s="1"/>
  <c r="F558" i="5"/>
  <c r="M558" i="5" s="1"/>
  <c r="F557" i="5"/>
  <c r="M557" i="5" s="1"/>
  <c r="F556" i="5"/>
  <c r="M556" i="5" s="1"/>
  <c r="F555" i="5"/>
  <c r="M555" i="5" s="1"/>
  <c r="F554" i="5"/>
  <c r="M554" i="5" s="1"/>
  <c r="F553" i="5"/>
  <c r="M553" i="5" s="1"/>
  <c r="F552" i="5"/>
  <c r="M552" i="5" s="1"/>
  <c r="F551" i="5"/>
  <c r="M551" i="5" s="1"/>
  <c r="F550" i="5"/>
  <c r="M550" i="5" s="1"/>
  <c r="F549" i="5"/>
  <c r="M549" i="5" s="1"/>
  <c r="F548" i="5"/>
  <c r="M548" i="5" s="1"/>
  <c r="F547" i="5"/>
  <c r="M547" i="5" s="1"/>
  <c r="F546" i="5"/>
  <c r="M546" i="5" s="1"/>
  <c r="F545" i="5"/>
  <c r="M545" i="5" s="1"/>
  <c r="F544" i="5"/>
  <c r="M544" i="5" s="1"/>
  <c r="F543" i="5"/>
  <c r="M543" i="5" s="1"/>
  <c r="F542" i="5"/>
  <c r="M542" i="5" s="1"/>
  <c r="F540" i="5"/>
  <c r="M540" i="5" s="1"/>
  <c r="F539" i="5"/>
  <c r="M539" i="5" s="1"/>
  <c r="N641" i="7"/>
  <c r="M641" i="7"/>
  <c r="D641" i="7"/>
  <c r="E641" i="7"/>
  <c r="H641" i="7"/>
  <c r="I641" i="7"/>
  <c r="J641" i="7"/>
  <c r="L641" i="7"/>
  <c r="K486" i="7"/>
  <c r="L535" i="7" s="1"/>
  <c r="H486" i="7"/>
  <c r="H487" i="7"/>
  <c r="H488" i="7"/>
  <c r="H489" i="7"/>
  <c r="H490" i="7"/>
  <c r="G486" i="7"/>
  <c r="H535" i="7" s="1"/>
  <c r="G487" i="7"/>
  <c r="G488" i="7"/>
  <c r="E486" i="7"/>
  <c r="D486" i="7"/>
  <c r="E535" i="7" s="1"/>
  <c r="D487" i="7"/>
  <c r="D488" i="7"/>
  <c r="C486" i="7"/>
  <c r="C487" i="7"/>
  <c r="C488" i="7"/>
  <c r="N640" i="7"/>
  <c r="C640" i="7"/>
  <c r="D640" i="7"/>
  <c r="E640" i="7"/>
  <c r="F640" i="7"/>
  <c r="G640" i="7"/>
  <c r="H640" i="7"/>
  <c r="I640" i="7"/>
  <c r="J640" i="7"/>
  <c r="K640" i="7"/>
  <c r="L640" i="7"/>
  <c r="M640" i="7"/>
  <c r="H491" i="7"/>
  <c r="N588" i="7"/>
  <c r="N589" i="7"/>
  <c r="N639" i="7"/>
  <c r="M639" i="7"/>
  <c r="L639" i="7"/>
  <c r="K639" i="7"/>
  <c r="J639" i="7"/>
  <c r="I639" i="7"/>
  <c r="H639" i="7"/>
  <c r="G639" i="7"/>
  <c r="F639" i="7"/>
  <c r="E639" i="7"/>
  <c r="D639" i="7"/>
  <c r="C639" i="7"/>
  <c r="N587" i="7"/>
  <c r="N638" i="7"/>
  <c r="M638" i="7"/>
  <c r="L638" i="7"/>
  <c r="K638" i="7"/>
  <c r="J638" i="7"/>
  <c r="I638" i="7"/>
  <c r="H638" i="7"/>
  <c r="G638" i="7"/>
  <c r="F638" i="7"/>
  <c r="E638" i="7"/>
  <c r="D638" i="7"/>
  <c r="C638" i="7"/>
  <c r="N586" i="7"/>
  <c r="N585" i="7"/>
  <c r="G600" i="5"/>
  <c r="G599" i="5"/>
  <c r="G598" i="5"/>
  <c r="G596" i="5"/>
  <c r="G595" i="5"/>
  <c r="G594" i="5"/>
  <c r="G593"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B53" i="5"/>
  <c r="C51" i="5" s="1"/>
  <c r="B51" i="5"/>
  <c r="C49" i="5" s="1"/>
  <c r="B55" i="5"/>
  <c r="C53" i="5" s="1"/>
  <c r="F54" i="6"/>
  <c r="F53" i="6"/>
  <c r="F52" i="6"/>
  <c r="F51" i="6"/>
  <c r="F50" i="6"/>
  <c r="F49" i="6"/>
  <c r="F48" i="6"/>
  <c r="F46" i="6"/>
  <c r="F45" i="6"/>
  <c r="F44" i="6"/>
  <c r="F43" i="6"/>
  <c r="C53" i="6"/>
  <c r="C47" i="6"/>
  <c r="C45" i="6"/>
  <c r="C300" i="6"/>
  <c r="N637" i="7"/>
  <c r="M637" i="7"/>
  <c r="L637" i="7"/>
  <c r="K637" i="7"/>
  <c r="J637" i="7"/>
  <c r="I637" i="7"/>
  <c r="H637" i="7"/>
  <c r="G637" i="7"/>
  <c r="F637" i="7"/>
  <c r="E637" i="7"/>
  <c r="D637" i="7"/>
  <c r="C637" i="7"/>
  <c r="C305" i="5"/>
  <c r="B463" i="5"/>
  <c r="B464" i="5" s="1"/>
  <c r="B465" i="5" s="1"/>
  <c r="B466" i="5" s="1"/>
  <c r="B467" i="5" s="1"/>
  <c r="B468" i="5" s="1"/>
  <c r="B469" i="5" s="1"/>
  <c r="B470" i="5" s="1"/>
  <c r="B471" i="5" s="1"/>
  <c r="B472" i="5" s="1"/>
  <c r="B473" i="5" s="1"/>
  <c r="B474" i="5" s="1"/>
  <c r="B475" i="5" s="1"/>
  <c r="B476" i="5" s="1"/>
  <c r="B477" i="5" s="1"/>
  <c r="B478" i="5" s="1"/>
  <c r="B479" i="5" s="1"/>
  <c r="B480" i="5" s="1"/>
  <c r="B481" i="5" s="1"/>
  <c r="B482" i="5" s="1"/>
  <c r="B483" i="5" s="1"/>
  <c r="B484" i="5" s="1"/>
  <c r="B485" i="5" s="1"/>
  <c r="B486" i="5" s="1"/>
  <c r="B487" i="5" s="1"/>
  <c r="B488" i="5" s="1"/>
  <c r="B489" i="5" s="1"/>
  <c r="B490" i="5" s="1"/>
  <c r="B491" i="5" s="1"/>
  <c r="B492" i="5" s="1"/>
  <c r="B493" i="5" s="1"/>
  <c r="B494" i="5" s="1"/>
  <c r="B495" i="5" s="1"/>
  <c r="B496" i="5" s="1"/>
  <c r="B497" i="5" s="1"/>
  <c r="B498" i="5" s="1"/>
  <c r="B499" i="5" s="1"/>
  <c r="B500" i="5" s="1"/>
  <c r="B501" i="5" s="1"/>
  <c r="B502" i="5" s="1"/>
  <c r="B503" i="5" s="1"/>
  <c r="B504" i="5" s="1"/>
  <c r="B505" i="5" s="1"/>
  <c r="B506" i="5" s="1"/>
  <c r="B507" i="5" s="1"/>
  <c r="B508" i="5" s="1"/>
  <c r="B509" i="5" s="1"/>
  <c r="B510" i="5" s="1"/>
  <c r="B511" i="5" s="1"/>
  <c r="B512" i="5" s="1"/>
  <c r="B513" i="5" s="1"/>
  <c r="B514" i="5" s="1"/>
  <c r="B515" i="5" s="1"/>
  <c r="B516" i="5" s="1"/>
  <c r="B517" i="5" s="1"/>
  <c r="B518" i="5" s="1"/>
  <c r="B519" i="5" s="1"/>
  <c r="B520" i="5" s="1"/>
  <c r="B521" i="5" s="1"/>
  <c r="B522" i="5" s="1"/>
  <c r="B523" i="5" s="1"/>
  <c r="B524" i="5" s="1"/>
  <c r="B525" i="5" s="1"/>
  <c r="B526" i="5" s="1"/>
  <c r="B527" i="5" s="1"/>
  <c r="B528" i="5" s="1"/>
  <c r="B529" i="5" s="1"/>
  <c r="B530" i="5" s="1"/>
  <c r="B531" i="5" s="1"/>
  <c r="B385" i="5"/>
  <c r="B386" i="5" s="1"/>
  <c r="B387" i="5" s="1"/>
  <c r="B388" i="5" s="1"/>
  <c r="B389" i="5" s="1"/>
  <c r="B390" i="5" s="1"/>
  <c r="B391" i="5" s="1"/>
  <c r="B392" i="5" s="1"/>
  <c r="B393" i="5" s="1"/>
  <c r="B394" i="5" s="1"/>
  <c r="B395" i="5" s="1"/>
  <c r="B396" i="5" s="1"/>
  <c r="B397" i="5" s="1"/>
  <c r="B398" i="5" s="1"/>
  <c r="B399" i="5" s="1"/>
  <c r="B400" i="5" s="1"/>
  <c r="B401" i="5" s="1"/>
  <c r="B402" i="5" s="1"/>
  <c r="B403" i="5" s="1"/>
  <c r="B404" i="5" s="1"/>
  <c r="B405" i="5" s="1"/>
  <c r="B406" i="5" s="1"/>
  <c r="B407" i="5" s="1"/>
  <c r="B408" i="5" s="1"/>
  <c r="B409" i="5" s="1"/>
  <c r="B410" i="5" s="1"/>
  <c r="B411" i="5" s="1"/>
  <c r="B412" i="5" s="1"/>
  <c r="B413" i="5" s="1"/>
  <c r="B414" i="5" s="1"/>
  <c r="B415" i="5" s="1"/>
  <c r="B416" i="5" s="1"/>
  <c r="B417" i="5" s="1"/>
  <c r="B418" i="5" s="1"/>
  <c r="B419" i="5" s="1"/>
  <c r="B420" i="5" s="1"/>
  <c r="B421" i="5" s="1"/>
  <c r="B422" i="5" s="1"/>
  <c r="B423" i="5" s="1"/>
  <c r="B424" i="5" s="1"/>
  <c r="B425" i="5" s="1"/>
  <c r="B426" i="5" s="1"/>
  <c r="B427" i="5" s="1"/>
  <c r="B428" i="5" s="1"/>
  <c r="B429" i="5" s="1"/>
  <c r="B430" i="5" s="1"/>
  <c r="B431" i="5" s="1"/>
  <c r="B432" i="5" s="1"/>
  <c r="B433" i="5" s="1"/>
  <c r="B434" i="5" s="1"/>
  <c r="B435" i="5" s="1"/>
  <c r="B436" i="5" s="1"/>
  <c r="B437" i="5" s="1"/>
  <c r="B438" i="5" s="1"/>
  <c r="B439" i="5" s="1"/>
  <c r="B440" i="5" s="1"/>
  <c r="B441" i="5" s="1"/>
  <c r="B442" i="5" s="1"/>
  <c r="B443" i="5" s="1"/>
  <c r="B444" i="5" s="1"/>
  <c r="B445" i="5" s="1"/>
  <c r="B446" i="5" s="1"/>
  <c r="B447" i="5" s="1"/>
  <c r="B448" i="5" s="1"/>
  <c r="B449" i="5" s="1"/>
  <c r="B450" i="5" s="1"/>
  <c r="B451" i="5" s="1"/>
  <c r="B452" i="5" s="1"/>
  <c r="B453" i="5" s="1"/>
  <c r="B228" i="5"/>
  <c r="B229" i="5" s="1"/>
  <c r="B230" i="5" s="1"/>
  <c r="B231" i="5" s="1"/>
  <c r="B232" i="5" s="1"/>
  <c r="B233" i="5" s="1"/>
  <c r="B234" i="5" s="1"/>
  <c r="B235" i="5" s="1"/>
  <c r="B236" i="5" s="1"/>
  <c r="B237" i="5" s="1"/>
  <c r="B238" i="5" s="1"/>
  <c r="B239" i="5" s="1"/>
  <c r="B240" i="5" s="1"/>
  <c r="B241" i="5" s="1"/>
  <c r="B242" i="5" s="1"/>
  <c r="B243" i="5" s="1"/>
  <c r="B244" i="5" s="1"/>
  <c r="B245" i="5" s="1"/>
  <c r="B246" i="5" s="1"/>
  <c r="B247" i="5" s="1"/>
  <c r="B248" i="5" s="1"/>
  <c r="B249" i="5" s="1"/>
  <c r="B250" i="5" s="1"/>
  <c r="B251" i="5" s="1"/>
  <c r="B252" i="5" s="1"/>
  <c r="B253" i="5" s="1"/>
  <c r="B254" i="5" s="1"/>
  <c r="B255" i="5" s="1"/>
  <c r="B256" i="5" s="1"/>
  <c r="B257" i="5" s="1"/>
  <c r="B258" i="5" s="1"/>
  <c r="B259" i="5" s="1"/>
  <c r="B260" i="5" s="1"/>
  <c r="B261" i="5" s="1"/>
  <c r="B262" i="5" s="1"/>
  <c r="B263" i="5" s="1"/>
  <c r="B264" i="5" s="1"/>
  <c r="B265" i="5" s="1"/>
  <c r="B266" i="5" s="1"/>
  <c r="B267" i="5" s="1"/>
  <c r="B268" i="5" s="1"/>
  <c r="B269" i="5" s="1"/>
  <c r="B270" i="5" s="1"/>
  <c r="B271" i="5" s="1"/>
  <c r="B272" i="5" s="1"/>
  <c r="B273" i="5" s="1"/>
  <c r="B274" i="5" s="1"/>
  <c r="B275" i="5" s="1"/>
  <c r="B276" i="5" s="1"/>
  <c r="B277" i="5" s="1"/>
  <c r="B278" i="5" s="1"/>
  <c r="B279" i="5" s="1"/>
  <c r="B280" i="5" s="1"/>
  <c r="B281" i="5" s="1"/>
  <c r="B282" i="5" s="1"/>
  <c r="B283" i="5" s="1"/>
  <c r="B284" i="5" s="1"/>
  <c r="B285" i="5" s="1"/>
  <c r="B286" i="5" s="1"/>
  <c r="B287" i="5" s="1"/>
  <c r="B288" i="5" s="1"/>
  <c r="B289" i="5" s="1"/>
  <c r="B290" i="5" s="1"/>
  <c r="B291" i="5" s="1"/>
  <c r="B292" i="5" s="1"/>
  <c r="B293" i="5" s="1"/>
  <c r="B294" i="5" s="1"/>
  <c r="B295" i="5" s="1"/>
  <c r="B296" i="5" s="1"/>
  <c r="B150" i="5"/>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1" i="5" s="1"/>
  <c r="B192" i="5" s="1"/>
  <c r="B193" i="5" s="1"/>
  <c r="B194" i="5" s="1"/>
  <c r="B195" i="5" s="1"/>
  <c r="B196" i="5" s="1"/>
  <c r="B197" i="5" s="1"/>
  <c r="B198" i="5" s="1"/>
  <c r="B199" i="5" s="1"/>
  <c r="B200" i="5" s="1"/>
  <c r="B201" i="5" s="1"/>
  <c r="B202" i="5" s="1"/>
  <c r="B203" i="5" s="1"/>
  <c r="B204" i="5" s="1"/>
  <c r="B205" i="5" s="1"/>
  <c r="B206" i="5" s="1"/>
  <c r="B207" i="5" s="1"/>
  <c r="B208" i="5" s="1"/>
  <c r="B209" i="5" s="1"/>
  <c r="B210" i="5" s="1"/>
  <c r="B211" i="5" s="1"/>
  <c r="B212" i="5" s="1"/>
  <c r="B213" i="5" s="1"/>
  <c r="B214" i="5" s="1"/>
  <c r="B215" i="5" s="1"/>
  <c r="B216" i="5" s="1"/>
  <c r="B217" i="5" s="1"/>
  <c r="B218" i="5" s="1"/>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B95" i="3"/>
  <c r="C94" i="3" s="1"/>
  <c r="E94" i="3" s="1"/>
  <c r="F92" i="3"/>
  <c r="G92" i="3" s="1"/>
  <c r="I92" i="3" s="1"/>
  <c r="F93" i="3"/>
  <c r="G93" i="3" s="1"/>
  <c r="I93" i="3" s="1"/>
  <c r="F94" i="3"/>
  <c r="G94" i="3" s="1"/>
  <c r="C96" i="3"/>
  <c r="E96" i="3" s="1"/>
  <c r="F95" i="3"/>
  <c r="F96" i="3"/>
  <c r="F97" i="3"/>
  <c r="C99" i="3"/>
  <c r="F98" i="3"/>
  <c r="F99" i="3"/>
  <c r="C101" i="3"/>
  <c r="F100" i="3"/>
  <c r="F101" i="3"/>
  <c r="C102" i="3"/>
  <c r="F102" i="3"/>
  <c r="F103" i="3"/>
  <c r="B46" i="5"/>
  <c r="C43" i="5" s="1"/>
  <c r="E43" i="5" s="1"/>
  <c r="B49" i="5"/>
  <c r="C48" i="5" s="1"/>
  <c r="E305" i="5"/>
  <c r="F305" i="5"/>
  <c r="G305" i="5"/>
  <c r="H305" i="5"/>
  <c r="I305" i="5"/>
  <c r="J305" i="5"/>
  <c r="K305" i="5"/>
  <c r="L305" i="5"/>
  <c r="M305" i="5"/>
  <c r="N305" i="5"/>
  <c r="O305" i="5"/>
  <c r="P305" i="5"/>
  <c r="B146" i="6"/>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23" i="6"/>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E300" i="6"/>
  <c r="F300" i="6"/>
  <c r="G300" i="6"/>
  <c r="H300" i="6"/>
  <c r="I300" i="6"/>
  <c r="J300" i="6"/>
  <c r="K300" i="6"/>
  <c r="L300" i="6"/>
  <c r="M300" i="6"/>
  <c r="N300" i="6"/>
  <c r="O300" i="6"/>
  <c r="P300" i="6"/>
  <c r="B301" i="6"/>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B354" i="6" s="1"/>
  <c r="B355" i="6" s="1"/>
  <c r="B356" i="6" s="1"/>
  <c r="B357" i="6" s="1"/>
  <c r="B358" i="6" s="1"/>
  <c r="B359" i="6" s="1"/>
  <c r="B360" i="6" s="1"/>
  <c r="B361" i="6" s="1"/>
  <c r="B362" i="6" s="1"/>
  <c r="B363" i="6" s="1"/>
  <c r="B364" i="6" s="1"/>
  <c r="B365" i="6" s="1"/>
  <c r="B366" i="6" s="1"/>
  <c r="B367" i="6" s="1"/>
  <c r="B368" i="6" s="1"/>
  <c r="B379" i="6"/>
  <c r="B380" i="6" s="1"/>
  <c r="B381" i="6" s="1"/>
  <c r="B382" i="6" s="1"/>
  <c r="B383" i="6" s="1"/>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B404" i="6" s="1"/>
  <c r="B405" i="6" s="1"/>
  <c r="B406" i="6" s="1"/>
  <c r="B407" i="6" s="1"/>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B429" i="6" s="1"/>
  <c r="B430" i="6" s="1"/>
  <c r="B431" i="6" s="1"/>
  <c r="B432" i="6" s="1"/>
  <c r="B433" i="6" s="1"/>
  <c r="B434" i="6" s="1"/>
  <c r="B435" i="6" s="1"/>
  <c r="B436" i="6" s="1"/>
  <c r="B437" i="6" s="1"/>
  <c r="B438" i="6" s="1"/>
  <c r="B439" i="6" s="1"/>
  <c r="B440" i="6" s="1"/>
  <c r="B441" i="6" s="1"/>
  <c r="B442" i="6" s="1"/>
  <c r="B443" i="6" s="1"/>
  <c r="B444" i="6" s="1"/>
  <c r="B445" i="6" s="1"/>
  <c r="B446" i="6" s="1"/>
  <c r="B456" i="6"/>
  <c r="B457" i="6" s="1"/>
  <c r="B458" i="6" s="1"/>
  <c r="B459" i="6" s="1"/>
  <c r="B460" i="6" s="1"/>
  <c r="B461" i="6" s="1"/>
  <c r="B462" i="6" s="1"/>
  <c r="B463" i="6" s="1"/>
  <c r="B464" i="6" s="1"/>
  <c r="B465" i="6" s="1"/>
  <c r="B466" i="6" s="1"/>
  <c r="B467" i="6" s="1"/>
  <c r="B468" i="6" s="1"/>
  <c r="B469" i="6" s="1"/>
  <c r="B470" i="6" s="1"/>
  <c r="B471" i="6" s="1"/>
  <c r="B472" i="6" s="1"/>
  <c r="B473" i="6" s="1"/>
  <c r="B474" i="6" s="1"/>
  <c r="B475" i="6" s="1"/>
  <c r="B476" i="6" s="1"/>
  <c r="B477" i="6" s="1"/>
  <c r="B478" i="6" s="1"/>
  <c r="B479" i="6" s="1"/>
  <c r="B480" i="6" s="1"/>
  <c r="B481" i="6" s="1"/>
  <c r="B482" i="6" s="1"/>
  <c r="B483" i="6" s="1"/>
  <c r="B484" i="6" s="1"/>
  <c r="B485" i="6" s="1"/>
  <c r="B486" i="6" s="1"/>
  <c r="B487" i="6" s="1"/>
  <c r="B488" i="6" s="1"/>
  <c r="B489" i="6" s="1"/>
  <c r="B490" i="6" s="1"/>
  <c r="B491" i="6" s="1"/>
  <c r="B492" i="6" s="1"/>
  <c r="B493" i="6" s="1"/>
  <c r="B494" i="6" s="1"/>
  <c r="B495" i="6" s="1"/>
  <c r="B496" i="6" s="1"/>
  <c r="B497" i="6" s="1"/>
  <c r="B498" i="6" s="1"/>
  <c r="B499" i="6" s="1"/>
  <c r="B500" i="6" s="1"/>
  <c r="B501" i="6" s="1"/>
  <c r="B502" i="6" s="1"/>
  <c r="B503" i="6" s="1"/>
  <c r="B504" i="6" s="1"/>
  <c r="B505" i="6" s="1"/>
  <c r="B506" i="6" s="1"/>
  <c r="B507" i="6" s="1"/>
  <c r="B508" i="6" s="1"/>
  <c r="B509" i="6" s="1"/>
  <c r="B510" i="6" s="1"/>
  <c r="B511" i="6" s="1"/>
  <c r="B512" i="6" s="1"/>
  <c r="B513" i="6" s="1"/>
  <c r="B514" i="6" s="1"/>
  <c r="B515" i="6" s="1"/>
  <c r="B516" i="6" s="1"/>
  <c r="B517" i="6" s="1"/>
  <c r="B518" i="6" s="1"/>
  <c r="B519" i="6" s="1"/>
  <c r="B520" i="6" s="1"/>
  <c r="B521" i="6" s="1"/>
  <c r="B522" i="6" s="1"/>
  <c r="B523" i="6" s="1"/>
  <c r="B532" i="6"/>
  <c r="B533" i="6" s="1"/>
  <c r="B534" i="6" s="1"/>
  <c r="B535" i="6" s="1"/>
  <c r="B536" i="6" s="1"/>
  <c r="B537" i="6" s="1"/>
  <c r="B538" i="6" s="1"/>
  <c r="B539" i="6" s="1"/>
  <c r="B540" i="6" s="1"/>
  <c r="B541" i="6" s="1"/>
  <c r="B542" i="6" s="1"/>
  <c r="B543" i="6" s="1"/>
  <c r="B544" i="6" s="1"/>
  <c r="B545" i="6" s="1"/>
  <c r="B546" i="6" s="1"/>
  <c r="B547" i="6" s="1"/>
  <c r="B548" i="6" s="1"/>
  <c r="B549" i="6" s="1"/>
  <c r="B550" i="6" s="1"/>
  <c r="B551" i="6" s="1"/>
  <c r="B552" i="6" s="1"/>
  <c r="B553" i="6" s="1"/>
  <c r="B554" i="6" s="1"/>
  <c r="B555" i="6" s="1"/>
  <c r="B556" i="6" s="1"/>
  <c r="B557" i="6" s="1"/>
  <c r="B558" i="6" s="1"/>
  <c r="B559" i="6" s="1"/>
  <c r="B560" i="6" s="1"/>
  <c r="B561" i="6" s="1"/>
  <c r="B562" i="6" s="1"/>
  <c r="B563" i="6" s="1"/>
  <c r="B564" i="6" s="1"/>
  <c r="B565" i="6" s="1"/>
  <c r="B566" i="6" s="1"/>
  <c r="B567" i="6" s="1"/>
  <c r="B568" i="6" s="1"/>
  <c r="B569" i="6" s="1"/>
  <c r="B570" i="6" s="1"/>
  <c r="B571" i="6" s="1"/>
  <c r="B572" i="6" s="1"/>
  <c r="B573" i="6" s="1"/>
  <c r="B574" i="6" s="1"/>
  <c r="B575" i="6" s="1"/>
  <c r="B576" i="6" s="1"/>
  <c r="B577" i="6" s="1"/>
  <c r="B578" i="6" s="1"/>
  <c r="B579" i="6" s="1"/>
  <c r="B580" i="6" s="1"/>
  <c r="B581" i="6" s="1"/>
  <c r="B582" i="6" s="1"/>
  <c r="B583" i="6" s="1"/>
  <c r="B584" i="6" s="1"/>
  <c r="B585" i="6" s="1"/>
  <c r="B586" i="6" s="1"/>
  <c r="B587" i="6" s="1"/>
  <c r="B588" i="6" s="1"/>
  <c r="B589" i="6" s="1"/>
  <c r="B590" i="6" s="1"/>
  <c r="B591" i="6" s="1"/>
  <c r="B592" i="6" s="1"/>
  <c r="B593" i="6" s="1"/>
  <c r="B594" i="6" s="1"/>
  <c r="B595" i="6" s="1"/>
  <c r="B596" i="6" s="1"/>
  <c r="B597" i="6" s="1"/>
  <c r="B598" i="6" s="1"/>
  <c r="B599" i="6" s="1"/>
  <c r="F433" i="5"/>
  <c r="H511" i="5" s="1"/>
  <c r="H55" i="6"/>
  <c r="H43" i="3"/>
  <c r="H73" i="9"/>
  <c r="K545" i="7" l="1"/>
  <c r="M286" i="5"/>
  <c r="I231" i="6"/>
  <c r="M225" i="6"/>
  <c r="K381" i="6" s="1"/>
  <c r="M458" i="6" s="1"/>
  <c r="M227" i="6"/>
  <c r="M269" i="5"/>
  <c r="M273" i="5"/>
  <c r="P285" i="5"/>
  <c r="K549" i="7"/>
  <c r="M278" i="5" s="1"/>
  <c r="M228" i="6"/>
  <c r="M285" i="5"/>
  <c r="K442" i="5" s="1"/>
  <c r="M520" i="5" s="1"/>
  <c r="O227" i="6"/>
  <c r="M383" i="6" s="1"/>
  <c r="O460" i="6" s="1"/>
  <c r="G231" i="6"/>
  <c r="P227" i="6"/>
  <c r="N383" i="6" s="1"/>
  <c r="P460" i="6" s="1"/>
  <c r="P287" i="5"/>
  <c r="E547" i="7"/>
  <c r="M288" i="5"/>
  <c r="K224" i="6"/>
  <c r="K249" i="5"/>
  <c r="N549" i="7"/>
  <c r="P280" i="5" s="1"/>
  <c r="D550" i="7"/>
  <c r="E546" i="7"/>
  <c r="I546" i="7"/>
  <c r="K536" i="7"/>
  <c r="M251" i="5"/>
  <c r="M261" i="5"/>
  <c r="M262" i="5"/>
  <c r="M263" i="5"/>
  <c r="M264" i="5"/>
  <c r="M265" i="5"/>
  <c r="M271" i="5"/>
  <c r="J546" i="7"/>
  <c r="N544" i="7"/>
  <c r="K270" i="5"/>
  <c r="K274" i="5"/>
  <c r="M223" i="6"/>
  <c r="L224" i="6"/>
  <c r="K225" i="6"/>
  <c r="K275" i="5"/>
  <c r="L249" i="5"/>
  <c r="K252" i="5"/>
  <c r="K256" i="5"/>
  <c r="L270" i="5"/>
  <c r="L274" i="5"/>
  <c r="K279" i="5"/>
  <c r="K250" i="5"/>
  <c r="K253" i="5"/>
  <c r="K258" i="5"/>
  <c r="K268" i="5"/>
  <c r="K267" i="5"/>
  <c r="K272" i="5"/>
  <c r="K259" i="5"/>
  <c r="K278" i="5"/>
  <c r="K226" i="6"/>
  <c r="K254" i="5"/>
  <c r="K260" i="5"/>
  <c r="K266" i="5"/>
  <c r="K222" i="6"/>
  <c r="L222" i="6"/>
  <c r="L226" i="6"/>
  <c r="K251" i="5"/>
  <c r="K261" i="5"/>
  <c r="K262" i="5"/>
  <c r="K263" i="5"/>
  <c r="K264" i="5"/>
  <c r="K265" i="5"/>
  <c r="K271" i="5"/>
  <c r="K276" i="5"/>
  <c r="M222" i="6"/>
  <c r="M226" i="6"/>
  <c r="L251" i="5"/>
  <c r="J408" i="5" s="1"/>
  <c r="L486" i="5" s="1"/>
  <c r="K255" i="5"/>
  <c r="L261" i="5"/>
  <c r="J418" i="5" s="1"/>
  <c r="L496" i="5" s="1"/>
  <c r="L262" i="5"/>
  <c r="J419" i="5" s="1"/>
  <c r="L497" i="5" s="1"/>
  <c r="L263" i="5"/>
  <c r="J420" i="5" s="1"/>
  <c r="L498" i="5" s="1"/>
  <c r="L264" i="5"/>
  <c r="L265" i="5"/>
  <c r="J422" i="5" s="1"/>
  <c r="L500" i="5" s="1"/>
  <c r="L271" i="5"/>
  <c r="J428" i="5" s="1"/>
  <c r="L506" i="5" s="1"/>
  <c r="L276" i="5"/>
  <c r="K277" i="5"/>
  <c r="I434" i="5" s="1"/>
  <c r="K512" i="5" s="1"/>
  <c r="M276" i="5"/>
  <c r="M255" i="5"/>
  <c r="M277" i="5"/>
  <c r="M280" i="5"/>
  <c r="M282" i="5"/>
  <c r="M249" i="5"/>
  <c r="M270" i="5"/>
  <c r="M274" i="5"/>
  <c r="M252" i="5"/>
  <c r="M256" i="5"/>
  <c r="M284" i="5"/>
  <c r="M250" i="5"/>
  <c r="M253" i="5"/>
  <c r="M258" i="5"/>
  <c r="M268" i="5"/>
  <c r="M279" i="5"/>
  <c r="M281" i="5"/>
  <c r="M283" i="5"/>
  <c r="M259" i="5"/>
  <c r="M267" i="5"/>
  <c r="K424" i="5" s="1"/>
  <c r="M502" i="5" s="1"/>
  <c r="M272" i="5"/>
  <c r="K429" i="5" s="1"/>
  <c r="M507" i="5" s="1"/>
  <c r="M254" i="5"/>
  <c r="M260" i="5"/>
  <c r="M266" i="5"/>
  <c r="M275" i="5"/>
  <c r="K432" i="5" s="1"/>
  <c r="M510" i="5" s="1"/>
  <c r="L255" i="5"/>
  <c r="L277" i="5"/>
  <c r="J434" i="5" s="1"/>
  <c r="L512" i="5" s="1"/>
  <c r="L283" i="5"/>
  <c r="L250" i="5"/>
  <c r="L253" i="5"/>
  <c r="L258" i="5"/>
  <c r="L268" i="5"/>
  <c r="L279" i="5"/>
  <c r="L259" i="5"/>
  <c r="L267" i="5"/>
  <c r="L272" i="5"/>
  <c r="J429" i="5" s="1"/>
  <c r="L507" i="5" s="1"/>
  <c r="L254" i="5"/>
  <c r="J411" i="5" s="1"/>
  <c r="L489" i="5" s="1"/>
  <c r="L260" i="5"/>
  <c r="J417" i="5" s="1"/>
  <c r="L495" i="5" s="1"/>
  <c r="F536" i="7"/>
  <c r="N543" i="7"/>
  <c r="F545" i="7"/>
  <c r="M545" i="7"/>
  <c r="D542" i="7"/>
  <c r="P225" i="6"/>
  <c r="L266" i="5"/>
  <c r="J423" i="5" s="1"/>
  <c r="L501" i="5" s="1"/>
  <c r="L275" i="5"/>
  <c r="J432" i="5" s="1"/>
  <c r="L510" i="5" s="1"/>
  <c r="L278" i="5"/>
  <c r="K283" i="5"/>
  <c r="P283" i="5"/>
  <c r="N440" i="5" s="1"/>
  <c r="P518" i="5" s="1"/>
  <c r="G537" i="7"/>
  <c r="K281" i="5"/>
  <c r="N545" i="7"/>
  <c r="L281" i="5"/>
  <c r="K282" i="5"/>
  <c r="F535" i="7"/>
  <c r="H546" i="7"/>
  <c r="P224" i="6"/>
  <c r="N380" i="6" s="1"/>
  <c r="P457" i="6" s="1"/>
  <c r="L282" i="5"/>
  <c r="H544" i="7"/>
  <c r="P258" i="5"/>
  <c r="N415" i="5" s="1"/>
  <c r="P493" i="5" s="1"/>
  <c r="L546" i="7"/>
  <c r="J544" i="7"/>
  <c r="F544" i="7"/>
  <c r="D544" i="7"/>
  <c r="E542" i="7"/>
  <c r="N548" i="7"/>
  <c r="P234" i="5" s="1"/>
  <c r="K280" i="5"/>
  <c r="M544" i="7"/>
  <c r="F546" i="7"/>
  <c r="I543" i="7"/>
  <c r="P264" i="5"/>
  <c r="N421" i="5" s="1"/>
  <c r="P499" i="5" s="1"/>
  <c r="L280" i="5"/>
  <c r="D545" i="7"/>
  <c r="N546" i="7"/>
  <c r="M547" i="7"/>
  <c r="D543" i="7"/>
  <c r="D431" i="5"/>
  <c r="F509" i="5" s="1"/>
  <c r="F274" i="5"/>
  <c r="L544" i="7"/>
  <c r="N542" i="7"/>
  <c r="K544" i="7"/>
  <c r="C429" i="5"/>
  <c r="E507" i="5" s="1"/>
  <c r="E272" i="5"/>
  <c r="E431" i="5"/>
  <c r="G509" i="5" s="1"/>
  <c r="G274" i="5"/>
  <c r="H432" i="5"/>
  <c r="J510" i="5" s="1"/>
  <c r="J275" i="5"/>
  <c r="E545" i="7"/>
  <c r="J537" i="7"/>
  <c r="M542" i="7"/>
  <c r="D429" i="5"/>
  <c r="F507" i="5" s="1"/>
  <c r="F272" i="5"/>
  <c r="C432" i="5"/>
  <c r="E510" i="5" s="1"/>
  <c r="E275" i="5"/>
  <c r="N284" i="6"/>
  <c r="L440" i="6" s="1"/>
  <c r="N517" i="6" s="1"/>
  <c r="E429" i="5"/>
  <c r="G507" i="5" s="1"/>
  <c r="G272" i="5"/>
  <c r="D432" i="5"/>
  <c r="F510" i="5" s="1"/>
  <c r="F275" i="5"/>
  <c r="C541" i="7"/>
  <c r="K538" i="7"/>
  <c r="C430" i="5"/>
  <c r="E508" i="5" s="1"/>
  <c r="E273" i="5"/>
  <c r="E432" i="5"/>
  <c r="G510" i="5" s="1"/>
  <c r="G275" i="5"/>
  <c r="M590" i="5"/>
  <c r="D20" i="5"/>
  <c r="F432" i="5"/>
  <c r="H510" i="5" s="1"/>
  <c r="H275" i="5"/>
  <c r="D430" i="5"/>
  <c r="F508" i="5" s="1"/>
  <c r="F273" i="5"/>
  <c r="C431" i="5"/>
  <c r="E509" i="5" s="1"/>
  <c r="E274" i="5"/>
  <c r="D541" i="7"/>
  <c r="G432" i="5"/>
  <c r="I510" i="5" s="1"/>
  <c r="I275" i="5"/>
  <c r="E430" i="5"/>
  <c r="G508" i="5" s="1"/>
  <c r="G273" i="5"/>
  <c r="E536" i="7"/>
  <c r="H542" i="7"/>
  <c r="H545" i="7"/>
  <c r="I537" i="7"/>
  <c r="K542" i="7"/>
  <c r="M546" i="7"/>
  <c r="C548" i="7"/>
  <c r="E237" i="5" s="1"/>
  <c r="C394" i="5" s="1"/>
  <c r="E472" i="5" s="1"/>
  <c r="C549" i="7"/>
  <c r="E260" i="5" s="1"/>
  <c r="G549" i="7"/>
  <c r="I229" i="6" s="1"/>
  <c r="M548" i="7"/>
  <c r="O242" i="5" s="1"/>
  <c r="M399" i="5" s="1"/>
  <c r="O477" i="5" s="1"/>
  <c r="L540" i="7"/>
  <c r="M536" i="7"/>
  <c r="C547" i="7"/>
  <c r="C550" i="7"/>
  <c r="J540" i="7"/>
  <c r="F543" i="7"/>
  <c r="K543" i="7"/>
  <c r="E537" i="7"/>
  <c r="M549" i="7"/>
  <c r="O223" i="6" s="1"/>
  <c r="M379" i="6" s="1"/>
  <c r="O456" i="6" s="1"/>
  <c r="C546" i="7"/>
  <c r="C542" i="7"/>
  <c r="D535" i="7"/>
  <c r="D536" i="7"/>
  <c r="N539" i="7"/>
  <c r="I545" i="7"/>
  <c r="L545" i="7"/>
  <c r="L543" i="7"/>
  <c r="I542" i="7"/>
  <c r="G546" i="7"/>
  <c r="G544" i="7"/>
  <c r="I541" i="7"/>
  <c r="L538" i="7"/>
  <c r="L542" i="7"/>
  <c r="N538" i="7"/>
  <c r="D405" i="6"/>
  <c r="F482" i="6" s="1"/>
  <c r="L541" i="7"/>
  <c r="D546" i="7"/>
  <c r="F537" i="7"/>
  <c r="J386" i="6"/>
  <c r="L463" i="6" s="1"/>
  <c r="J394" i="6"/>
  <c r="L471" i="6" s="1"/>
  <c r="J400" i="6"/>
  <c r="L477" i="6" s="1"/>
  <c r="J402" i="6"/>
  <c r="L479" i="6" s="1"/>
  <c r="J408" i="6"/>
  <c r="L485" i="6" s="1"/>
  <c r="F409" i="6"/>
  <c r="H486" i="6" s="1"/>
  <c r="J410" i="6"/>
  <c r="L487" i="6" s="1"/>
  <c r="J412" i="6"/>
  <c r="L489" i="6" s="1"/>
  <c r="J420" i="6"/>
  <c r="L497" i="6" s="1"/>
  <c r="J422" i="6"/>
  <c r="L499" i="6" s="1"/>
  <c r="O644" i="7"/>
  <c r="G545" i="7"/>
  <c r="G391" i="6"/>
  <c r="I468" i="6" s="1"/>
  <c r="G399" i="6"/>
  <c r="I476" i="6" s="1"/>
  <c r="I547" i="7"/>
  <c r="L549" i="7"/>
  <c r="N224" i="6" s="1"/>
  <c r="E393" i="6"/>
  <c r="G470" i="6" s="1"/>
  <c r="J545" i="7"/>
  <c r="D394" i="6"/>
  <c r="F471" i="6" s="1"/>
  <c r="L402" i="6"/>
  <c r="N479" i="6" s="1"/>
  <c r="L410" i="6"/>
  <c r="N487" i="6" s="1"/>
  <c r="L412" i="6"/>
  <c r="N489" i="6" s="1"/>
  <c r="L416" i="6"/>
  <c r="N493" i="6" s="1"/>
  <c r="J542" i="7"/>
  <c r="C543" i="7"/>
  <c r="G543" i="7"/>
  <c r="I383" i="6"/>
  <c r="K460" i="6" s="1"/>
  <c r="E392" i="6"/>
  <c r="G469" i="6" s="1"/>
  <c r="F549" i="7"/>
  <c r="H256" i="5" s="1"/>
  <c r="L403" i="6"/>
  <c r="N480" i="6" s="1"/>
  <c r="G542" i="7"/>
  <c r="F402" i="6"/>
  <c r="H479" i="6" s="1"/>
  <c r="J403" i="6"/>
  <c r="L480" i="6" s="1"/>
  <c r="F406" i="6"/>
  <c r="H483" i="6" s="1"/>
  <c r="J411" i="6"/>
  <c r="L488" i="6" s="1"/>
  <c r="J413" i="6"/>
  <c r="L490" i="6" s="1"/>
  <c r="J415" i="6"/>
  <c r="L492" i="6" s="1"/>
  <c r="F420" i="6"/>
  <c r="H497" i="6" s="1"/>
  <c r="J421" i="6"/>
  <c r="L498" i="6" s="1"/>
  <c r="D547" i="7"/>
  <c r="H396" i="6"/>
  <c r="J473" i="6" s="1"/>
  <c r="L401" i="6"/>
  <c r="N478" i="6" s="1"/>
  <c r="I384" i="6"/>
  <c r="K461" i="6" s="1"/>
  <c r="C540" i="7"/>
  <c r="K537" i="7"/>
  <c r="C537" i="7"/>
  <c r="L539" i="7"/>
  <c r="M537" i="7"/>
  <c r="K389" i="6"/>
  <c r="M466" i="6" s="1"/>
  <c r="K397" i="6"/>
  <c r="M474" i="6" s="1"/>
  <c r="L415" i="6"/>
  <c r="N492" i="6" s="1"/>
  <c r="L417" i="6"/>
  <c r="N494" i="6" s="1"/>
  <c r="L419" i="6"/>
  <c r="N496" i="6" s="1"/>
  <c r="L421" i="6"/>
  <c r="N498" i="6" s="1"/>
  <c r="J435" i="6"/>
  <c r="L512" i="6" s="1"/>
  <c r="M539" i="7"/>
  <c r="D540" i="7"/>
  <c r="D538" i="7"/>
  <c r="D539" i="7"/>
  <c r="D537" i="7"/>
  <c r="H540" i="7"/>
  <c r="H537" i="7"/>
  <c r="G538" i="7"/>
  <c r="G536" i="7"/>
  <c r="G535" i="7"/>
  <c r="G541" i="7"/>
  <c r="H543" i="7"/>
  <c r="H541" i="7"/>
  <c r="N536" i="7"/>
  <c r="N535" i="7"/>
  <c r="N537" i="7"/>
  <c r="I544" i="7"/>
  <c r="G540" i="7"/>
  <c r="F428" i="6"/>
  <c r="H505" i="6" s="1"/>
  <c r="J443" i="6"/>
  <c r="L520" i="6" s="1"/>
  <c r="N390" i="6"/>
  <c r="P467" i="6" s="1"/>
  <c r="J431" i="6"/>
  <c r="L508" i="6" s="1"/>
  <c r="N438" i="6"/>
  <c r="F446" i="6"/>
  <c r="H523" i="6" s="1"/>
  <c r="N540" i="7"/>
  <c r="N541" i="7"/>
  <c r="M538" i="7"/>
  <c r="M540" i="7"/>
  <c r="M541" i="7"/>
  <c r="J536" i="7"/>
  <c r="J539" i="7"/>
  <c r="E543" i="7"/>
  <c r="E544" i="7"/>
  <c r="F542" i="7"/>
  <c r="F538" i="7"/>
  <c r="F539" i="7"/>
  <c r="F541" i="7"/>
  <c r="L536" i="7"/>
  <c r="L537" i="7"/>
  <c r="K540" i="7"/>
  <c r="K539" i="7"/>
  <c r="K541" i="7"/>
  <c r="E538" i="7"/>
  <c r="E541" i="7"/>
  <c r="E540" i="7"/>
  <c r="E539" i="7"/>
  <c r="H536" i="7"/>
  <c r="H539" i="7"/>
  <c r="I540" i="7"/>
  <c r="J538" i="7"/>
  <c r="F434" i="6"/>
  <c r="H511" i="6" s="1"/>
  <c r="F436" i="6"/>
  <c r="H513" i="6" s="1"/>
  <c r="G539" i="7"/>
  <c r="H538" i="7"/>
  <c r="I535" i="7"/>
  <c r="I536" i="7"/>
  <c r="I539" i="7"/>
  <c r="I538" i="7"/>
  <c r="M543" i="7"/>
  <c r="C535" i="7"/>
  <c r="C536" i="7"/>
  <c r="C538" i="7"/>
  <c r="C539" i="7"/>
  <c r="J543" i="7"/>
  <c r="J541" i="7"/>
  <c r="C544" i="7"/>
  <c r="C545" i="7"/>
  <c r="E418" i="6"/>
  <c r="G495" i="6" s="1"/>
  <c r="I421" i="6"/>
  <c r="K498" i="6" s="1"/>
  <c r="E422" i="6"/>
  <c r="G499" i="6" s="1"/>
  <c r="E424" i="6"/>
  <c r="G501" i="6" s="1"/>
  <c r="E428" i="6"/>
  <c r="G505" i="6" s="1"/>
  <c r="E434" i="6"/>
  <c r="G511" i="6" s="1"/>
  <c r="I437" i="6"/>
  <c r="K514" i="6" s="1"/>
  <c r="E438" i="6"/>
  <c r="G515" i="6" s="1"/>
  <c r="E440" i="6"/>
  <c r="G517" i="6" s="1"/>
  <c r="E442" i="6"/>
  <c r="G519" i="6" s="1"/>
  <c r="H438" i="5"/>
  <c r="J516" i="5" s="1"/>
  <c r="H444" i="5"/>
  <c r="J522" i="5" s="1"/>
  <c r="H446" i="5"/>
  <c r="J524" i="5" s="1"/>
  <c r="L451" i="5"/>
  <c r="N529" i="5" s="1"/>
  <c r="D436" i="5"/>
  <c r="F514" i="5" s="1"/>
  <c r="C439" i="5"/>
  <c r="E517" i="5" s="1"/>
  <c r="E441" i="5"/>
  <c r="G519" i="5" s="1"/>
  <c r="D452" i="5"/>
  <c r="F530" i="5" s="1"/>
  <c r="H549" i="7"/>
  <c r="J227" i="6" s="1"/>
  <c r="C434" i="5"/>
  <c r="E512" i="5" s="1"/>
  <c r="E436" i="5"/>
  <c r="G514" i="5" s="1"/>
  <c r="C442" i="5"/>
  <c r="E520" i="5" s="1"/>
  <c r="C450" i="5"/>
  <c r="E528" i="5" s="1"/>
  <c r="F548" i="7"/>
  <c r="H234" i="5" s="1"/>
  <c r="I548" i="7"/>
  <c r="I414" i="5" s="1"/>
  <c r="K492" i="5" s="1"/>
  <c r="H445" i="5"/>
  <c r="J523" i="5" s="1"/>
  <c r="J447" i="5"/>
  <c r="L525" i="5" s="1"/>
  <c r="F540" i="7"/>
  <c r="C415" i="6"/>
  <c r="E492" i="6" s="1"/>
  <c r="C417" i="6"/>
  <c r="E494" i="6" s="1"/>
  <c r="C419" i="6"/>
  <c r="E496" i="6" s="1"/>
  <c r="K429" i="6"/>
  <c r="M506" i="6" s="1"/>
  <c r="G430" i="6"/>
  <c r="I507" i="6" s="1"/>
  <c r="C431" i="6"/>
  <c r="E508" i="6" s="1"/>
  <c r="K433" i="6"/>
  <c r="M510" i="6" s="1"/>
  <c r="C435" i="6"/>
  <c r="E512" i="6" s="1"/>
  <c r="K445" i="6"/>
  <c r="M522" i="6" s="1"/>
  <c r="G446" i="6"/>
  <c r="I523" i="6" s="1"/>
  <c r="I453" i="5"/>
  <c r="K531" i="5" s="1"/>
  <c r="C437" i="5"/>
  <c r="E515" i="5" s="1"/>
  <c r="G548" i="7"/>
  <c r="G388" i="6" s="1"/>
  <c r="I465" i="6" s="1"/>
  <c r="I446" i="5"/>
  <c r="K524" i="5" s="1"/>
  <c r="H453" i="5"/>
  <c r="J531" i="5" s="1"/>
  <c r="D423" i="6"/>
  <c r="F500" i="6" s="1"/>
  <c r="H426" i="6"/>
  <c r="J503" i="6" s="1"/>
  <c r="D443" i="6"/>
  <c r="F520" i="6" s="1"/>
  <c r="H444" i="6"/>
  <c r="J521" i="6" s="1"/>
  <c r="F441" i="5"/>
  <c r="H519" i="5" s="1"/>
  <c r="J445" i="5"/>
  <c r="L523" i="5" s="1"/>
  <c r="F449" i="5"/>
  <c r="H527" i="5" s="1"/>
  <c r="I452" i="5"/>
  <c r="K530" i="5" s="1"/>
  <c r="E434" i="5"/>
  <c r="G512" i="5" s="1"/>
  <c r="D437" i="5"/>
  <c r="F515" i="5" s="1"/>
  <c r="E450" i="5"/>
  <c r="G528" i="5" s="1"/>
  <c r="H548" i="7"/>
  <c r="J548" i="7"/>
  <c r="E421" i="6"/>
  <c r="G498" i="6" s="1"/>
  <c r="E425" i="6"/>
  <c r="G502" i="6" s="1"/>
  <c r="I442" i="6"/>
  <c r="K519" i="6" s="1"/>
  <c r="G433" i="5"/>
  <c r="I511" i="5" s="1"/>
  <c r="F434" i="5"/>
  <c r="H512" i="5" s="1"/>
  <c r="F448" i="5"/>
  <c r="H526" i="5" s="1"/>
  <c r="G449" i="5"/>
  <c r="I527" i="5" s="1"/>
  <c r="H450" i="5"/>
  <c r="J528" i="5" s="1"/>
  <c r="I451" i="5"/>
  <c r="K529" i="5" s="1"/>
  <c r="J452" i="5"/>
  <c r="L530" i="5" s="1"/>
  <c r="D440" i="5"/>
  <c r="F518" i="5" s="1"/>
  <c r="E445" i="5"/>
  <c r="G523" i="5" s="1"/>
  <c r="D448" i="5"/>
  <c r="F526" i="5" s="1"/>
  <c r="C451" i="5"/>
  <c r="E529" i="5" s="1"/>
  <c r="F430" i="5"/>
  <c r="H508" i="5" s="1"/>
  <c r="I291" i="6"/>
  <c r="G447" i="6" s="1"/>
  <c r="I524" i="6" s="1"/>
  <c r="K548" i="7"/>
  <c r="J430" i="6"/>
  <c r="L507" i="6" s="1"/>
  <c r="N435" i="6"/>
  <c r="N439" i="6"/>
  <c r="F441" i="6"/>
  <c r="H518" i="6" s="1"/>
  <c r="N441" i="6"/>
  <c r="N445" i="6"/>
  <c r="G434" i="5"/>
  <c r="I512" i="5" s="1"/>
  <c r="H441" i="5"/>
  <c r="J519" i="5" s="1"/>
  <c r="G442" i="5"/>
  <c r="I520" i="5" s="1"/>
  <c r="F443" i="5"/>
  <c r="H521" i="5" s="1"/>
  <c r="G448" i="5"/>
  <c r="I526" i="5" s="1"/>
  <c r="O648" i="7"/>
  <c r="N547" i="7"/>
  <c r="C438" i="5"/>
  <c r="E516" i="5" s="1"/>
  <c r="D443" i="5"/>
  <c r="F521" i="5" s="1"/>
  <c r="G430" i="5"/>
  <c r="I508" i="5" s="1"/>
  <c r="L548" i="7"/>
  <c r="N235" i="5" s="1"/>
  <c r="C388" i="6"/>
  <c r="E465" i="6" s="1"/>
  <c r="C406" i="6"/>
  <c r="E483" i="6" s="1"/>
  <c r="C410" i="6"/>
  <c r="E487" i="6" s="1"/>
  <c r="C414" i="6"/>
  <c r="E491" i="6" s="1"/>
  <c r="C420" i="6"/>
  <c r="E497" i="6" s="1"/>
  <c r="C422" i="6"/>
  <c r="E499" i="6" s="1"/>
  <c r="G423" i="6"/>
  <c r="I500" i="6" s="1"/>
  <c r="C424" i="6"/>
  <c r="E501" i="6" s="1"/>
  <c r="C426" i="6"/>
  <c r="E503" i="6" s="1"/>
  <c r="G433" i="6"/>
  <c r="I510" i="6" s="1"/>
  <c r="C434" i="6"/>
  <c r="E511" i="6" s="1"/>
  <c r="K436" i="6"/>
  <c r="M513" i="6" s="1"/>
  <c r="K440" i="6"/>
  <c r="M517" i="6" s="1"/>
  <c r="C442" i="6"/>
  <c r="E519" i="6" s="1"/>
  <c r="K442" i="6"/>
  <c r="M519" i="6" s="1"/>
  <c r="G443" i="6"/>
  <c r="I520" i="6" s="1"/>
  <c r="K446" i="6"/>
  <c r="M523" i="6" s="1"/>
  <c r="G435" i="5"/>
  <c r="I513" i="5" s="1"/>
  <c r="F438" i="5"/>
  <c r="H516" i="5" s="1"/>
  <c r="H440" i="5"/>
  <c r="J518" i="5" s="1"/>
  <c r="F444" i="5"/>
  <c r="H522" i="5" s="1"/>
  <c r="G447" i="5"/>
  <c r="I525" i="5" s="1"/>
  <c r="H448" i="5"/>
  <c r="J526" i="5" s="1"/>
  <c r="I449" i="5"/>
  <c r="K527" i="5" s="1"/>
  <c r="L450" i="5"/>
  <c r="N528" i="5" s="1"/>
  <c r="E435" i="5"/>
  <c r="G513" i="5" s="1"/>
  <c r="D446" i="5"/>
  <c r="F524" i="5" s="1"/>
  <c r="C449" i="5"/>
  <c r="E527" i="5" s="1"/>
  <c r="E451" i="5"/>
  <c r="G529" i="5" s="1"/>
  <c r="D420" i="6"/>
  <c r="F497" i="6" s="1"/>
  <c r="D430" i="6"/>
  <c r="F507" i="6" s="1"/>
  <c r="D432" i="6"/>
  <c r="F509" i="6" s="1"/>
  <c r="H437" i="6"/>
  <c r="J514" i="6" s="1"/>
  <c r="D438" i="6"/>
  <c r="F515" i="6" s="1"/>
  <c r="H439" i="6"/>
  <c r="J516" i="6" s="1"/>
  <c r="L446" i="6"/>
  <c r="N523" i="6" s="1"/>
  <c r="J421" i="5"/>
  <c r="L499" i="5" s="1"/>
  <c r="H443" i="5"/>
  <c r="J521" i="5" s="1"/>
  <c r="D433" i="5"/>
  <c r="F511" i="5" s="1"/>
  <c r="C436" i="5"/>
  <c r="E514" i="5" s="1"/>
  <c r="D449" i="5"/>
  <c r="F527" i="5" s="1"/>
  <c r="F431" i="5"/>
  <c r="H509" i="5" s="1"/>
  <c r="O650" i="7"/>
  <c r="O641" i="7"/>
  <c r="J547" i="7"/>
  <c r="G413" i="6"/>
  <c r="I490" i="6" s="1"/>
  <c r="H547" i="7"/>
  <c r="D417" i="6"/>
  <c r="F494" i="6" s="1"/>
  <c r="K547" i="7"/>
  <c r="D549" i="7"/>
  <c r="D400" i="6" s="1"/>
  <c r="F477" i="6" s="1"/>
  <c r="D548" i="7"/>
  <c r="F235" i="5" s="1"/>
  <c r="G547" i="7"/>
  <c r="E549" i="7"/>
  <c r="G260" i="5" s="1"/>
  <c r="E548" i="7"/>
  <c r="E415" i="6" s="1"/>
  <c r="G492" i="6" s="1"/>
  <c r="L547" i="7"/>
  <c r="F547" i="7"/>
  <c r="B75" i="7"/>
  <c r="B76" i="7" s="1"/>
  <c r="B77" i="7" s="1"/>
  <c r="B78" i="7" s="1"/>
  <c r="B79" i="7" s="1"/>
  <c r="B80" i="7" s="1"/>
  <c r="B81" i="7" s="1"/>
  <c r="B82" i="7" s="1"/>
  <c r="D25" i="3"/>
  <c r="G96" i="3"/>
  <c r="I96" i="3" s="1"/>
  <c r="G106" i="9"/>
  <c r="I106" i="9" s="1"/>
  <c r="D20" i="6"/>
  <c r="G43" i="5"/>
  <c r="I43" i="5" s="1"/>
  <c r="O645" i="7"/>
  <c r="O647" i="7"/>
  <c r="O637" i="7"/>
  <c r="K431" i="6"/>
  <c r="M508" i="6" s="1"/>
  <c r="G432" i="6"/>
  <c r="I509" i="6" s="1"/>
  <c r="C433" i="6"/>
  <c r="E510" i="6" s="1"/>
  <c r="G434" i="6"/>
  <c r="I511" i="6" s="1"/>
  <c r="K435" i="6"/>
  <c r="M512" i="6" s="1"/>
  <c r="N436" i="6"/>
  <c r="P513" i="6" s="1"/>
  <c r="J437" i="6"/>
  <c r="L514" i="6" s="1"/>
  <c r="F438" i="6"/>
  <c r="H515" i="6" s="1"/>
  <c r="J439" i="6"/>
  <c r="L516" i="6" s="1"/>
  <c r="F440" i="6"/>
  <c r="H517" i="6" s="1"/>
  <c r="N440" i="6"/>
  <c r="P517" i="6" s="1"/>
  <c r="J441" i="6"/>
  <c r="L518" i="6" s="1"/>
  <c r="F442" i="6"/>
  <c r="H519" i="6" s="1"/>
  <c r="F444" i="6"/>
  <c r="H521" i="6" s="1"/>
  <c r="N444" i="6"/>
  <c r="P521" i="6" s="1"/>
  <c r="J445" i="6"/>
  <c r="L522" i="6" s="1"/>
  <c r="N449" i="5"/>
  <c r="P527" i="5" s="1"/>
  <c r="N450" i="5"/>
  <c r="P528" i="5" s="1"/>
  <c r="L452" i="5"/>
  <c r="N530" i="5" s="1"/>
  <c r="I447" i="6"/>
  <c r="K524" i="6" s="1"/>
  <c r="O638" i="7"/>
  <c r="O639" i="7"/>
  <c r="C389" i="6"/>
  <c r="E466" i="6" s="1"/>
  <c r="D427" i="6"/>
  <c r="F504" i="6" s="1"/>
  <c r="L427" i="6"/>
  <c r="N504" i="6" s="1"/>
  <c r="H428" i="6"/>
  <c r="J505" i="6" s="1"/>
  <c r="D429" i="6"/>
  <c r="F506" i="6" s="1"/>
  <c r="L429" i="6"/>
  <c r="N506" i="6" s="1"/>
  <c r="H430" i="6"/>
  <c r="J507" i="6" s="1"/>
  <c r="D431" i="6"/>
  <c r="F508" i="6" s="1"/>
  <c r="L431" i="6"/>
  <c r="N508" i="6" s="1"/>
  <c r="H432" i="6"/>
  <c r="J509" i="6" s="1"/>
  <c r="D433" i="6"/>
  <c r="F510" i="6" s="1"/>
  <c r="L433" i="6"/>
  <c r="N510" i="6" s="1"/>
  <c r="H434" i="6"/>
  <c r="J511" i="6" s="1"/>
  <c r="D435" i="6"/>
  <c r="F512" i="6" s="1"/>
  <c r="L435" i="6"/>
  <c r="N512" i="6" s="1"/>
  <c r="G436" i="6"/>
  <c r="I513" i="6" s="1"/>
  <c r="C437" i="6"/>
  <c r="E514" i="6" s="1"/>
  <c r="K437" i="6"/>
  <c r="M514" i="6" s="1"/>
  <c r="G438" i="6"/>
  <c r="I515" i="6" s="1"/>
  <c r="C439" i="6"/>
  <c r="E516" i="6" s="1"/>
  <c r="K439" i="6"/>
  <c r="M516" i="6" s="1"/>
  <c r="C443" i="6"/>
  <c r="E520" i="6" s="1"/>
  <c r="J442" i="5"/>
  <c r="L520" i="5" s="1"/>
  <c r="C448" i="5"/>
  <c r="E526" i="5" s="1"/>
  <c r="M425" i="6"/>
  <c r="O502" i="6" s="1"/>
  <c r="I426" i="6"/>
  <c r="K503" i="6" s="1"/>
  <c r="E427" i="6"/>
  <c r="G504" i="6" s="1"/>
  <c r="M427" i="6"/>
  <c r="O504" i="6" s="1"/>
  <c r="I428" i="6"/>
  <c r="K505" i="6" s="1"/>
  <c r="E429" i="6"/>
  <c r="G506" i="6" s="1"/>
  <c r="M429" i="6"/>
  <c r="O506" i="6" s="1"/>
  <c r="I430" i="6"/>
  <c r="K507" i="6" s="1"/>
  <c r="H440" i="6"/>
  <c r="J517" i="6" s="1"/>
  <c r="D441" i="6"/>
  <c r="F518" i="6" s="1"/>
  <c r="L441" i="6"/>
  <c r="N518" i="6" s="1"/>
  <c r="H442" i="6"/>
  <c r="J519" i="6" s="1"/>
  <c r="I443" i="5"/>
  <c r="K521" i="5" s="1"/>
  <c r="H452" i="5"/>
  <c r="J530" i="5" s="1"/>
  <c r="E438" i="5"/>
  <c r="G516" i="5" s="1"/>
  <c r="C441" i="5"/>
  <c r="E519" i="5" s="1"/>
  <c r="D450" i="5"/>
  <c r="F528" i="5" s="1"/>
  <c r="G410" i="6"/>
  <c r="I487" i="6" s="1"/>
  <c r="N414" i="6"/>
  <c r="P491" i="6" s="1"/>
  <c r="M416" i="6"/>
  <c r="O493" i="6" s="1"/>
  <c r="L418" i="6"/>
  <c r="N495" i="6" s="1"/>
  <c r="L420" i="6"/>
  <c r="N497" i="6" s="1"/>
  <c r="K422" i="6"/>
  <c r="M499" i="6" s="1"/>
  <c r="N431" i="6"/>
  <c r="P508" i="6" s="1"/>
  <c r="N433" i="6"/>
  <c r="P510" i="6" s="1"/>
  <c r="M437" i="6"/>
  <c r="O514" i="6" s="1"/>
  <c r="E439" i="6"/>
  <c r="G516" i="6" s="1"/>
  <c r="F440" i="5"/>
  <c r="H518" i="5" s="1"/>
  <c r="O643" i="7"/>
  <c r="O642" i="7"/>
  <c r="I400" i="6"/>
  <c r="K477" i="6" s="1"/>
  <c r="I402" i="6"/>
  <c r="K479" i="6" s="1"/>
  <c r="M403" i="6"/>
  <c r="O480" i="6" s="1"/>
  <c r="M405" i="6"/>
  <c r="O482" i="6" s="1"/>
  <c r="M407" i="6"/>
  <c r="O484" i="6" s="1"/>
  <c r="C413" i="6"/>
  <c r="E490" i="6" s="1"/>
  <c r="G414" i="6"/>
  <c r="I491" i="6" s="1"/>
  <c r="F416" i="6"/>
  <c r="H493" i="6" s="1"/>
  <c r="I417" i="6"/>
  <c r="K494" i="6" s="1"/>
  <c r="M418" i="6"/>
  <c r="O495" i="6" s="1"/>
  <c r="E420" i="6"/>
  <c r="G497" i="6" s="1"/>
  <c r="M420" i="6"/>
  <c r="O497" i="6" s="1"/>
  <c r="D422" i="6"/>
  <c r="F499" i="6" s="1"/>
  <c r="L422" i="6"/>
  <c r="N499" i="6" s="1"/>
  <c r="K424" i="6"/>
  <c r="M501" i="6" s="1"/>
  <c r="C428" i="6"/>
  <c r="E505" i="6" s="1"/>
  <c r="C430" i="6"/>
  <c r="E507" i="6" s="1"/>
  <c r="F439" i="5"/>
  <c r="H517" i="5" s="1"/>
  <c r="H449" i="5"/>
  <c r="J527" i="5" s="1"/>
  <c r="H425" i="6"/>
  <c r="J502" i="6" s="1"/>
  <c r="D426" i="6"/>
  <c r="F503" i="6" s="1"/>
  <c r="C444" i="6"/>
  <c r="E521" i="6" s="1"/>
  <c r="K444" i="6"/>
  <c r="M521" i="6" s="1"/>
  <c r="G445" i="6"/>
  <c r="I522" i="6" s="1"/>
  <c r="C446" i="6"/>
  <c r="E523" i="6" s="1"/>
  <c r="F442" i="5"/>
  <c r="H520" i="5" s="1"/>
  <c r="E439" i="5"/>
  <c r="G517" i="5" s="1"/>
  <c r="C444" i="5"/>
  <c r="E522" i="5" s="1"/>
  <c r="L449" i="5"/>
  <c r="N527" i="5" s="1"/>
  <c r="F447" i="6"/>
  <c r="H524" i="6" s="1"/>
  <c r="N447" i="6"/>
  <c r="P524" i="6" s="1"/>
  <c r="K409" i="6"/>
  <c r="M486" i="6" s="1"/>
  <c r="I415" i="6"/>
  <c r="K492" i="6" s="1"/>
  <c r="G421" i="6"/>
  <c r="I498" i="6" s="1"/>
  <c r="F423" i="6"/>
  <c r="H500" i="6" s="1"/>
  <c r="J424" i="6"/>
  <c r="L501" i="6" s="1"/>
  <c r="N425" i="6"/>
  <c r="P502" i="6" s="1"/>
  <c r="F431" i="6"/>
  <c r="H508" i="6" s="1"/>
  <c r="F433" i="6"/>
  <c r="H510" i="6" s="1"/>
  <c r="F435" i="6"/>
  <c r="H512" i="6" s="1"/>
  <c r="I436" i="6"/>
  <c r="K513" i="6" s="1"/>
  <c r="I438" i="6"/>
  <c r="K515" i="6" s="1"/>
  <c r="M439" i="6"/>
  <c r="O516" i="6" s="1"/>
  <c r="H451" i="5"/>
  <c r="J529" i="5" s="1"/>
  <c r="I408" i="6"/>
  <c r="K485" i="6" s="1"/>
  <c r="L409" i="6"/>
  <c r="N486" i="6" s="1"/>
  <c r="K411" i="6"/>
  <c r="M488" i="6" s="1"/>
  <c r="K426" i="6"/>
  <c r="M503" i="6" s="1"/>
  <c r="K428" i="6"/>
  <c r="M505" i="6" s="1"/>
  <c r="J446" i="6"/>
  <c r="L523" i="6" s="1"/>
  <c r="C435" i="5"/>
  <c r="E513" i="5" s="1"/>
  <c r="O640" i="7"/>
  <c r="C392" i="6"/>
  <c r="E469" i="6" s="1"/>
  <c r="C396" i="6"/>
  <c r="E473" i="6" s="1"/>
  <c r="C398" i="6"/>
  <c r="E475" i="6" s="1"/>
  <c r="C400" i="6"/>
  <c r="E477" i="6" s="1"/>
  <c r="K400" i="6"/>
  <c r="M477" i="6" s="1"/>
  <c r="G401" i="6"/>
  <c r="I478" i="6" s="1"/>
  <c r="C402" i="6"/>
  <c r="E479" i="6" s="1"/>
  <c r="K402" i="6"/>
  <c r="M479" i="6" s="1"/>
  <c r="G403" i="6"/>
  <c r="I480" i="6" s="1"/>
  <c r="C404" i="6"/>
  <c r="E481" i="6" s="1"/>
  <c r="K404" i="6"/>
  <c r="M481" i="6" s="1"/>
  <c r="G405" i="6"/>
  <c r="I482" i="6" s="1"/>
  <c r="K406" i="6"/>
  <c r="M483" i="6" s="1"/>
  <c r="G407" i="6"/>
  <c r="I484" i="6" s="1"/>
  <c r="C408" i="6"/>
  <c r="E485" i="6" s="1"/>
  <c r="K408" i="6"/>
  <c r="M485" i="6" s="1"/>
  <c r="N409" i="6"/>
  <c r="P486" i="6" s="1"/>
  <c r="M411" i="6"/>
  <c r="O488" i="6" s="1"/>
  <c r="I412" i="6"/>
  <c r="K489" i="6" s="1"/>
  <c r="E413" i="6"/>
  <c r="G490" i="6" s="1"/>
  <c r="M413" i="6"/>
  <c r="O490" i="6" s="1"/>
  <c r="I414" i="6"/>
  <c r="K491" i="6" s="1"/>
  <c r="K417" i="6"/>
  <c r="M494" i="6" s="1"/>
  <c r="G418" i="6"/>
  <c r="I495" i="6" s="1"/>
  <c r="K419" i="6"/>
  <c r="M496" i="6" s="1"/>
  <c r="G420" i="6"/>
  <c r="I497" i="6" s="1"/>
  <c r="C421" i="6"/>
  <c r="E498" i="6" s="1"/>
  <c r="F422" i="6"/>
  <c r="H499" i="6" s="1"/>
  <c r="N422" i="6"/>
  <c r="P499" i="6" s="1"/>
  <c r="I423" i="6"/>
  <c r="K500" i="6" s="1"/>
  <c r="M424" i="6"/>
  <c r="O501" i="6" s="1"/>
  <c r="L442" i="6"/>
  <c r="N519" i="6" s="1"/>
  <c r="H443" i="6"/>
  <c r="J520" i="6" s="1"/>
  <c r="D444" i="6"/>
  <c r="F521" i="6" s="1"/>
  <c r="L444" i="6"/>
  <c r="N521" i="6" s="1"/>
  <c r="H445" i="6"/>
  <c r="J522" i="6" s="1"/>
  <c r="H437" i="5"/>
  <c r="J515" i="5" s="1"/>
  <c r="H439" i="5"/>
  <c r="J517" i="5" s="1"/>
  <c r="J444" i="5"/>
  <c r="L522" i="5" s="1"/>
  <c r="L405" i="6"/>
  <c r="N482" i="6" s="1"/>
  <c r="C411" i="6"/>
  <c r="E488" i="6" s="1"/>
  <c r="N412" i="6"/>
  <c r="P489" i="6" s="1"/>
  <c r="F414" i="6"/>
  <c r="H491" i="6" s="1"/>
  <c r="E416" i="6"/>
  <c r="G493" i="6" s="1"/>
  <c r="D418" i="6"/>
  <c r="F495" i="6" s="1"/>
  <c r="N423" i="6"/>
  <c r="P500" i="6" s="1"/>
  <c r="F425" i="6"/>
  <c r="H502" i="6" s="1"/>
  <c r="J432" i="6"/>
  <c r="L509" i="6" s="1"/>
  <c r="J434" i="6"/>
  <c r="L511" i="6" s="1"/>
  <c r="E437" i="6"/>
  <c r="G514" i="6" s="1"/>
  <c r="M393" i="6"/>
  <c r="O470" i="6" s="1"/>
  <c r="M395" i="6"/>
  <c r="O472" i="6" s="1"/>
  <c r="M397" i="6"/>
  <c r="O474" i="6" s="1"/>
  <c r="M399" i="6"/>
  <c r="O476" i="6" s="1"/>
  <c r="M401" i="6"/>
  <c r="O478" i="6" s="1"/>
  <c r="I404" i="6"/>
  <c r="K481" i="6" s="1"/>
  <c r="I406" i="6"/>
  <c r="K483" i="6" s="1"/>
  <c r="G412" i="6"/>
  <c r="I489" i="6" s="1"/>
  <c r="K413" i="6"/>
  <c r="M490" i="6" s="1"/>
  <c r="N416" i="6"/>
  <c r="P493" i="6" s="1"/>
  <c r="I419" i="6"/>
  <c r="K496" i="6" s="1"/>
  <c r="G427" i="6"/>
  <c r="I504" i="6" s="1"/>
  <c r="G429" i="6"/>
  <c r="I506" i="6" s="1"/>
  <c r="H436" i="5"/>
  <c r="J514" i="5" s="1"/>
  <c r="F437" i="5"/>
  <c r="H515" i="5" s="1"/>
  <c r="E448" i="5"/>
  <c r="G526" i="5" s="1"/>
  <c r="C390" i="6"/>
  <c r="E467" i="6" s="1"/>
  <c r="N391" i="6"/>
  <c r="P468" i="6" s="1"/>
  <c r="N393" i="6"/>
  <c r="P470" i="6" s="1"/>
  <c r="N381" i="6"/>
  <c r="P458" i="6" s="1"/>
  <c r="M388" i="6"/>
  <c r="O465" i="6" s="1"/>
  <c r="M440" i="6"/>
  <c r="O517" i="6" s="1"/>
  <c r="I441" i="6"/>
  <c r="K518" i="6" s="1"/>
  <c r="M442" i="6"/>
  <c r="O519" i="6" s="1"/>
  <c r="E446" i="6"/>
  <c r="G523" i="6" s="1"/>
  <c r="M446" i="6"/>
  <c r="O523" i="6" s="1"/>
  <c r="G443" i="5"/>
  <c r="I521" i="5" s="1"/>
  <c r="J446" i="5"/>
  <c r="L524" i="5" s="1"/>
  <c r="N451" i="5"/>
  <c r="P529" i="5" s="1"/>
  <c r="N452" i="5"/>
  <c r="P530" i="5" s="1"/>
  <c r="M453" i="5"/>
  <c r="O531" i="5" s="1"/>
  <c r="E449" i="5"/>
  <c r="G527" i="5" s="1"/>
  <c r="I445" i="5"/>
  <c r="K523" i="5" s="1"/>
  <c r="H447" i="5"/>
  <c r="J525" i="5" s="1"/>
  <c r="F450" i="5"/>
  <c r="H528" i="5" s="1"/>
  <c r="F451" i="5"/>
  <c r="H529" i="5" s="1"/>
  <c r="F452" i="5"/>
  <c r="H530" i="5" s="1"/>
  <c r="F453" i="5"/>
  <c r="H531" i="5" s="1"/>
  <c r="N453" i="5"/>
  <c r="P531" i="5" s="1"/>
  <c r="D435" i="5"/>
  <c r="F513" i="5" s="1"/>
  <c r="D441" i="5"/>
  <c r="F519" i="5" s="1"/>
  <c r="C446" i="5"/>
  <c r="E524" i="5" s="1"/>
  <c r="C452" i="5"/>
  <c r="E530" i="5" s="1"/>
  <c r="N388" i="6"/>
  <c r="P465" i="6" s="1"/>
  <c r="M390" i="6"/>
  <c r="O467" i="6" s="1"/>
  <c r="C394" i="6"/>
  <c r="E471" i="6" s="1"/>
  <c r="N395" i="6"/>
  <c r="P472" i="6" s="1"/>
  <c r="N397" i="6"/>
  <c r="P474" i="6" s="1"/>
  <c r="N399" i="6"/>
  <c r="P476" i="6" s="1"/>
  <c r="F401" i="6"/>
  <c r="H478" i="6" s="1"/>
  <c r="N401" i="6"/>
  <c r="P478" i="6" s="1"/>
  <c r="N403" i="6"/>
  <c r="P480" i="6" s="1"/>
  <c r="J404" i="6"/>
  <c r="L481" i="6" s="1"/>
  <c r="N405" i="6"/>
  <c r="P482" i="6" s="1"/>
  <c r="J406" i="6"/>
  <c r="L483" i="6" s="1"/>
  <c r="N407" i="6"/>
  <c r="P484" i="6" s="1"/>
  <c r="M409" i="6"/>
  <c r="O486" i="6" s="1"/>
  <c r="I410" i="6"/>
  <c r="K487" i="6" s="1"/>
  <c r="D413" i="6"/>
  <c r="F490" i="6" s="1"/>
  <c r="D415" i="6"/>
  <c r="F492" i="6" s="1"/>
  <c r="K415" i="6"/>
  <c r="M492" i="6" s="1"/>
  <c r="G416" i="6"/>
  <c r="I493" i="6" s="1"/>
  <c r="J417" i="6"/>
  <c r="L494" i="6" s="1"/>
  <c r="F418" i="6"/>
  <c r="H495" i="6" s="1"/>
  <c r="N418" i="6"/>
  <c r="P495" i="6" s="1"/>
  <c r="J419" i="6"/>
  <c r="L496" i="6" s="1"/>
  <c r="N420" i="6"/>
  <c r="P497" i="6" s="1"/>
  <c r="M422" i="6"/>
  <c r="O499" i="6" s="1"/>
  <c r="H423" i="6"/>
  <c r="J500" i="6" s="1"/>
  <c r="D424" i="6"/>
  <c r="F501" i="6" s="1"/>
  <c r="L424" i="6"/>
  <c r="N501" i="6" s="1"/>
  <c r="G425" i="6"/>
  <c r="I502" i="6" s="1"/>
  <c r="J426" i="6"/>
  <c r="L503" i="6" s="1"/>
  <c r="F427" i="6"/>
  <c r="H504" i="6" s="1"/>
  <c r="N427" i="6"/>
  <c r="P504" i="6" s="1"/>
  <c r="J428" i="6"/>
  <c r="L505" i="6" s="1"/>
  <c r="F429" i="6"/>
  <c r="H506" i="6" s="1"/>
  <c r="N429" i="6"/>
  <c r="P506" i="6" s="1"/>
  <c r="E431" i="6"/>
  <c r="G508" i="6" s="1"/>
  <c r="M431" i="6"/>
  <c r="O508" i="6" s="1"/>
  <c r="I432" i="6"/>
  <c r="K509" i="6" s="1"/>
  <c r="E433" i="6"/>
  <c r="G510" i="6" s="1"/>
  <c r="M433" i="6"/>
  <c r="O510" i="6" s="1"/>
  <c r="I434" i="6"/>
  <c r="K511" i="6" s="1"/>
  <c r="E435" i="6"/>
  <c r="G512" i="6" s="1"/>
  <c r="M435" i="6"/>
  <c r="O512" i="6" s="1"/>
  <c r="H436" i="6"/>
  <c r="J513" i="6" s="1"/>
  <c r="D437" i="6"/>
  <c r="F514" i="6" s="1"/>
  <c r="L437" i="6"/>
  <c r="N514" i="6" s="1"/>
  <c r="H438" i="6"/>
  <c r="J515" i="6" s="1"/>
  <c r="D439" i="6"/>
  <c r="F516" i="6" s="1"/>
  <c r="L439" i="6"/>
  <c r="N516" i="6" s="1"/>
  <c r="G440" i="6"/>
  <c r="I517" i="6" s="1"/>
  <c r="C441" i="6"/>
  <c r="E518" i="6" s="1"/>
  <c r="K441" i="6"/>
  <c r="M518" i="6" s="1"/>
  <c r="G442" i="6"/>
  <c r="I519" i="6" s="1"/>
  <c r="N442" i="6"/>
  <c r="P519" i="6" s="1"/>
  <c r="I443" i="6"/>
  <c r="K520" i="6" s="1"/>
  <c r="E444" i="6"/>
  <c r="G521" i="6" s="1"/>
  <c r="M444" i="6"/>
  <c r="O521" i="6" s="1"/>
  <c r="I445" i="6"/>
  <c r="K522" i="6" s="1"/>
  <c r="D446" i="6"/>
  <c r="F523" i="6" s="1"/>
  <c r="H433" i="5"/>
  <c r="J511" i="5" s="1"/>
  <c r="G437" i="5"/>
  <c r="I515" i="5" s="1"/>
  <c r="G438" i="5"/>
  <c r="I516" i="5" s="1"/>
  <c r="G439" i="5"/>
  <c r="I517" i="5" s="1"/>
  <c r="G440" i="5"/>
  <c r="I518" i="5" s="1"/>
  <c r="G441" i="5"/>
  <c r="I519" i="5" s="1"/>
  <c r="I447" i="5"/>
  <c r="K525" i="5" s="1"/>
  <c r="G450" i="5"/>
  <c r="I528" i="5" s="1"/>
  <c r="G451" i="5"/>
  <c r="I529" i="5" s="1"/>
  <c r="G453" i="5"/>
  <c r="I531" i="5" s="1"/>
  <c r="K452" i="5"/>
  <c r="M530" i="5" s="1"/>
  <c r="E433" i="5"/>
  <c r="G511" i="5" s="1"/>
  <c r="D439" i="5"/>
  <c r="F517" i="5" s="1"/>
  <c r="E443" i="5"/>
  <c r="G521" i="5" s="1"/>
  <c r="H447" i="6"/>
  <c r="J524" i="6" s="1"/>
  <c r="I388" i="6"/>
  <c r="K465" i="6" s="1"/>
  <c r="M392" i="6"/>
  <c r="O469" i="6" s="1"/>
  <c r="M394" i="6"/>
  <c r="O471" i="6" s="1"/>
  <c r="H399" i="6"/>
  <c r="J476" i="6" s="1"/>
  <c r="L400" i="6"/>
  <c r="N477" i="6" s="1"/>
  <c r="L404" i="6"/>
  <c r="N481" i="6" s="1"/>
  <c r="L406" i="6"/>
  <c r="N483" i="6" s="1"/>
  <c r="L408" i="6"/>
  <c r="N485" i="6" s="1"/>
  <c r="G409" i="6"/>
  <c r="I486" i="6" s="1"/>
  <c r="K410" i="6"/>
  <c r="M487" i="6" s="1"/>
  <c r="N411" i="6"/>
  <c r="P488" i="6" s="1"/>
  <c r="N413" i="6"/>
  <c r="P490" i="6" s="1"/>
  <c r="J414" i="6"/>
  <c r="L491" i="6" s="1"/>
  <c r="M415" i="6"/>
  <c r="O492" i="6" s="1"/>
  <c r="I416" i="6"/>
  <c r="K493" i="6" s="1"/>
  <c r="D419" i="6"/>
  <c r="F496" i="6" s="1"/>
  <c r="D421" i="6"/>
  <c r="F498" i="6" s="1"/>
  <c r="K421" i="6"/>
  <c r="M498" i="6" s="1"/>
  <c r="G422" i="6"/>
  <c r="I499" i="6" s="1"/>
  <c r="C423" i="6"/>
  <c r="E500" i="6" s="1"/>
  <c r="J423" i="6"/>
  <c r="L500" i="6" s="1"/>
  <c r="F424" i="6"/>
  <c r="H501" i="6" s="1"/>
  <c r="N424" i="6"/>
  <c r="P501" i="6" s="1"/>
  <c r="I425" i="6"/>
  <c r="K502" i="6" s="1"/>
  <c r="E426" i="6"/>
  <c r="G503" i="6" s="1"/>
  <c r="L426" i="6"/>
  <c r="N503" i="6" s="1"/>
  <c r="H427" i="6"/>
  <c r="J504" i="6" s="1"/>
  <c r="D428" i="6"/>
  <c r="F505" i="6" s="1"/>
  <c r="L428" i="6"/>
  <c r="N505" i="6" s="1"/>
  <c r="H429" i="6"/>
  <c r="J506" i="6" s="1"/>
  <c r="K430" i="6"/>
  <c r="M507" i="6" s="1"/>
  <c r="G431" i="6"/>
  <c r="I508" i="6" s="1"/>
  <c r="C432" i="6"/>
  <c r="E509" i="6" s="1"/>
  <c r="K432" i="6"/>
  <c r="M509" i="6" s="1"/>
  <c r="K434" i="6"/>
  <c r="M511" i="6" s="1"/>
  <c r="G435" i="6"/>
  <c r="I512" i="6" s="1"/>
  <c r="J436" i="6"/>
  <c r="L513" i="6" s="1"/>
  <c r="F437" i="6"/>
  <c r="H514" i="6" s="1"/>
  <c r="N437" i="6"/>
  <c r="P514" i="6" s="1"/>
  <c r="J438" i="6"/>
  <c r="L515" i="6" s="1"/>
  <c r="F439" i="6"/>
  <c r="H516" i="6" s="1"/>
  <c r="I440" i="6"/>
  <c r="K517" i="6" s="1"/>
  <c r="E441" i="6"/>
  <c r="G518" i="6" s="1"/>
  <c r="M441" i="6"/>
  <c r="O518" i="6" s="1"/>
  <c r="K443" i="6"/>
  <c r="M520" i="6" s="1"/>
  <c r="G444" i="6"/>
  <c r="I521" i="6" s="1"/>
  <c r="C445" i="6"/>
  <c r="E522" i="6" s="1"/>
  <c r="N446" i="6"/>
  <c r="P523" i="6" s="1"/>
  <c r="F435" i="5"/>
  <c r="H513" i="5" s="1"/>
  <c r="J443" i="5"/>
  <c r="L521" i="5" s="1"/>
  <c r="G444" i="5"/>
  <c r="I522" i="5" s="1"/>
  <c r="N444" i="5"/>
  <c r="P522" i="5" s="1"/>
  <c r="M447" i="5"/>
  <c r="O525" i="5" s="1"/>
  <c r="I448" i="5"/>
  <c r="K526" i="5" s="1"/>
  <c r="K450" i="5"/>
  <c r="M528" i="5" s="1"/>
  <c r="K453" i="5"/>
  <c r="M531" i="5" s="1"/>
  <c r="E437" i="5"/>
  <c r="G515" i="5" s="1"/>
  <c r="C440" i="5"/>
  <c r="E518" i="5" s="1"/>
  <c r="D444" i="5"/>
  <c r="F522" i="5" s="1"/>
  <c r="E446" i="5"/>
  <c r="G524" i="5" s="1"/>
  <c r="E452" i="5"/>
  <c r="G530" i="5" s="1"/>
  <c r="J447" i="6"/>
  <c r="L524" i="6" s="1"/>
  <c r="C391" i="6"/>
  <c r="E468" i="6" s="1"/>
  <c r="N392" i="6"/>
  <c r="P469" i="6" s="1"/>
  <c r="F394" i="6"/>
  <c r="H471" i="6" s="1"/>
  <c r="M396" i="6"/>
  <c r="O473" i="6" s="1"/>
  <c r="M400" i="6"/>
  <c r="O477" i="6" s="1"/>
  <c r="I403" i="6"/>
  <c r="K480" i="6" s="1"/>
  <c r="M404" i="6"/>
  <c r="O481" i="6" s="1"/>
  <c r="I407" i="6"/>
  <c r="K484" i="6" s="1"/>
  <c r="M408" i="6"/>
  <c r="O485" i="6" s="1"/>
  <c r="D410" i="6"/>
  <c r="F487" i="6" s="1"/>
  <c r="G411" i="6"/>
  <c r="I488" i="6" s="1"/>
  <c r="K412" i="6"/>
  <c r="M489" i="6" s="1"/>
  <c r="K414" i="6"/>
  <c r="M491" i="6" s="1"/>
  <c r="N415" i="6"/>
  <c r="P492" i="6" s="1"/>
  <c r="M417" i="6"/>
  <c r="O494" i="6" s="1"/>
  <c r="I418" i="6"/>
  <c r="K495" i="6" s="1"/>
  <c r="M419" i="6"/>
  <c r="O496" i="6" s="1"/>
  <c r="I420" i="6"/>
  <c r="K497" i="6" s="1"/>
  <c r="G424" i="6"/>
  <c r="I501" i="6" s="1"/>
  <c r="J425" i="6"/>
  <c r="L502" i="6" s="1"/>
  <c r="F426" i="6"/>
  <c r="H503" i="6" s="1"/>
  <c r="I427" i="6"/>
  <c r="K504" i="6" s="1"/>
  <c r="M428" i="6"/>
  <c r="O505" i="6" s="1"/>
  <c r="I429" i="6"/>
  <c r="K506" i="6" s="1"/>
  <c r="L430" i="6"/>
  <c r="N507" i="6" s="1"/>
  <c r="H431" i="6"/>
  <c r="J508" i="6" s="1"/>
  <c r="L432" i="6"/>
  <c r="N509" i="6" s="1"/>
  <c r="L434" i="6"/>
  <c r="N511" i="6" s="1"/>
  <c r="C438" i="6"/>
  <c r="E515" i="6" s="1"/>
  <c r="K438" i="6"/>
  <c r="M515" i="6" s="1"/>
  <c r="G439" i="6"/>
  <c r="I516" i="6" s="1"/>
  <c r="H434" i="5"/>
  <c r="J512" i="5" s="1"/>
  <c r="N442" i="5"/>
  <c r="P520" i="5" s="1"/>
  <c r="F445" i="5"/>
  <c r="H523" i="5" s="1"/>
  <c r="O649" i="7"/>
  <c r="E444" i="5"/>
  <c r="G522" i="5" s="1"/>
  <c r="C453" i="5"/>
  <c r="E531" i="5" s="1"/>
  <c r="C447" i="6"/>
  <c r="E524" i="6" s="1"/>
  <c r="O646" i="7"/>
  <c r="D388" i="6"/>
  <c r="F465" i="6" s="1"/>
  <c r="M389" i="6"/>
  <c r="O466" i="6" s="1"/>
  <c r="D391" i="6"/>
  <c r="F468" i="6" s="1"/>
  <c r="C393" i="6"/>
  <c r="E470" i="6" s="1"/>
  <c r="C395" i="6"/>
  <c r="E472" i="6" s="1"/>
  <c r="N396" i="6"/>
  <c r="P473" i="6" s="1"/>
  <c r="N398" i="6"/>
  <c r="P475" i="6" s="1"/>
  <c r="F400" i="6"/>
  <c r="H477" i="6" s="1"/>
  <c r="N400" i="6"/>
  <c r="P477" i="6" s="1"/>
  <c r="J401" i="6"/>
  <c r="L478" i="6" s="1"/>
  <c r="N402" i="6"/>
  <c r="P479" i="6" s="1"/>
  <c r="N404" i="6"/>
  <c r="P481" i="6" s="1"/>
  <c r="J405" i="6"/>
  <c r="L482" i="6" s="1"/>
  <c r="N406" i="6"/>
  <c r="P483" i="6" s="1"/>
  <c r="J407" i="6"/>
  <c r="L484" i="6" s="1"/>
  <c r="F408" i="6"/>
  <c r="H485" i="6" s="1"/>
  <c r="N408" i="6"/>
  <c r="P485" i="6" s="1"/>
  <c r="I409" i="6"/>
  <c r="K486" i="6" s="1"/>
  <c r="M410" i="6"/>
  <c r="O487" i="6" s="1"/>
  <c r="D414" i="6"/>
  <c r="F491" i="6" s="1"/>
  <c r="L414" i="6"/>
  <c r="N491" i="6" s="1"/>
  <c r="G415" i="6"/>
  <c r="I492" i="6" s="1"/>
  <c r="C416" i="6"/>
  <c r="E493" i="6" s="1"/>
  <c r="K416" i="6"/>
  <c r="M493" i="6" s="1"/>
  <c r="F417" i="6"/>
  <c r="H494" i="6" s="1"/>
  <c r="N417" i="6"/>
  <c r="P494" i="6" s="1"/>
  <c r="J418" i="6"/>
  <c r="L495" i="6" s="1"/>
  <c r="N419" i="6"/>
  <c r="P496" i="6" s="1"/>
  <c r="M421" i="6"/>
  <c r="O498" i="6" s="1"/>
  <c r="I422" i="6"/>
  <c r="K499" i="6" s="1"/>
  <c r="L423" i="6"/>
  <c r="N500" i="6" s="1"/>
  <c r="H424" i="6"/>
  <c r="J501" i="6" s="1"/>
  <c r="D425" i="6"/>
  <c r="F502" i="6" s="1"/>
  <c r="K425" i="6"/>
  <c r="M502" i="6" s="1"/>
  <c r="G426" i="6"/>
  <c r="I503" i="6" s="1"/>
  <c r="N426" i="6"/>
  <c r="P503" i="6" s="1"/>
  <c r="J427" i="6"/>
  <c r="L504" i="6" s="1"/>
  <c r="N428" i="6"/>
  <c r="P505" i="6" s="1"/>
  <c r="J429" i="6"/>
  <c r="L506" i="6" s="1"/>
  <c r="F430" i="6"/>
  <c r="H507" i="6" s="1"/>
  <c r="M430" i="6"/>
  <c r="O507" i="6" s="1"/>
  <c r="I431" i="6"/>
  <c r="K508" i="6" s="1"/>
  <c r="E432" i="6"/>
  <c r="G509" i="6" s="1"/>
  <c r="M432" i="6"/>
  <c r="O509" i="6" s="1"/>
  <c r="I433" i="6"/>
  <c r="K510" i="6" s="1"/>
  <c r="M434" i="6"/>
  <c r="O511" i="6" s="1"/>
  <c r="I435" i="6"/>
  <c r="K512" i="6" s="1"/>
  <c r="D436" i="6"/>
  <c r="F513" i="6" s="1"/>
  <c r="L436" i="6"/>
  <c r="N513" i="6" s="1"/>
  <c r="L438" i="6"/>
  <c r="N515" i="6" s="1"/>
  <c r="C440" i="6"/>
  <c r="E517" i="6" s="1"/>
  <c r="G441" i="6"/>
  <c r="I518" i="6" s="1"/>
  <c r="J442" i="6"/>
  <c r="L519" i="6" s="1"/>
  <c r="E443" i="6"/>
  <c r="G520" i="6" s="1"/>
  <c r="M443" i="6"/>
  <c r="O520" i="6" s="1"/>
  <c r="I444" i="6"/>
  <c r="K521" i="6" s="1"/>
  <c r="E445" i="6"/>
  <c r="G522" i="6" s="1"/>
  <c r="M445" i="6"/>
  <c r="O522" i="6" s="1"/>
  <c r="H446" i="6"/>
  <c r="J523" i="6" s="1"/>
  <c r="F436" i="5"/>
  <c r="H514" i="5" s="1"/>
  <c r="J441" i="5"/>
  <c r="L519" i="5" s="1"/>
  <c r="H442" i="5"/>
  <c r="J520" i="5" s="1"/>
  <c r="G445" i="5"/>
  <c r="I523" i="5" s="1"/>
  <c r="F446" i="5"/>
  <c r="H524" i="5" s="1"/>
  <c r="F447" i="5"/>
  <c r="H525" i="5" s="1"/>
  <c r="M448" i="5"/>
  <c r="O526" i="5" s="1"/>
  <c r="J449" i="5"/>
  <c r="L527" i="5" s="1"/>
  <c r="J450" i="5"/>
  <c r="L528" i="5" s="1"/>
  <c r="J451" i="5"/>
  <c r="L529" i="5" s="1"/>
  <c r="E442" i="5"/>
  <c r="G520" i="5" s="1"/>
  <c r="C445" i="5"/>
  <c r="E523" i="5" s="1"/>
  <c r="D447" i="5"/>
  <c r="F525" i="5" s="1"/>
  <c r="D453" i="5"/>
  <c r="F531" i="5" s="1"/>
  <c r="D447" i="6"/>
  <c r="F524" i="6" s="1"/>
  <c r="L447" i="6"/>
  <c r="N524" i="6" s="1"/>
  <c r="E389" i="6"/>
  <c r="G466" i="6" s="1"/>
  <c r="N394" i="6"/>
  <c r="P471" i="6" s="1"/>
  <c r="M398" i="6"/>
  <c r="O475" i="6" s="1"/>
  <c r="E400" i="6"/>
  <c r="G477" i="6" s="1"/>
  <c r="I401" i="6"/>
  <c r="K478" i="6" s="1"/>
  <c r="M402" i="6"/>
  <c r="O479" i="6" s="1"/>
  <c r="I405" i="6"/>
  <c r="K482" i="6" s="1"/>
  <c r="M406" i="6"/>
  <c r="O483" i="6" s="1"/>
  <c r="C412" i="6"/>
  <c r="E489" i="6" s="1"/>
  <c r="J416" i="6"/>
  <c r="L493" i="6" s="1"/>
  <c r="E419" i="6"/>
  <c r="G496" i="6" s="1"/>
  <c r="K423" i="6"/>
  <c r="M500" i="6" s="1"/>
  <c r="C425" i="6"/>
  <c r="E502" i="6" s="1"/>
  <c r="M426" i="6"/>
  <c r="O503" i="6" s="1"/>
  <c r="E430" i="6"/>
  <c r="G507" i="6" s="1"/>
  <c r="H433" i="6"/>
  <c r="J510" i="6" s="1"/>
  <c r="D434" i="6"/>
  <c r="F511" i="6" s="1"/>
  <c r="H435" i="6"/>
  <c r="J512" i="6" s="1"/>
  <c r="C436" i="6"/>
  <c r="E513" i="6" s="1"/>
  <c r="G437" i="6"/>
  <c r="I514" i="6" s="1"/>
  <c r="J440" i="6"/>
  <c r="L517" i="6" s="1"/>
  <c r="L443" i="6"/>
  <c r="N520" i="6" s="1"/>
  <c r="D445" i="6"/>
  <c r="F522" i="6" s="1"/>
  <c r="L445" i="6"/>
  <c r="N522" i="6" s="1"/>
  <c r="I441" i="5"/>
  <c r="K519" i="5" s="1"/>
  <c r="N447" i="5"/>
  <c r="P525" i="5" s="1"/>
  <c r="J448" i="5"/>
  <c r="L526" i="5" s="1"/>
  <c r="I450" i="5"/>
  <c r="K528" i="5" s="1"/>
  <c r="L453" i="5"/>
  <c r="N531" i="5" s="1"/>
  <c r="D434" i="5"/>
  <c r="F512" i="5" s="1"/>
  <c r="D442" i="5"/>
  <c r="F520" i="5" s="1"/>
  <c r="C447" i="5"/>
  <c r="E525" i="5" s="1"/>
  <c r="K447" i="6"/>
  <c r="M524" i="6" s="1"/>
  <c r="N389" i="6"/>
  <c r="P466" i="6" s="1"/>
  <c r="M391" i="6"/>
  <c r="O468" i="6" s="1"/>
  <c r="D395" i="6"/>
  <c r="F472" i="6" s="1"/>
  <c r="G396" i="6"/>
  <c r="I473" i="6" s="1"/>
  <c r="C397" i="6"/>
  <c r="E474" i="6" s="1"/>
  <c r="C399" i="6"/>
  <c r="E476" i="6" s="1"/>
  <c r="G400" i="6"/>
  <c r="I477" i="6" s="1"/>
  <c r="C401" i="6"/>
  <c r="E478" i="6" s="1"/>
  <c r="K401" i="6"/>
  <c r="M478" i="6" s="1"/>
  <c r="G402" i="6"/>
  <c r="I479" i="6" s="1"/>
  <c r="C403" i="6"/>
  <c r="E480" i="6" s="1"/>
  <c r="K403" i="6"/>
  <c r="M480" i="6" s="1"/>
  <c r="G404" i="6"/>
  <c r="I481" i="6" s="1"/>
  <c r="C405" i="6"/>
  <c r="E482" i="6" s="1"/>
  <c r="K405" i="6"/>
  <c r="M482" i="6" s="1"/>
  <c r="G406" i="6"/>
  <c r="I483" i="6" s="1"/>
  <c r="C407" i="6"/>
  <c r="E484" i="6" s="1"/>
  <c r="K407" i="6"/>
  <c r="M484" i="6" s="1"/>
  <c r="G408" i="6"/>
  <c r="I485" i="6" s="1"/>
  <c r="C409" i="6"/>
  <c r="E486" i="6" s="1"/>
  <c r="J409" i="6"/>
  <c r="L486" i="6" s="1"/>
  <c r="F410" i="6"/>
  <c r="H487" i="6" s="1"/>
  <c r="N410" i="6"/>
  <c r="P487" i="6" s="1"/>
  <c r="I411" i="6"/>
  <c r="K488" i="6" s="1"/>
  <c r="M412" i="6"/>
  <c r="O489" i="6" s="1"/>
  <c r="I413" i="6"/>
  <c r="K490" i="6" s="1"/>
  <c r="E414" i="6"/>
  <c r="G491" i="6" s="1"/>
  <c r="M414" i="6"/>
  <c r="O491" i="6" s="1"/>
  <c r="D416" i="6"/>
  <c r="F493" i="6" s="1"/>
  <c r="G417" i="6"/>
  <c r="I494" i="6" s="1"/>
  <c r="C418" i="6"/>
  <c r="E495" i="6" s="1"/>
  <c r="K418" i="6"/>
  <c r="M495" i="6" s="1"/>
  <c r="G419" i="6"/>
  <c r="I496" i="6" s="1"/>
  <c r="K420" i="6"/>
  <c r="M497" i="6" s="1"/>
  <c r="N421" i="6"/>
  <c r="P498" i="6" s="1"/>
  <c r="E423" i="6"/>
  <c r="G500" i="6" s="1"/>
  <c r="M423" i="6"/>
  <c r="O500" i="6" s="1"/>
  <c r="I424" i="6"/>
  <c r="K501" i="6" s="1"/>
  <c r="L425" i="6"/>
  <c r="N502" i="6" s="1"/>
  <c r="C427" i="6"/>
  <c r="E504" i="6" s="1"/>
  <c r="K427" i="6"/>
  <c r="M504" i="6" s="1"/>
  <c r="G428" i="6"/>
  <c r="I505" i="6" s="1"/>
  <c r="C429" i="6"/>
  <c r="E506" i="6" s="1"/>
  <c r="N430" i="6"/>
  <c r="P507" i="6" s="1"/>
  <c r="F432" i="6"/>
  <c r="H509" i="6" s="1"/>
  <c r="N432" i="6"/>
  <c r="P509" i="6" s="1"/>
  <c r="J433" i="6"/>
  <c r="L510" i="6" s="1"/>
  <c r="N434" i="6"/>
  <c r="P511" i="6" s="1"/>
  <c r="E436" i="6"/>
  <c r="G513" i="6" s="1"/>
  <c r="M436" i="6"/>
  <c r="O513" i="6" s="1"/>
  <c r="M438" i="6"/>
  <c r="O515" i="6" s="1"/>
  <c r="I439" i="6"/>
  <c r="K516" i="6" s="1"/>
  <c r="D440" i="6"/>
  <c r="F517" i="6" s="1"/>
  <c r="H441" i="6"/>
  <c r="J518" i="6" s="1"/>
  <c r="D442" i="6"/>
  <c r="F519" i="6" s="1"/>
  <c r="F443" i="6"/>
  <c r="H520" i="6" s="1"/>
  <c r="N443" i="6"/>
  <c r="P520" i="6" s="1"/>
  <c r="J444" i="6"/>
  <c r="L521" i="6" s="1"/>
  <c r="F445" i="6"/>
  <c r="H522" i="6" s="1"/>
  <c r="I446" i="6"/>
  <c r="K523" i="6" s="1"/>
  <c r="H435" i="5"/>
  <c r="J513" i="5" s="1"/>
  <c r="G436" i="5"/>
  <c r="I514" i="5" s="1"/>
  <c r="N437" i="5"/>
  <c r="P515" i="5" s="1"/>
  <c r="I442" i="5"/>
  <c r="K520" i="5" s="1"/>
  <c r="I444" i="5"/>
  <c r="K522" i="5" s="1"/>
  <c r="G446" i="5"/>
  <c r="I524" i="5" s="1"/>
  <c r="N448" i="5"/>
  <c r="P526" i="5" s="1"/>
  <c r="M449" i="5"/>
  <c r="O527" i="5" s="1"/>
  <c r="M450" i="5"/>
  <c r="O528" i="5" s="1"/>
  <c r="M451" i="5"/>
  <c r="O529" i="5" s="1"/>
  <c r="M452" i="5"/>
  <c r="O530" i="5" s="1"/>
  <c r="J453" i="5"/>
  <c r="L531" i="5" s="1"/>
  <c r="K451" i="5"/>
  <c r="M529" i="5" s="1"/>
  <c r="C433" i="5"/>
  <c r="E511" i="5" s="1"/>
  <c r="D438" i="5"/>
  <c r="F516" i="5" s="1"/>
  <c r="E440" i="5"/>
  <c r="G518" i="5" s="1"/>
  <c r="C443" i="5"/>
  <c r="E521" i="5" s="1"/>
  <c r="D445" i="5"/>
  <c r="F523" i="5" s="1"/>
  <c r="E447" i="5"/>
  <c r="G525" i="5" s="1"/>
  <c r="D451" i="5"/>
  <c r="F529" i="5" s="1"/>
  <c r="E453" i="5"/>
  <c r="G531" i="5" s="1"/>
  <c r="K449" i="5"/>
  <c r="M527" i="5" s="1"/>
  <c r="E447" i="6"/>
  <c r="G524" i="6" s="1"/>
  <c r="M447" i="6"/>
  <c r="O524" i="6" s="1"/>
  <c r="H104" i="3"/>
  <c r="I46" i="5"/>
  <c r="H113" i="9"/>
  <c r="I45" i="5"/>
  <c r="I101" i="9"/>
  <c r="D37" i="5"/>
  <c r="D14" i="5"/>
  <c r="D86" i="3"/>
  <c r="I102" i="9"/>
  <c r="I47" i="5"/>
  <c r="I94" i="3"/>
  <c r="C110" i="9"/>
  <c r="C37" i="3"/>
  <c r="C39" i="3"/>
  <c r="C54" i="5"/>
  <c r="C61" i="9"/>
  <c r="C62" i="9"/>
  <c r="C67" i="9"/>
  <c r="C102" i="9"/>
  <c r="E102" i="9" s="1"/>
  <c r="C36" i="3"/>
  <c r="C34" i="3"/>
  <c r="C46" i="6"/>
  <c r="C42" i="3"/>
  <c r="C32" i="3"/>
  <c r="C51" i="6"/>
  <c r="C98" i="3"/>
  <c r="C65" i="9"/>
  <c r="C111" i="9"/>
  <c r="C103" i="9"/>
  <c r="E103" i="9" s="1"/>
  <c r="C71" i="9"/>
  <c r="C104" i="9"/>
  <c r="E104" i="9" s="1"/>
  <c r="G104" i="9" s="1"/>
  <c r="I104" i="9" s="1"/>
  <c r="C50" i="5"/>
  <c r="C45" i="5"/>
  <c r="E45" i="5" s="1"/>
  <c r="C50" i="6"/>
  <c r="C105" i="9"/>
  <c r="E105" i="9" s="1"/>
  <c r="G105" i="9" s="1"/>
  <c r="I105" i="9" s="1"/>
  <c r="C92" i="3"/>
  <c r="E92" i="3" s="1"/>
  <c r="C44" i="5"/>
  <c r="E44" i="5" s="1"/>
  <c r="C100" i="3"/>
  <c r="C44" i="6"/>
  <c r="C48" i="6"/>
  <c r="C43" i="6"/>
  <c r="C107" i="9"/>
  <c r="C93" i="3"/>
  <c r="E93" i="3" s="1"/>
  <c r="C64" i="9"/>
  <c r="C52" i="5"/>
  <c r="C97" i="3"/>
  <c r="E97" i="3" s="1"/>
  <c r="G97" i="3" s="1"/>
  <c r="I97" i="3" s="1"/>
  <c r="C95" i="3"/>
  <c r="E95" i="3" s="1"/>
  <c r="G95" i="3" s="1"/>
  <c r="I95" i="3" s="1"/>
  <c r="C46" i="5"/>
  <c r="C103" i="3"/>
  <c r="C69" i="9"/>
  <c r="C54" i="6"/>
  <c r="C31" i="3"/>
  <c r="C47" i="5"/>
  <c r="N289" i="5" l="1"/>
  <c r="O228" i="6"/>
  <c r="M384" i="6" s="1"/>
  <c r="O461" i="6" s="1"/>
  <c r="P230" i="6"/>
  <c r="N386" i="6" s="1"/>
  <c r="P463" i="6" s="1"/>
  <c r="P288" i="5"/>
  <c r="N445" i="5" s="1"/>
  <c r="P523" i="5" s="1"/>
  <c r="M289" i="5"/>
  <c r="M257" i="5"/>
  <c r="O289" i="5"/>
  <c r="M446" i="5" s="1"/>
  <c r="O524" i="5" s="1"/>
  <c r="P228" i="6"/>
  <c r="N384" i="6" s="1"/>
  <c r="P461" i="6" s="1"/>
  <c r="O287" i="5"/>
  <c r="M444" i="5" s="1"/>
  <c r="O522" i="5" s="1"/>
  <c r="N231" i="6"/>
  <c r="M287" i="5"/>
  <c r="K444" i="5" s="1"/>
  <c r="M522" i="5" s="1"/>
  <c r="M224" i="6"/>
  <c r="K412" i="5"/>
  <c r="M490" i="5" s="1"/>
  <c r="P231" i="6"/>
  <c r="N387" i="6" s="1"/>
  <c r="P464" i="6" s="1"/>
  <c r="P286" i="5"/>
  <c r="N443" i="5" s="1"/>
  <c r="P521" i="5" s="1"/>
  <c r="P289" i="5"/>
  <c r="N446" i="5" s="1"/>
  <c r="P524" i="5" s="1"/>
  <c r="F231" i="6"/>
  <c r="O285" i="5"/>
  <c r="M442" i="5" s="1"/>
  <c r="O520" i="5" s="1"/>
  <c r="H231" i="6"/>
  <c r="O231" i="6"/>
  <c r="M387" i="6" s="1"/>
  <c r="O464" i="6" s="1"/>
  <c r="O288" i="5"/>
  <c r="M445" i="5" s="1"/>
  <c r="O523" i="5" s="1"/>
  <c r="E231" i="6"/>
  <c r="C387" i="6" s="1"/>
  <c r="E464" i="6" s="1"/>
  <c r="M231" i="6"/>
  <c r="K387" i="6" s="1"/>
  <c r="M464" i="6" s="1"/>
  <c r="J231" i="6"/>
  <c r="H387" i="6" s="1"/>
  <c r="J464" i="6" s="1"/>
  <c r="P229" i="6"/>
  <c r="N385" i="6" s="1"/>
  <c r="P462" i="6" s="1"/>
  <c r="O229" i="6"/>
  <c r="M385" i="6" s="1"/>
  <c r="O462" i="6" s="1"/>
  <c r="O286" i="5"/>
  <c r="M443" i="5" s="1"/>
  <c r="O521" i="5" s="1"/>
  <c r="M229" i="6"/>
  <c r="O230" i="6"/>
  <c r="M386" i="6" s="1"/>
  <c r="O463" i="6" s="1"/>
  <c r="M230" i="6"/>
  <c r="K386" i="6" s="1"/>
  <c r="M463" i="6" s="1"/>
  <c r="E228" i="6"/>
  <c r="C384" i="6" s="1"/>
  <c r="E461" i="6" s="1"/>
  <c r="J228" i="6"/>
  <c r="H384" i="6" s="1"/>
  <c r="J461" i="6" s="1"/>
  <c r="J229" i="6"/>
  <c r="I227" i="6"/>
  <c r="G383" i="6" s="1"/>
  <c r="I460" i="6" s="1"/>
  <c r="F227" i="6"/>
  <c r="N288" i="5"/>
  <c r="H229" i="6"/>
  <c r="F385" i="6" s="1"/>
  <c r="H462" i="6" s="1"/>
  <c r="H230" i="6"/>
  <c r="F386" i="6" s="1"/>
  <c r="H463" i="6" s="1"/>
  <c r="N286" i="5"/>
  <c r="N285" i="5"/>
  <c r="L442" i="5" s="1"/>
  <c r="N520" i="5" s="1"/>
  <c r="H227" i="6"/>
  <c r="F230" i="6"/>
  <c r="I230" i="6"/>
  <c r="G230" i="6"/>
  <c r="G229" i="6"/>
  <c r="E385" i="6" s="1"/>
  <c r="G462" i="6" s="1"/>
  <c r="N287" i="5"/>
  <c r="E229" i="6"/>
  <c r="C385" i="6" s="1"/>
  <c r="E462" i="6" s="1"/>
  <c r="G228" i="6"/>
  <c r="E384" i="6" s="1"/>
  <c r="G461" i="6" s="1"/>
  <c r="G227" i="6"/>
  <c r="N229" i="6"/>
  <c r="L385" i="6" s="1"/>
  <c r="N462" i="6" s="1"/>
  <c r="I228" i="6"/>
  <c r="N230" i="6"/>
  <c r="L386" i="6" s="1"/>
  <c r="N463" i="6" s="1"/>
  <c r="E230" i="6"/>
  <c r="C386" i="6" s="1"/>
  <c r="E463" i="6" s="1"/>
  <c r="J230" i="6"/>
  <c r="H386" i="6" s="1"/>
  <c r="J463" i="6" s="1"/>
  <c r="N227" i="6"/>
  <c r="L383" i="6" s="1"/>
  <c r="N460" i="6" s="1"/>
  <c r="E227" i="6"/>
  <c r="C383" i="6" s="1"/>
  <c r="E460" i="6" s="1"/>
  <c r="F229" i="6"/>
  <c r="H228" i="6"/>
  <c r="N228" i="6"/>
  <c r="F228" i="6"/>
  <c r="D384" i="6" s="1"/>
  <c r="F461" i="6" s="1"/>
  <c r="P266" i="5"/>
  <c r="N423" i="5" s="1"/>
  <c r="P501" i="5" s="1"/>
  <c r="P276" i="5"/>
  <c r="N433" i="5" s="1"/>
  <c r="P511" i="5" s="1"/>
  <c r="P254" i="5"/>
  <c r="N411" i="5" s="1"/>
  <c r="P489" i="5" s="1"/>
  <c r="P257" i="5"/>
  <c r="N414" i="5" s="1"/>
  <c r="P492" i="5" s="1"/>
  <c r="P261" i="5"/>
  <c r="N418" i="5" s="1"/>
  <c r="P496" i="5" s="1"/>
  <c r="P270" i="5"/>
  <c r="N427" i="5" s="1"/>
  <c r="P505" i="5" s="1"/>
  <c r="P281" i="5"/>
  <c r="N438" i="5" s="1"/>
  <c r="P516" i="5" s="1"/>
  <c r="P279" i="5"/>
  <c r="N436" i="5" s="1"/>
  <c r="P514" i="5" s="1"/>
  <c r="P284" i="5"/>
  <c r="N441" i="5" s="1"/>
  <c r="P519" i="5" s="1"/>
  <c r="P267" i="5"/>
  <c r="N424" i="5" s="1"/>
  <c r="P502" i="5" s="1"/>
  <c r="P256" i="5"/>
  <c r="N413" i="5" s="1"/>
  <c r="P491" i="5" s="1"/>
  <c r="P271" i="5"/>
  <c r="N428" i="5" s="1"/>
  <c r="P506" i="5" s="1"/>
  <c r="P222" i="6"/>
  <c r="N378" i="6" s="1"/>
  <c r="P455" i="6" s="1"/>
  <c r="P253" i="5"/>
  <c r="N410" i="5" s="1"/>
  <c r="P488" i="5" s="1"/>
  <c r="P226" i="6"/>
  <c r="N382" i="6" s="1"/>
  <c r="P459" i="6" s="1"/>
  <c r="P278" i="5"/>
  <c r="N435" i="5" s="1"/>
  <c r="P513" i="5" s="1"/>
  <c r="P252" i="5"/>
  <c r="N409" i="5" s="1"/>
  <c r="P487" i="5" s="1"/>
  <c r="P265" i="5"/>
  <c r="N422" i="5" s="1"/>
  <c r="P500" i="5" s="1"/>
  <c r="P250" i="5"/>
  <c r="N407" i="5" s="1"/>
  <c r="P485" i="5" s="1"/>
  <c r="P273" i="5"/>
  <c r="N430" i="5" s="1"/>
  <c r="P508" i="5" s="1"/>
  <c r="P277" i="5"/>
  <c r="N434" i="5" s="1"/>
  <c r="P512" i="5" s="1"/>
  <c r="P263" i="5"/>
  <c r="N420" i="5" s="1"/>
  <c r="P498" i="5" s="1"/>
  <c r="P223" i="6"/>
  <c r="N379" i="6" s="1"/>
  <c r="P456" i="6" s="1"/>
  <c r="P282" i="5"/>
  <c r="N439" i="5" s="1"/>
  <c r="P517" i="5" s="1"/>
  <c r="P269" i="5"/>
  <c r="N426" i="5" s="1"/>
  <c r="P504" i="5" s="1"/>
  <c r="P255" i="5"/>
  <c r="N412" i="5" s="1"/>
  <c r="P490" i="5" s="1"/>
  <c r="P262" i="5"/>
  <c r="N419" i="5" s="1"/>
  <c r="P497" i="5" s="1"/>
  <c r="P275" i="5"/>
  <c r="N432" i="5" s="1"/>
  <c r="P510" i="5" s="1"/>
  <c r="P274" i="5"/>
  <c r="N431" i="5" s="1"/>
  <c r="P509" i="5" s="1"/>
  <c r="P272" i="5"/>
  <c r="N429" i="5" s="1"/>
  <c r="P507" i="5" s="1"/>
  <c r="P251" i="5"/>
  <c r="N408" i="5" s="1"/>
  <c r="P486" i="5" s="1"/>
  <c r="P260" i="5"/>
  <c r="N417" i="5" s="1"/>
  <c r="P495" i="5" s="1"/>
  <c r="P268" i="5"/>
  <c r="N425" i="5" s="1"/>
  <c r="P503" i="5" s="1"/>
  <c r="P249" i="5"/>
  <c r="N406" i="5" s="1"/>
  <c r="P484" i="5" s="1"/>
  <c r="P259" i="5"/>
  <c r="N416" i="5" s="1"/>
  <c r="P494" i="5" s="1"/>
  <c r="J433" i="5"/>
  <c r="L511" i="5" s="1"/>
  <c r="P245" i="5"/>
  <c r="P244" i="5"/>
  <c r="P243" i="5"/>
  <c r="H258" i="5"/>
  <c r="F415" i="5" s="1"/>
  <c r="H493" i="5" s="1"/>
  <c r="H261" i="5"/>
  <c r="F418" i="5" s="1"/>
  <c r="H496" i="5" s="1"/>
  <c r="F225" i="6"/>
  <c r="D381" i="6" s="1"/>
  <c r="F458" i="6" s="1"/>
  <c r="L241" i="5"/>
  <c r="J398" i="5" s="1"/>
  <c r="L476" i="5" s="1"/>
  <c r="N226" i="6"/>
  <c r="L382" i="6" s="1"/>
  <c r="N459" i="6" s="1"/>
  <c r="F223" i="6"/>
  <c r="D379" i="6" s="1"/>
  <c r="F456" i="6" s="1"/>
  <c r="F226" i="6"/>
  <c r="D382" i="6" s="1"/>
  <c r="F459" i="6" s="1"/>
  <c r="P238" i="5"/>
  <c r="N395" i="5" s="1"/>
  <c r="P473" i="5" s="1"/>
  <c r="I257" i="5"/>
  <c r="G414" i="5" s="1"/>
  <c r="I492" i="5" s="1"/>
  <c r="I224" i="6"/>
  <c r="G380" i="6" s="1"/>
  <c r="I457" i="6" s="1"/>
  <c r="I225" i="6"/>
  <c r="G381" i="6" s="1"/>
  <c r="I458" i="6" s="1"/>
  <c r="P246" i="5"/>
  <c r="N403" i="5" s="1"/>
  <c r="P481" i="5" s="1"/>
  <c r="G223" i="6"/>
  <c r="E379" i="6" s="1"/>
  <c r="G456" i="6" s="1"/>
  <c r="O226" i="6"/>
  <c r="M382" i="6" s="1"/>
  <c r="O459" i="6" s="1"/>
  <c r="G226" i="6"/>
  <c r="E382" i="6" s="1"/>
  <c r="G459" i="6" s="1"/>
  <c r="H405" i="6"/>
  <c r="J482" i="6" s="1"/>
  <c r="J225" i="6"/>
  <c r="H381" i="6" s="1"/>
  <c r="J458" i="6" s="1"/>
  <c r="J224" i="6"/>
  <c r="H380" i="6" s="1"/>
  <c r="J457" i="6" s="1"/>
  <c r="F403" i="6"/>
  <c r="H480" i="6" s="1"/>
  <c r="H225" i="6"/>
  <c r="F381" i="6" s="1"/>
  <c r="H458" i="6" s="1"/>
  <c r="H224" i="6"/>
  <c r="F380" i="6" s="1"/>
  <c r="H457" i="6" s="1"/>
  <c r="P241" i="5"/>
  <c r="N398" i="5" s="1"/>
  <c r="P476" i="5" s="1"/>
  <c r="P232" i="5"/>
  <c r="N389" i="5" s="1"/>
  <c r="P467" i="5" s="1"/>
  <c r="G224" i="6"/>
  <c r="E380" i="6" s="1"/>
  <c r="G457" i="6" s="1"/>
  <c r="I226" i="6"/>
  <c r="G382" i="6" s="1"/>
  <c r="I459" i="6" s="1"/>
  <c r="G225" i="6"/>
  <c r="E381" i="6" s="1"/>
  <c r="G458" i="6" s="1"/>
  <c r="F224" i="6"/>
  <c r="D380" i="6" s="1"/>
  <c r="F457" i="6" s="1"/>
  <c r="E225" i="6"/>
  <c r="C381" i="6" s="1"/>
  <c r="E458" i="6" s="1"/>
  <c r="O256" i="5"/>
  <c r="M413" i="5" s="1"/>
  <c r="O491" i="5" s="1"/>
  <c r="E222" i="6"/>
  <c r="C378" i="6" s="1"/>
  <c r="E455" i="6" s="1"/>
  <c r="P239" i="5"/>
  <c r="N396" i="5" s="1"/>
  <c r="P474" i="5" s="1"/>
  <c r="G222" i="6"/>
  <c r="E378" i="6" s="1"/>
  <c r="G455" i="6" s="1"/>
  <c r="P230" i="5"/>
  <c r="N387" i="5" s="1"/>
  <c r="P465" i="5" s="1"/>
  <c r="J223" i="6"/>
  <c r="H379" i="6" s="1"/>
  <c r="J456" i="6" s="1"/>
  <c r="H223" i="6"/>
  <c r="F379" i="6" s="1"/>
  <c r="H456" i="6" s="1"/>
  <c r="G256" i="5"/>
  <c r="E413" i="5" s="1"/>
  <c r="G491" i="5" s="1"/>
  <c r="N239" i="5"/>
  <c r="L396" i="5" s="1"/>
  <c r="N474" i="5" s="1"/>
  <c r="G254" i="5"/>
  <c r="E411" i="5" s="1"/>
  <c r="G489" i="5" s="1"/>
  <c r="P235" i="5"/>
  <c r="N392" i="5" s="1"/>
  <c r="P470" i="5" s="1"/>
  <c r="P228" i="5"/>
  <c r="O225" i="6"/>
  <c r="M381" i="6" s="1"/>
  <c r="O458" i="6" s="1"/>
  <c r="J226" i="6"/>
  <c r="H382" i="6" s="1"/>
  <c r="J459" i="6" s="1"/>
  <c r="H226" i="6"/>
  <c r="F382" i="6" s="1"/>
  <c r="L407" i="6"/>
  <c r="N484" i="6" s="1"/>
  <c r="N284" i="5"/>
  <c r="L441" i="5" s="1"/>
  <c r="N519" i="5" s="1"/>
  <c r="N282" i="5"/>
  <c r="L439" i="5" s="1"/>
  <c r="N517" i="5" s="1"/>
  <c r="N281" i="5"/>
  <c r="L438" i="5" s="1"/>
  <c r="N516" i="5" s="1"/>
  <c r="N283" i="5"/>
  <c r="L440" i="5" s="1"/>
  <c r="N518" i="5" s="1"/>
  <c r="O251" i="5"/>
  <c r="M408" i="5" s="1"/>
  <c r="O486" i="5" s="1"/>
  <c r="O281" i="5"/>
  <c r="M438" i="5" s="1"/>
  <c r="O516" i="5" s="1"/>
  <c r="O284" i="5"/>
  <c r="M441" i="5" s="1"/>
  <c r="O519" i="5" s="1"/>
  <c r="O282" i="5"/>
  <c r="M439" i="5" s="1"/>
  <c r="O517" i="5" s="1"/>
  <c r="O283" i="5"/>
  <c r="M440" i="5" s="1"/>
  <c r="O518" i="5" s="1"/>
  <c r="K236" i="5"/>
  <c r="I393" i="5" s="1"/>
  <c r="K471" i="5" s="1"/>
  <c r="J234" i="5"/>
  <c r="H391" i="5" s="1"/>
  <c r="J469" i="5" s="1"/>
  <c r="O230" i="5"/>
  <c r="M387" i="5" s="1"/>
  <c r="O465" i="5" s="1"/>
  <c r="P229" i="5"/>
  <c r="N386" i="5" s="1"/>
  <c r="P464" i="5" s="1"/>
  <c r="N225" i="6"/>
  <c r="L381" i="6" s="1"/>
  <c r="N458" i="6" s="1"/>
  <c r="E223" i="6"/>
  <c r="C379" i="6" s="1"/>
  <c r="E456" i="6" s="1"/>
  <c r="N223" i="6"/>
  <c r="L379" i="6" s="1"/>
  <c r="N456" i="6" s="1"/>
  <c r="I223" i="6"/>
  <c r="G379" i="6" s="1"/>
  <c r="I456" i="6" s="1"/>
  <c r="E258" i="5"/>
  <c r="E261" i="5"/>
  <c r="P227" i="5"/>
  <c r="N384" i="5" s="1"/>
  <c r="P462" i="5" s="1"/>
  <c r="P248" i="5"/>
  <c r="N405" i="5" s="1"/>
  <c r="P483" i="5" s="1"/>
  <c r="E224" i="6"/>
  <c r="C380" i="6" s="1"/>
  <c r="E457" i="6" s="1"/>
  <c r="O224" i="6"/>
  <c r="M380" i="6" s="1"/>
  <c r="O457" i="6" s="1"/>
  <c r="E226" i="6"/>
  <c r="C382" i="6" s="1"/>
  <c r="E459" i="6" s="1"/>
  <c r="H274" i="5"/>
  <c r="E244" i="5"/>
  <c r="C401" i="5" s="1"/>
  <c r="E479" i="5" s="1"/>
  <c r="O269" i="5"/>
  <c r="M426" i="5" s="1"/>
  <c r="O504" i="5" s="1"/>
  <c r="N269" i="5"/>
  <c r="L426" i="5" s="1"/>
  <c r="N504" i="5" s="1"/>
  <c r="F245" i="5"/>
  <c r="D402" i="5" s="1"/>
  <c r="F480" i="5" s="1"/>
  <c r="E247" i="5"/>
  <c r="C404" i="5" s="1"/>
  <c r="E482" i="5" s="1"/>
  <c r="E251" i="5"/>
  <c r="C408" i="5" s="1"/>
  <c r="E486" i="5" s="1"/>
  <c r="J250" i="5"/>
  <c r="H407" i="5" s="1"/>
  <c r="J485" i="5" s="1"/>
  <c r="G236" i="5"/>
  <c r="E393" i="5" s="1"/>
  <c r="G471" i="5" s="1"/>
  <c r="O222" i="6"/>
  <c r="M378" i="6" s="1"/>
  <c r="O455" i="6" s="1"/>
  <c r="E242" i="5"/>
  <c r="C399" i="5" s="1"/>
  <c r="E477" i="5" s="1"/>
  <c r="F244" i="5"/>
  <c r="I246" i="5"/>
  <c r="G403" i="5" s="1"/>
  <c r="I481" i="5" s="1"/>
  <c r="I241" i="5"/>
  <c r="G398" i="5" s="1"/>
  <c r="I476" i="5" s="1"/>
  <c r="N254" i="5"/>
  <c r="L411" i="5" s="1"/>
  <c r="N489" i="5" s="1"/>
  <c r="H252" i="5"/>
  <c r="F409" i="5" s="1"/>
  <c r="H487" i="5" s="1"/>
  <c r="F234" i="5"/>
  <c r="D391" i="5" s="1"/>
  <c r="F469" i="5" s="1"/>
  <c r="H273" i="5"/>
  <c r="E241" i="5"/>
  <c r="C398" i="5" s="1"/>
  <c r="E476" i="5" s="1"/>
  <c r="L233" i="5"/>
  <c r="J390" i="5" s="1"/>
  <c r="L468" i="5" s="1"/>
  <c r="N264" i="5"/>
  <c r="L421" i="5" s="1"/>
  <c r="N499" i="5" s="1"/>
  <c r="O279" i="5"/>
  <c r="M436" i="5" s="1"/>
  <c r="O514" i="5" s="1"/>
  <c r="N272" i="5"/>
  <c r="L429" i="5" s="1"/>
  <c r="N507" i="5" s="1"/>
  <c r="E236" i="5"/>
  <c r="C393" i="5" s="1"/>
  <c r="E471" i="5" s="1"/>
  <c r="N234" i="5"/>
  <c r="L391" i="5" s="1"/>
  <c r="N469" i="5" s="1"/>
  <c r="N250" i="5"/>
  <c r="G247" i="5"/>
  <c r="E404" i="5" s="1"/>
  <c r="G482" i="5" s="1"/>
  <c r="F229" i="5"/>
  <c r="D386" i="5" s="1"/>
  <c r="F464" i="5" s="1"/>
  <c r="N278" i="5"/>
  <c r="L435" i="5" s="1"/>
  <c r="N513" i="5" s="1"/>
  <c r="E233" i="5"/>
  <c r="C390" i="5" s="1"/>
  <c r="E468" i="5" s="1"/>
  <c r="N277" i="5"/>
  <c r="L434" i="5" s="1"/>
  <c r="N512" i="5" s="1"/>
  <c r="F261" i="5"/>
  <c r="N263" i="5"/>
  <c r="L420" i="5" s="1"/>
  <c r="N498" i="5" s="1"/>
  <c r="F258" i="5"/>
  <c r="O280" i="5"/>
  <c r="M437" i="5" s="1"/>
  <c r="O515" i="5" s="1"/>
  <c r="N280" i="5"/>
  <c r="L437" i="5" s="1"/>
  <c r="N515" i="5" s="1"/>
  <c r="P242" i="5"/>
  <c r="N399" i="5" s="1"/>
  <c r="P477" i="5" s="1"/>
  <c r="O258" i="5"/>
  <c r="M415" i="5" s="1"/>
  <c r="O493" i="5" s="1"/>
  <c r="E228" i="5"/>
  <c r="C385" i="5" s="1"/>
  <c r="E463" i="5" s="1"/>
  <c r="H271" i="5"/>
  <c r="O241" i="5"/>
  <c r="M398" i="5" s="1"/>
  <c r="O476" i="5" s="1"/>
  <c r="E252" i="5"/>
  <c r="O277" i="5"/>
  <c r="M434" i="5" s="1"/>
  <c r="O512" i="5" s="1"/>
  <c r="E231" i="5"/>
  <c r="C388" i="5" s="1"/>
  <c r="E466" i="5" s="1"/>
  <c r="N275" i="5"/>
  <c r="L432" i="5" s="1"/>
  <c r="N510" i="5" s="1"/>
  <c r="O276" i="5"/>
  <c r="M433" i="5" s="1"/>
  <c r="O511" i="5" s="1"/>
  <c r="O254" i="5"/>
  <c r="M411" i="5" s="1"/>
  <c r="O489" i="5" s="1"/>
  <c r="P237" i="5"/>
  <c r="N394" i="5" s="1"/>
  <c r="P472" i="5" s="1"/>
  <c r="N279" i="5"/>
  <c r="L436" i="5" s="1"/>
  <c r="N514" i="5" s="1"/>
  <c r="I222" i="6"/>
  <c r="G378" i="6" s="1"/>
  <c r="I455" i="6" s="1"/>
  <c r="P240" i="5"/>
  <c r="N397" i="5" s="1"/>
  <c r="P475" i="5" s="1"/>
  <c r="O253" i="5"/>
  <c r="M410" i="5" s="1"/>
  <c r="O488" i="5" s="1"/>
  <c r="I230" i="5"/>
  <c r="G387" i="5" s="1"/>
  <c r="I465" i="5" s="1"/>
  <c r="O264" i="5"/>
  <c r="M421" i="5" s="1"/>
  <c r="O499" i="5" s="1"/>
  <c r="J256" i="5"/>
  <c r="H413" i="5" s="1"/>
  <c r="J491" i="5" s="1"/>
  <c r="N222" i="6"/>
  <c r="L378" i="6" s="1"/>
  <c r="N455" i="6" s="1"/>
  <c r="G253" i="5"/>
  <c r="E410" i="5" s="1"/>
  <c r="G488" i="5" s="1"/>
  <c r="G231" i="5"/>
  <c r="E388" i="5" s="1"/>
  <c r="G466" i="5" s="1"/>
  <c r="O255" i="5"/>
  <c r="M412" i="5" s="1"/>
  <c r="O490" i="5" s="1"/>
  <c r="H265" i="5"/>
  <c r="F422" i="5" s="1"/>
  <c r="H500" i="5" s="1"/>
  <c r="O261" i="5"/>
  <c r="M418" i="5" s="1"/>
  <c r="O496" i="5" s="1"/>
  <c r="O246" i="5"/>
  <c r="M403" i="5" s="1"/>
  <c r="O481" i="5" s="1"/>
  <c r="P233" i="5"/>
  <c r="N390" i="5" s="1"/>
  <c r="P468" i="5" s="1"/>
  <c r="H222" i="6"/>
  <c r="F378" i="6" s="1"/>
  <c r="H455" i="6" s="1"/>
  <c r="P236" i="5"/>
  <c r="N393" i="5" s="1"/>
  <c r="P471" i="5" s="1"/>
  <c r="F222" i="6"/>
  <c r="D378" i="6" s="1"/>
  <c r="F455" i="6" s="1"/>
  <c r="J249" i="5"/>
  <c r="H406" i="5" s="1"/>
  <c r="J484" i="5" s="1"/>
  <c r="O273" i="5"/>
  <c r="M430" i="5" s="1"/>
  <c r="O508" i="5" s="1"/>
  <c r="N273" i="5"/>
  <c r="L430" i="5" s="1"/>
  <c r="N508" i="5" s="1"/>
  <c r="H255" i="5"/>
  <c r="F412" i="5" s="1"/>
  <c r="H490" i="5" s="1"/>
  <c r="G255" i="5"/>
  <c r="E412" i="5" s="1"/>
  <c r="G490" i="5" s="1"/>
  <c r="H263" i="5"/>
  <c r="F420" i="5" s="1"/>
  <c r="H498" i="5" s="1"/>
  <c r="H260" i="5"/>
  <c r="F417" i="5" s="1"/>
  <c r="H495" i="5" s="1"/>
  <c r="N248" i="5"/>
  <c r="L405" i="5" s="1"/>
  <c r="N483" i="5" s="1"/>
  <c r="K241" i="5"/>
  <c r="I398" i="5" s="1"/>
  <c r="K476" i="5" s="1"/>
  <c r="P247" i="5"/>
  <c r="N404" i="5" s="1"/>
  <c r="P482" i="5" s="1"/>
  <c r="P231" i="5"/>
  <c r="N388" i="5" s="1"/>
  <c r="P466" i="5" s="1"/>
  <c r="J222" i="6"/>
  <c r="H378" i="6" s="1"/>
  <c r="J455" i="6" s="1"/>
  <c r="D101" i="9" a="1"/>
  <c r="D92" i="3" a="1"/>
  <c r="D43" i="5" a="1"/>
  <c r="O268" i="5"/>
  <c r="M425" i="5" s="1"/>
  <c r="O503" i="5" s="1"/>
  <c r="I252" i="5"/>
  <c r="G409" i="5" s="1"/>
  <c r="I487" i="5" s="1"/>
  <c r="E246" i="5"/>
  <c r="C403" i="5" s="1"/>
  <c r="E481" i="5" s="1"/>
  <c r="M240" i="5"/>
  <c r="K397" i="5" s="1"/>
  <c r="M475" i="5" s="1"/>
  <c r="I235" i="5"/>
  <c r="G392" i="5" s="1"/>
  <c r="I470" i="5" s="1"/>
  <c r="E230" i="5"/>
  <c r="C387" i="5" s="1"/>
  <c r="E465" i="5" s="1"/>
  <c r="H266" i="5"/>
  <c r="F423" i="5" s="1"/>
  <c r="H501" i="5" s="1"/>
  <c r="J229" i="5"/>
  <c r="H386" i="5" s="1"/>
  <c r="J464" i="5" s="1"/>
  <c r="N268" i="5"/>
  <c r="L425" i="5" s="1"/>
  <c r="N503" i="5" s="1"/>
  <c r="F250" i="5"/>
  <c r="D407" i="5" s="1"/>
  <c r="F485" i="5" s="1"/>
  <c r="L242" i="5"/>
  <c r="J399" i="5" s="1"/>
  <c r="L477" i="5" s="1"/>
  <c r="L234" i="5"/>
  <c r="J391" i="5" s="1"/>
  <c r="L469" i="5" s="1"/>
  <c r="N228" i="5"/>
  <c r="L385" i="5" s="1"/>
  <c r="N463" i="5" s="1"/>
  <c r="J265" i="5"/>
  <c r="H422" i="5" s="1"/>
  <c r="J500" i="5" s="1"/>
  <c r="I255" i="5"/>
  <c r="G412" i="5" s="1"/>
  <c r="I490" i="5" s="1"/>
  <c r="K246" i="5"/>
  <c r="I403" i="5" s="1"/>
  <c r="K481" i="5" s="1"/>
  <c r="G241" i="5"/>
  <c r="E398" i="5" s="1"/>
  <c r="G476" i="5" s="1"/>
  <c r="O235" i="5"/>
  <c r="M392" i="5" s="1"/>
  <c r="O470" i="5" s="1"/>
  <c r="K230" i="5"/>
  <c r="I387" i="5" s="1"/>
  <c r="K465" i="5" s="1"/>
  <c r="G259" i="5"/>
  <c r="E416" i="5" s="1"/>
  <c r="G494" i="5" s="1"/>
  <c r="N236" i="5"/>
  <c r="L393" i="5" s="1"/>
  <c r="N471" i="5" s="1"/>
  <c r="O278" i="5"/>
  <c r="M435" i="5" s="1"/>
  <c r="O513" i="5" s="1"/>
  <c r="I261" i="5"/>
  <c r="G418" i="5" s="1"/>
  <c r="I496" i="5" s="1"/>
  <c r="O249" i="5"/>
  <c r="M406" i="5" s="1"/>
  <c r="O484" i="5" s="1"/>
  <c r="J244" i="5"/>
  <c r="H401" i="5" s="1"/>
  <c r="J479" i="5" s="1"/>
  <c r="F239" i="5"/>
  <c r="D396" i="5" s="1"/>
  <c r="F474" i="5" s="1"/>
  <c r="N233" i="5"/>
  <c r="L390" i="5" s="1"/>
  <c r="N468" i="5" s="1"/>
  <c r="J228" i="5"/>
  <c r="H385" i="5" s="1"/>
  <c r="J463" i="5" s="1"/>
  <c r="I274" i="5"/>
  <c r="N274" i="5"/>
  <c r="L431" i="5" s="1"/>
  <c r="N509" i="5" s="1"/>
  <c r="I254" i="5"/>
  <c r="G411" i="5" s="1"/>
  <c r="I489" i="5" s="1"/>
  <c r="M245" i="5"/>
  <c r="K402" i="5" s="1"/>
  <c r="M480" i="5" s="1"/>
  <c r="I240" i="5"/>
  <c r="G397" i="5" s="1"/>
  <c r="I475" i="5" s="1"/>
  <c r="E235" i="5"/>
  <c r="C392" i="5" s="1"/>
  <c r="E470" i="5" s="1"/>
  <c r="M229" i="5"/>
  <c r="K386" i="5" s="1"/>
  <c r="M464" i="5" s="1"/>
  <c r="G261" i="5"/>
  <c r="E418" i="5" s="1"/>
  <c r="G496" i="5" s="1"/>
  <c r="O267" i="5"/>
  <c r="M424" i="5" s="1"/>
  <c r="O502" i="5" s="1"/>
  <c r="F254" i="5"/>
  <c r="D411" i="5" s="1"/>
  <c r="F489" i="5" s="1"/>
  <c r="O271" i="5"/>
  <c r="M428" i="5" s="1"/>
  <c r="O506" i="5" s="1"/>
  <c r="I259" i="5"/>
  <c r="G416" i="5" s="1"/>
  <c r="I494" i="5" s="1"/>
  <c r="H248" i="5"/>
  <c r="F405" i="5" s="1"/>
  <c r="H483" i="5" s="1"/>
  <c r="H240" i="5"/>
  <c r="F397" i="5" s="1"/>
  <c r="H475" i="5" s="1"/>
  <c r="H232" i="5"/>
  <c r="F389" i="5" s="1"/>
  <c r="H467" i="5" s="1"/>
  <c r="G258" i="5"/>
  <c r="E415" i="5" s="1"/>
  <c r="G493" i="5" s="1"/>
  <c r="N244" i="5"/>
  <c r="L401" i="5" s="1"/>
  <c r="N479" i="5" s="1"/>
  <c r="N276" i="5"/>
  <c r="L433" i="5" s="1"/>
  <c r="N511" i="5" s="1"/>
  <c r="N262" i="5"/>
  <c r="L419" i="5" s="1"/>
  <c r="N497" i="5" s="1"/>
  <c r="I253" i="5"/>
  <c r="G410" i="5" s="1"/>
  <c r="I488" i="5" s="1"/>
  <c r="G246" i="5"/>
  <c r="E403" i="5" s="1"/>
  <c r="G481" i="5" s="1"/>
  <c r="O240" i="5"/>
  <c r="M397" i="5" s="1"/>
  <c r="O475" i="5" s="1"/>
  <c r="K235" i="5"/>
  <c r="I392" i="5" s="1"/>
  <c r="K470" i="5" s="1"/>
  <c r="G230" i="5"/>
  <c r="E387" i="5" s="1"/>
  <c r="G465" i="5" s="1"/>
  <c r="E255" i="5"/>
  <c r="H253" i="5"/>
  <c r="F410" i="5" s="1"/>
  <c r="H488" i="5" s="1"/>
  <c r="P515" i="6"/>
  <c r="C591" i="6" s="1"/>
  <c r="H227" i="5"/>
  <c r="F384" i="5" s="1"/>
  <c r="H462" i="5" s="1"/>
  <c r="P522" i="6"/>
  <c r="C598" i="6" s="1"/>
  <c r="N598" i="6" s="1"/>
  <c r="O598" i="6" s="1"/>
  <c r="N267" i="5"/>
  <c r="L424" i="5" s="1"/>
  <c r="N502" i="5" s="1"/>
  <c r="O250" i="5"/>
  <c r="M407" i="5" s="1"/>
  <c r="O485" i="5" s="1"/>
  <c r="I245" i="5"/>
  <c r="G402" i="5" s="1"/>
  <c r="I480" i="5" s="1"/>
  <c r="E240" i="5"/>
  <c r="C397" i="5" s="1"/>
  <c r="E475" i="5" s="1"/>
  <c r="M234" i="5"/>
  <c r="K391" i="5" s="1"/>
  <c r="M469" i="5" s="1"/>
  <c r="I229" i="5"/>
  <c r="G386" i="5" s="1"/>
  <c r="I464" i="5" s="1"/>
  <c r="H264" i="5"/>
  <c r="F421" i="5" s="1"/>
  <c r="H499" i="5" s="1"/>
  <c r="N266" i="5"/>
  <c r="L423" i="5" s="1"/>
  <c r="N501" i="5" s="1"/>
  <c r="N258" i="5"/>
  <c r="L415" i="5" s="1"/>
  <c r="N493" i="5" s="1"/>
  <c r="I249" i="5"/>
  <c r="G406" i="5" s="1"/>
  <c r="I484" i="5" s="1"/>
  <c r="H241" i="5"/>
  <c r="F398" i="5" s="1"/>
  <c r="H476" i="5" s="1"/>
  <c r="H233" i="5"/>
  <c r="F390" i="5" s="1"/>
  <c r="H468" i="5" s="1"/>
  <c r="I273" i="5"/>
  <c r="J264" i="5"/>
  <c r="H421" i="5" s="1"/>
  <c r="J499" i="5" s="1"/>
  <c r="O252" i="5"/>
  <c r="M409" i="5" s="1"/>
  <c r="O487" i="5" s="1"/>
  <c r="O245" i="5"/>
  <c r="M402" i="5" s="1"/>
  <c r="O480" i="5" s="1"/>
  <c r="K240" i="5"/>
  <c r="I397" i="5" s="1"/>
  <c r="K475" i="5" s="1"/>
  <c r="G235" i="5"/>
  <c r="E392" i="5" s="1"/>
  <c r="G470" i="5" s="1"/>
  <c r="O229" i="5"/>
  <c r="M386" i="5" s="1"/>
  <c r="O464" i="5" s="1"/>
  <c r="E257" i="5"/>
  <c r="J231" i="5"/>
  <c r="H388" i="5" s="1"/>
  <c r="J466" i="5" s="1"/>
  <c r="O274" i="5"/>
  <c r="M431" i="5" s="1"/>
  <c r="O509" i="5" s="1"/>
  <c r="J260" i="5"/>
  <c r="H417" i="5" s="1"/>
  <c r="J495" i="5" s="1"/>
  <c r="G249" i="5"/>
  <c r="E406" i="5" s="1"/>
  <c r="G484" i="5" s="1"/>
  <c r="N243" i="5"/>
  <c r="L400" i="5" s="1"/>
  <c r="N478" i="5" s="1"/>
  <c r="J238" i="5"/>
  <c r="H395" i="5" s="1"/>
  <c r="J473" i="5" s="1"/>
  <c r="F233" i="5"/>
  <c r="D390" i="5" s="1"/>
  <c r="F468" i="5" s="1"/>
  <c r="N227" i="5"/>
  <c r="L384" i="5" s="1"/>
  <c r="N462" i="5" s="1"/>
  <c r="F248" i="5"/>
  <c r="D405" i="5" s="1"/>
  <c r="F483" i="5" s="1"/>
  <c r="J272" i="5"/>
  <c r="H429" i="5" s="1"/>
  <c r="J507" i="5" s="1"/>
  <c r="N270" i="5"/>
  <c r="L427" i="5" s="1"/>
  <c r="N505" i="5" s="1"/>
  <c r="H251" i="5"/>
  <c r="F408" i="5" s="1"/>
  <c r="H486" i="5" s="1"/>
  <c r="E245" i="5"/>
  <c r="C402" i="5" s="1"/>
  <c r="E480" i="5" s="1"/>
  <c r="M239" i="5"/>
  <c r="K396" i="5" s="1"/>
  <c r="M474" i="5" s="1"/>
  <c r="I234" i="5"/>
  <c r="G391" i="5" s="1"/>
  <c r="I469" i="5" s="1"/>
  <c r="E229" i="5"/>
  <c r="C386" i="5" s="1"/>
  <c r="E464" i="5" s="1"/>
  <c r="E259" i="5"/>
  <c r="N260" i="5"/>
  <c r="L417" i="5" s="1"/>
  <c r="N495" i="5" s="1"/>
  <c r="I272" i="5"/>
  <c r="J268" i="5"/>
  <c r="H425" i="5" s="1"/>
  <c r="J503" i="5" s="1"/>
  <c r="J258" i="5"/>
  <c r="H415" i="5" s="1"/>
  <c r="J493" i="5" s="1"/>
  <c r="L247" i="5"/>
  <c r="J404" i="5" s="1"/>
  <c r="L482" i="5" s="1"/>
  <c r="L239" i="5"/>
  <c r="J396" i="5" s="1"/>
  <c r="L474" i="5" s="1"/>
  <c r="L231" i="5"/>
  <c r="J388" i="5" s="1"/>
  <c r="L466" i="5" s="1"/>
  <c r="F255" i="5"/>
  <c r="D412" i="5" s="1"/>
  <c r="F490" i="5" s="1"/>
  <c r="F240" i="5"/>
  <c r="D397" i="5" s="1"/>
  <c r="F475" i="5" s="1"/>
  <c r="O275" i="5"/>
  <c r="M432" i="5" s="1"/>
  <c r="O510" i="5" s="1"/>
  <c r="N261" i="5"/>
  <c r="L418" i="5" s="1"/>
  <c r="N496" i="5" s="1"/>
  <c r="N251" i="5"/>
  <c r="L408" i="5" s="1"/>
  <c r="N486" i="5" s="1"/>
  <c r="K245" i="5"/>
  <c r="I402" i="5" s="1"/>
  <c r="K480" i="5" s="1"/>
  <c r="G240" i="5"/>
  <c r="E397" i="5" s="1"/>
  <c r="G475" i="5" s="1"/>
  <c r="O234" i="5"/>
  <c r="M391" i="5" s="1"/>
  <c r="O469" i="5" s="1"/>
  <c r="K229" i="5"/>
  <c r="I386" i="5" s="1"/>
  <c r="K464" i="5" s="1"/>
  <c r="E249" i="5"/>
  <c r="C406" i="5" s="1"/>
  <c r="E484" i="5" s="1"/>
  <c r="J247" i="5"/>
  <c r="H404" i="5" s="1"/>
  <c r="J482" i="5" s="1"/>
  <c r="H235" i="5"/>
  <c r="F392" i="5" s="1"/>
  <c r="H470" i="5" s="1"/>
  <c r="I267" i="5"/>
  <c r="G424" i="5" s="1"/>
  <c r="I502" i="5" s="1"/>
  <c r="P518" i="6"/>
  <c r="C594" i="6" s="1"/>
  <c r="N594" i="6" s="1"/>
  <c r="O594" i="6" s="1"/>
  <c r="N259" i="5"/>
  <c r="L416" i="5" s="1"/>
  <c r="N494" i="5" s="1"/>
  <c r="G250" i="5"/>
  <c r="E407" i="5" s="1"/>
  <c r="G485" i="5" s="1"/>
  <c r="M244" i="5"/>
  <c r="K401" i="5" s="1"/>
  <c r="M479" i="5" s="1"/>
  <c r="I239" i="5"/>
  <c r="G396" i="5" s="1"/>
  <c r="I474" i="5" s="1"/>
  <c r="E234" i="5"/>
  <c r="C391" i="5" s="1"/>
  <c r="E469" i="5" s="1"/>
  <c r="M228" i="5"/>
  <c r="K385" i="5" s="1"/>
  <c r="M463" i="5" s="1"/>
  <c r="H262" i="5"/>
  <c r="F419" i="5" s="1"/>
  <c r="H497" i="5" s="1"/>
  <c r="O259" i="5"/>
  <c r="M416" i="5" s="1"/>
  <c r="O494" i="5" s="1"/>
  <c r="J273" i="5"/>
  <c r="H430" i="5" s="1"/>
  <c r="J508" i="5" s="1"/>
  <c r="O257" i="5"/>
  <c r="M414" i="5" s="1"/>
  <c r="O492" i="5" s="1"/>
  <c r="L248" i="5"/>
  <c r="J405" i="5" s="1"/>
  <c r="L483" i="5" s="1"/>
  <c r="L240" i="5"/>
  <c r="J397" i="5" s="1"/>
  <c r="L475" i="5" s="1"/>
  <c r="L232" i="5"/>
  <c r="J389" i="5" s="1"/>
  <c r="L467" i="5" s="1"/>
  <c r="H269" i="5"/>
  <c r="O272" i="5"/>
  <c r="M429" i="5" s="1"/>
  <c r="O507" i="5" s="1"/>
  <c r="J263" i="5"/>
  <c r="H420" i="5" s="1"/>
  <c r="J498" i="5" s="1"/>
  <c r="G252" i="5"/>
  <c r="E409" i="5" s="1"/>
  <c r="G487" i="5" s="1"/>
  <c r="G245" i="5"/>
  <c r="E402" i="5" s="1"/>
  <c r="G480" i="5" s="1"/>
  <c r="O239" i="5"/>
  <c r="M396" i="5" s="1"/>
  <c r="O474" i="5" s="1"/>
  <c r="K234" i="5"/>
  <c r="I391" i="5" s="1"/>
  <c r="K469" i="5" s="1"/>
  <c r="G229" i="5"/>
  <c r="E386" i="5" s="1"/>
  <c r="G464" i="5" s="1"/>
  <c r="E253" i="5"/>
  <c r="C410" i="5" s="1"/>
  <c r="E488" i="5" s="1"/>
  <c r="I266" i="5"/>
  <c r="G423" i="5" s="1"/>
  <c r="I501" i="5" s="1"/>
  <c r="O270" i="5"/>
  <c r="M427" i="5" s="1"/>
  <c r="O505" i="5" s="1"/>
  <c r="N256" i="5"/>
  <c r="L413" i="5" s="1"/>
  <c r="N491" i="5" s="1"/>
  <c r="J248" i="5"/>
  <c r="H405" i="5" s="1"/>
  <c r="J483" i="5" s="1"/>
  <c r="F243" i="5"/>
  <c r="D400" i="5" s="1"/>
  <c r="F478" i="5" s="1"/>
  <c r="N237" i="5"/>
  <c r="L394" i="5" s="1"/>
  <c r="N472" i="5" s="1"/>
  <c r="J232" i="5"/>
  <c r="H389" i="5" s="1"/>
  <c r="J467" i="5" s="1"/>
  <c r="F227" i="5"/>
  <c r="D384" i="5" s="1"/>
  <c r="F462" i="5" s="1"/>
  <c r="J243" i="5"/>
  <c r="H400" i="5" s="1"/>
  <c r="J478" i="5" s="1"/>
  <c r="J267" i="5"/>
  <c r="H424" i="5" s="1"/>
  <c r="J502" i="5" s="1"/>
  <c r="N249" i="5"/>
  <c r="L406" i="5" s="1"/>
  <c r="N484" i="5" s="1"/>
  <c r="I244" i="5"/>
  <c r="G401" i="5" s="1"/>
  <c r="I479" i="5" s="1"/>
  <c r="E239" i="5"/>
  <c r="C396" i="5" s="1"/>
  <c r="E474" i="5" s="1"/>
  <c r="M233" i="5"/>
  <c r="K390" i="5" s="1"/>
  <c r="M468" i="5" s="1"/>
  <c r="I228" i="5"/>
  <c r="G385" i="5" s="1"/>
  <c r="I463" i="5" s="1"/>
  <c r="E256" i="5"/>
  <c r="F246" i="5"/>
  <c r="D403" i="5" s="1"/>
  <c r="F481" i="5" s="1"/>
  <c r="O265" i="5"/>
  <c r="M422" i="5" s="1"/>
  <c r="O500" i="5" s="1"/>
  <c r="N255" i="5"/>
  <c r="L412" i="5" s="1"/>
  <c r="N490" i="5" s="1"/>
  <c r="H246" i="5"/>
  <c r="F403" i="5" s="1"/>
  <c r="H481" i="5" s="1"/>
  <c r="H238" i="5"/>
  <c r="F395" i="5" s="1"/>
  <c r="H473" i="5" s="1"/>
  <c r="H230" i="5"/>
  <c r="F387" i="5" s="1"/>
  <c r="H465" i="5" s="1"/>
  <c r="E250" i="5"/>
  <c r="C407" i="5" s="1"/>
  <c r="E485" i="5" s="1"/>
  <c r="J235" i="5"/>
  <c r="H392" i="5" s="1"/>
  <c r="J470" i="5" s="1"/>
  <c r="N271" i="5"/>
  <c r="L428" i="5" s="1"/>
  <c r="N506" i="5" s="1"/>
  <c r="O260" i="5"/>
  <c r="M417" i="5" s="1"/>
  <c r="O495" i="5" s="1"/>
  <c r="F251" i="5"/>
  <c r="D408" i="5" s="1"/>
  <c r="F486" i="5" s="1"/>
  <c r="O244" i="5"/>
  <c r="M401" i="5" s="1"/>
  <c r="O479" i="5" s="1"/>
  <c r="K239" i="5"/>
  <c r="I396" i="5" s="1"/>
  <c r="K474" i="5" s="1"/>
  <c r="G234" i="5"/>
  <c r="E391" i="5" s="1"/>
  <c r="G469" i="5" s="1"/>
  <c r="O228" i="5"/>
  <c r="M385" i="5" s="1"/>
  <c r="O463" i="5" s="1"/>
  <c r="F242" i="5"/>
  <c r="D399" i="5" s="1"/>
  <c r="F477" i="5" s="1"/>
  <c r="I269" i="5"/>
  <c r="G426" i="5" s="1"/>
  <c r="I504" i="5" s="1"/>
  <c r="M238" i="5"/>
  <c r="K395" i="5" s="1"/>
  <c r="M473" i="5" s="1"/>
  <c r="I233" i="5"/>
  <c r="G390" i="5" s="1"/>
  <c r="I468" i="5" s="1"/>
  <c r="F260" i="5"/>
  <c r="H247" i="5"/>
  <c r="F404" i="5" s="1"/>
  <c r="H482" i="5" s="1"/>
  <c r="H239" i="5"/>
  <c r="F396" i="5" s="1"/>
  <c r="H474" i="5" s="1"/>
  <c r="H231" i="5"/>
  <c r="F388" i="5" s="1"/>
  <c r="H466" i="5" s="1"/>
  <c r="J262" i="5"/>
  <c r="J251" i="5"/>
  <c r="H408" i="5" s="1"/>
  <c r="J486" i="5" s="1"/>
  <c r="K244" i="5"/>
  <c r="I401" i="5" s="1"/>
  <c r="K479" i="5" s="1"/>
  <c r="G239" i="5"/>
  <c r="E396" i="5" s="1"/>
  <c r="G474" i="5" s="1"/>
  <c r="O233" i="5"/>
  <c r="M390" i="5" s="1"/>
  <c r="O468" i="5" s="1"/>
  <c r="K228" i="5"/>
  <c r="I385" i="5" s="1"/>
  <c r="K463" i="5" s="1"/>
  <c r="J266" i="5"/>
  <c r="H423" i="5" s="1"/>
  <c r="J501" i="5" s="1"/>
  <c r="N247" i="5"/>
  <c r="L404" i="5" s="1"/>
  <c r="N482" i="5" s="1"/>
  <c r="J242" i="5"/>
  <c r="H399" i="5" s="1"/>
  <c r="J477" i="5" s="1"/>
  <c r="F237" i="5"/>
  <c r="D394" i="5" s="1"/>
  <c r="F472" i="5" s="1"/>
  <c r="N231" i="5"/>
  <c r="L388" i="5" s="1"/>
  <c r="N466" i="5" s="1"/>
  <c r="I270" i="5"/>
  <c r="G427" i="5" s="1"/>
  <c r="I505" i="5" s="1"/>
  <c r="N238" i="5"/>
  <c r="L395" i="5" s="1"/>
  <c r="N473" i="5" s="1"/>
  <c r="F249" i="5"/>
  <c r="D406" i="5" s="1"/>
  <c r="F484" i="5" s="1"/>
  <c r="M243" i="5"/>
  <c r="K400" i="5" s="1"/>
  <c r="M478" i="5" s="1"/>
  <c r="I238" i="5"/>
  <c r="G395" i="5" s="1"/>
  <c r="I473" i="5" s="1"/>
  <c r="M227" i="5"/>
  <c r="K384" i="5" s="1"/>
  <c r="M462" i="5" s="1"/>
  <c r="J241" i="5"/>
  <c r="H398" i="5" s="1"/>
  <c r="J476" i="5" s="1"/>
  <c r="H254" i="5"/>
  <c r="F411" i="5" s="1"/>
  <c r="H489" i="5" s="1"/>
  <c r="L245" i="5"/>
  <c r="J402" i="5" s="1"/>
  <c r="L480" i="5" s="1"/>
  <c r="L237" i="5"/>
  <c r="J394" i="5" s="1"/>
  <c r="L472" i="5" s="1"/>
  <c r="L229" i="5"/>
  <c r="J386" i="5" s="1"/>
  <c r="L464" i="5" s="1"/>
  <c r="N230" i="5"/>
  <c r="L387" i="5" s="1"/>
  <c r="N465" i="5" s="1"/>
  <c r="J269" i="5"/>
  <c r="H426" i="5" s="1"/>
  <c r="J504" i="5" s="1"/>
  <c r="H259" i="5"/>
  <c r="F416" i="5" s="1"/>
  <c r="H494" i="5" s="1"/>
  <c r="I250" i="5"/>
  <c r="G407" i="5" s="1"/>
  <c r="I485" i="5" s="1"/>
  <c r="G244" i="5"/>
  <c r="E401" i="5" s="1"/>
  <c r="G479" i="5" s="1"/>
  <c r="O238" i="5"/>
  <c r="M395" i="5" s="1"/>
  <c r="O473" i="5" s="1"/>
  <c r="K233" i="5"/>
  <c r="I390" i="5" s="1"/>
  <c r="K468" i="5" s="1"/>
  <c r="G228" i="5"/>
  <c r="E385" i="5" s="1"/>
  <c r="G463" i="5" s="1"/>
  <c r="N242" i="5"/>
  <c r="L399" i="5" s="1"/>
  <c r="N477" i="5" s="1"/>
  <c r="F238" i="5"/>
  <c r="D395" i="5" s="1"/>
  <c r="F473" i="5" s="1"/>
  <c r="M230" i="5"/>
  <c r="K387" i="5" s="1"/>
  <c r="M465" i="5" s="1"/>
  <c r="I251" i="5"/>
  <c r="G408" i="5" s="1"/>
  <c r="I486" i="5" s="1"/>
  <c r="M235" i="5"/>
  <c r="K392" i="5" s="1"/>
  <c r="M470" i="5" s="1"/>
  <c r="P516" i="6"/>
  <c r="C592" i="6" s="1"/>
  <c r="I271" i="5"/>
  <c r="H257" i="5"/>
  <c r="F414" i="5" s="1"/>
  <c r="H492" i="5" s="1"/>
  <c r="M248" i="5"/>
  <c r="K405" i="5" s="1"/>
  <c r="M483" i="5" s="1"/>
  <c r="I243" i="5"/>
  <c r="G400" i="5" s="1"/>
  <c r="I478" i="5" s="1"/>
  <c r="E238" i="5"/>
  <c r="C395" i="5" s="1"/>
  <c r="E473" i="5" s="1"/>
  <c r="M232" i="5"/>
  <c r="K389" i="5" s="1"/>
  <c r="M467" i="5" s="1"/>
  <c r="I227" i="5"/>
  <c r="G384" i="5" s="1"/>
  <c r="I462" i="5" s="1"/>
  <c r="G257" i="5"/>
  <c r="E414" i="5" s="1"/>
  <c r="G492" i="5" s="1"/>
  <c r="H250" i="5"/>
  <c r="F407" i="5" s="1"/>
  <c r="H485" i="5" s="1"/>
  <c r="J255" i="5"/>
  <c r="H412" i="5" s="1"/>
  <c r="J490" i="5" s="1"/>
  <c r="L246" i="5"/>
  <c r="J403" i="5" s="1"/>
  <c r="L481" i="5" s="1"/>
  <c r="L238" i="5"/>
  <c r="J395" i="5" s="1"/>
  <c r="L473" i="5" s="1"/>
  <c r="L230" i="5"/>
  <c r="J387" i="5" s="1"/>
  <c r="L465" i="5" s="1"/>
  <c r="F257" i="5"/>
  <c r="J252" i="5"/>
  <c r="H409" i="5" s="1"/>
  <c r="J487" i="5" s="1"/>
  <c r="J261" i="5"/>
  <c r="H418" i="5" s="1"/>
  <c r="J496" i="5" s="1"/>
  <c r="H249" i="5"/>
  <c r="F406" i="5" s="1"/>
  <c r="H484" i="5" s="1"/>
  <c r="O243" i="5"/>
  <c r="M400" i="5" s="1"/>
  <c r="O478" i="5" s="1"/>
  <c r="K238" i="5"/>
  <c r="I395" i="5" s="1"/>
  <c r="K473" i="5" s="1"/>
  <c r="G233" i="5"/>
  <c r="E390" i="5" s="1"/>
  <c r="G468" i="5" s="1"/>
  <c r="O227" i="5"/>
  <c r="M384" i="5" s="1"/>
  <c r="O462" i="5" s="1"/>
  <c r="I265" i="5"/>
  <c r="G422" i="5" s="1"/>
  <c r="I500" i="5" s="1"/>
  <c r="J254" i="5"/>
  <c r="H411" i="5" s="1"/>
  <c r="J489" i="5" s="1"/>
  <c r="F247" i="5"/>
  <c r="D404" i="5" s="1"/>
  <c r="F482" i="5" s="1"/>
  <c r="N241" i="5"/>
  <c r="L398" i="5" s="1"/>
  <c r="N476" i="5" s="1"/>
  <c r="J236" i="5"/>
  <c r="H393" i="5" s="1"/>
  <c r="J471" i="5" s="1"/>
  <c r="F231" i="5"/>
  <c r="D388" i="5" s="1"/>
  <c r="F466" i="5" s="1"/>
  <c r="H267" i="5"/>
  <c r="N232" i="5"/>
  <c r="L389" i="5" s="1"/>
  <c r="N467" i="5" s="1"/>
  <c r="I260" i="5"/>
  <c r="G417" i="5" s="1"/>
  <c r="I495" i="5" s="1"/>
  <c r="I248" i="5"/>
  <c r="G405" i="5" s="1"/>
  <c r="I483" i="5" s="1"/>
  <c r="E243" i="5"/>
  <c r="C400" i="5" s="1"/>
  <c r="E478" i="5" s="1"/>
  <c r="M237" i="5"/>
  <c r="K394" i="5" s="1"/>
  <c r="M472" i="5" s="1"/>
  <c r="I232" i="5"/>
  <c r="G389" i="5" s="1"/>
  <c r="I467" i="5" s="1"/>
  <c r="E227" i="5"/>
  <c r="C384" i="5" s="1"/>
  <c r="E462" i="5" s="1"/>
  <c r="J237" i="5"/>
  <c r="H394" i="5" s="1"/>
  <c r="J472" i="5" s="1"/>
  <c r="O263" i="5"/>
  <c r="M420" i="5" s="1"/>
  <c r="O498" i="5" s="1"/>
  <c r="J253" i="5"/>
  <c r="H410" i="5" s="1"/>
  <c r="J488" i="5" s="1"/>
  <c r="H244" i="5"/>
  <c r="F401" i="5" s="1"/>
  <c r="H479" i="5" s="1"/>
  <c r="H236" i="5"/>
  <c r="F393" i="5" s="1"/>
  <c r="H471" i="5" s="1"/>
  <c r="H228" i="5"/>
  <c r="F385" i="5" s="1"/>
  <c r="H463" i="5" s="1"/>
  <c r="J274" i="5"/>
  <c r="H431" i="5" s="1"/>
  <c r="J509" i="5" s="1"/>
  <c r="O266" i="5"/>
  <c r="M423" i="5" s="1"/>
  <c r="O501" i="5" s="1"/>
  <c r="I258" i="5"/>
  <c r="G415" i="5" s="1"/>
  <c r="I493" i="5" s="1"/>
  <c r="O248" i="5"/>
  <c r="M405" i="5" s="1"/>
  <c r="O483" i="5" s="1"/>
  <c r="K243" i="5"/>
  <c r="I400" i="5" s="1"/>
  <c r="K478" i="5" s="1"/>
  <c r="G238" i="5"/>
  <c r="E395" i="5" s="1"/>
  <c r="G473" i="5" s="1"/>
  <c r="O232" i="5"/>
  <c r="M389" i="5" s="1"/>
  <c r="O467" i="5" s="1"/>
  <c r="K227" i="5"/>
  <c r="I384" i="5" s="1"/>
  <c r="K462" i="5" s="1"/>
  <c r="F236" i="5"/>
  <c r="D393" i="5" s="1"/>
  <c r="F471" i="5" s="1"/>
  <c r="J233" i="5"/>
  <c r="H390" i="5" s="1"/>
  <c r="J468" i="5" s="1"/>
  <c r="M246" i="5"/>
  <c r="K403" i="5" s="1"/>
  <c r="M481" i="5" s="1"/>
  <c r="H243" i="5"/>
  <c r="F400" i="5" s="1"/>
  <c r="H478" i="5" s="1"/>
  <c r="I262" i="5"/>
  <c r="G419" i="5" s="1"/>
  <c r="I497" i="5" s="1"/>
  <c r="P512" i="6"/>
  <c r="C588" i="6" s="1"/>
  <c r="I256" i="5"/>
  <c r="G413" i="5" s="1"/>
  <c r="I491" i="5" s="1"/>
  <c r="E248" i="5"/>
  <c r="C405" i="5" s="1"/>
  <c r="E483" i="5" s="1"/>
  <c r="M242" i="5"/>
  <c r="K399" i="5" s="1"/>
  <c r="M477" i="5" s="1"/>
  <c r="I237" i="5"/>
  <c r="G394" i="5" s="1"/>
  <c r="I472" i="5" s="1"/>
  <c r="E232" i="5"/>
  <c r="C389" i="5" s="1"/>
  <c r="E467" i="5" s="1"/>
  <c r="E254" i="5"/>
  <c r="N246" i="5"/>
  <c r="L403" i="5" s="1"/>
  <c r="N481" i="5" s="1"/>
  <c r="N253" i="5"/>
  <c r="L410" i="5" s="1"/>
  <c r="N488" i="5" s="1"/>
  <c r="H245" i="5"/>
  <c r="F402" i="5" s="1"/>
  <c r="H480" i="5" s="1"/>
  <c r="H237" i="5"/>
  <c r="F394" i="5" s="1"/>
  <c r="H472" i="5" s="1"/>
  <c r="H229" i="5"/>
  <c r="F386" i="5" s="1"/>
  <c r="H464" i="5" s="1"/>
  <c r="F253" i="5"/>
  <c r="D410" i="5" s="1"/>
  <c r="F488" i="5" s="1"/>
  <c r="J245" i="5"/>
  <c r="H402" i="5" s="1"/>
  <c r="J480" i="5" s="1"/>
  <c r="N257" i="5"/>
  <c r="L414" i="5" s="1"/>
  <c r="N492" i="5" s="1"/>
  <c r="K248" i="5"/>
  <c r="I405" i="5" s="1"/>
  <c r="K483" i="5" s="1"/>
  <c r="G243" i="5"/>
  <c r="E400" i="5" s="1"/>
  <c r="G478" i="5" s="1"/>
  <c r="O237" i="5"/>
  <c r="M394" i="5" s="1"/>
  <c r="O472" i="5" s="1"/>
  <c r="K232" i="5"/>
  <c r="I389" i="5" s="1"/>
  <c r="K467" i="5" s="1"/>
  <c r="G227" i="5"/>
  <c r="E384" i="5" s="1"/>
  <c r="G462" i="5" s="1"/>
  <c r="I264" i="5"/>
  <c r="G421" i="5" s="1"/>
  <c r="I499" i="5" s="1"/>
  <c r="N252" i="5"/>
  <c r="L409" i="5" s="1"/>
  <c r="N487" i="5" s="1"/>
  <c r="J246" i="5"/>
  <c r="H403" i="5" s="1"/>
  <c r="J481" i="5" s="1"/>
  <c r="F241" i="5"/>
  <c r="D398" i="5" s="1"/>
  <c r="F476" i="5" s="1"/>
  <c r="J230" i="5"/>
  <c r="H387" i="5" s="1"/>
  <c r="J465" i="5" s="1"/>
  <c r="F259" i="5"/>
  <c r="J227" i="5"/>
  <c r="H384" i="5" s="1"/>
  <c r="J462" i="5" s="1"/>
  <c r="J259" i="5"/>
  <c r="H416" i="5" s="1"/>
  <c r="J494" i="5" s="1"/>
  <c r="M247" i="5"/>
  <c r="K404" i="5" s="1"/>
  <c r="M482" i="5" s="1"/>
  <c r="I242" i="5"/>
  <c r="G399" i="5" s="1"/>
  <c r="I477" i="5" s="1"/>
  <c r="M231" i="5"/>
  <c r="K388" i="5" s="1"/>
  <c r="M466" i="5" s="1"/>
  <c r="H270" i="5"/>
  <c r="F232" i="5"/>
  <c r="D389" i="5" s="1"/>
  <c r="F467" i="5" s="1"/>
  <c r="O262" i="5"/>
  <c r="M419" i="5" s="1"/>
  <c r="O497" i="5" s="1"/>
  <c r="L243" i="5"/>
  <c r="J400" i="5" s="1"/>
  <c r="L478" i="5" s="1"/>
  <c r="L235" i="5"/>
  <c r="J392" i="5" s="1"/>
  <c r="L470" i="5" s="1"/>
  <c r="L227" i="5"/>
  <c r="J384" i="5" s="1"/>
  <c r="L462" i="5" s="1"/>
  <c r="H272" i="5"/>
  <c r="N265" i="5"/>
  <c r="L422" i="5" s="1"/>
  <c r="N500" i="5" s="1"/>
  <c r="J257" i="5"/>
  <c r="H414" i="5" s="1"/>
  <c r="J492" i="5" s="1"/>
  <c r="G248" i="5"/>
  <c r="E405" i="5" s="1"/>
  <c r="G483" i="5" s="1"/>
  <c r="K237" i="5"/>
  <c r="I394" i="5" s="1"/>
  <c r="K472" i="5" s="1"/>
  <c r="G232" i="5"/>
  <c r="E389" i="5" s="1"/>
  <c r="G467" i="5" s="1"/>
  <c r="H268" i="5"/>
  <c r="F230" i="5"/>
  <c r="D387" i="5" s="1"/>
  <c r="F465" i="5" s="1"/>
  <c r="F228" i="5"/>
  <c r="D385" i="5" s="1"/>
  <c r="F463" i="5" s="1"/>
  <c r="I247" i="5"/>
  <c r="G404" i="5" s="1"/>
  <c r="I482" i="5" s="1"/>
  <c r="M236" i="5"/>
  <c r="K393" i="5" s="1"/>
  <c r="M471" i="5" s="1"/>
  <c r="I231" i="5"/>
  <c r="G388" i="5" s="1"/>
  <c r="I466" i="5" s="1"/>
  <c r="N240" i="5"/>
  <c r="L397" i="5" s="1"/>
  <c r="N475" i="5" s="1"/>
  <c r="L244" i="5"/>
  <c r="J401" i="5" s="1"/>
  <c r="L479" i="5" s="1"/>
  <c r="L236" i="5"/>
  <c r="J393" i="5" s="1"/>
  <c r="L471" i="5" s="1"/>
  <c r="L228" i="5"/>
  <c r="J385" i="5" s="1"/>
  <c r="L463" i="5" s="1"/>
  <c r="J239" i="5"/>
  <c r="H396" i="5" s="1"/>
  <c r="J474" i="5" s="1"/>
  <c r="O247" i="5"/>
  <c r="M404" i="5" s="1"/>
  <c r="O482" i="5" s="1"/>
  <c r="K242" i="5"/>
  <c r="I399" i="5" s="1"/>
  <c r="K477" i="5" s="1"/>
  <c r="G237" i="5"/>
  <c r="E394" i="5" s="1"/>
  <c r="G472" i="5" s="1"/>
  <c r="O231" i="5"/>
  <c r="M388" i="5" s="1"/>
  <c r="O466" i="5" s="1"/>
  <c r="J270" i="5"/>
  <c r="H427" i="5" s="1"/>
  <c r="J505" i="5" s="1"/>
  <c r="I263" i="5"/>
  <c r="G420" i="5" s="1"/>
  <c r="I498" i="5" s="1"/>
  <c r="F252" i="5"/>
  <c r="D409" i="5" s="1"/>
  <c r="F487" i="5" s="1"/>
  <c r="N245" i="5"/>
  <c r="L402" i="5" s="1"/>
  <c r="N480" i="5" s="1"/>
  <c r="J240" i="5"/>
  <c r="H397" i="5" s="1"/>
  <c r="J475" i="5" s="1"/>
  <c r="N229" i="5"/>
  <c r="L386" i="5" s="1"/>
  <c r="N464" i="5" s="1"/>
  <c r="F256" i="5"/>
  <c r="D413" i="5" s="1"/>
  <c r="F491" i="5" s="1"/>
  <c r="M241" i="5"/>
  <c r="K398" i="5" s="1"/>
  <c r="M476" i="5" s="1"/>
  <c r="I236" i="5"/>
  <c r="G393" i="5" s="1"/>
  <c r="I471" i="5" s="1"/>
  <c r="G251" i="5"/>
  <c r="E408" i="5" s="1"/>
  <c r="G486" i="5" s="1"/>
  <c r="H242" i="5"/>
  <c r="F399" i="5" s="1"/>
  <c r="H477" i="5" s="1"/>
  <c r="I268" i="5"/>
  <c r="G425" i="5" s="1"/>
  <c r="I503" i="5" s="1"/>
  <c r="K247" i="5"/>
  <c r="I404" i="5" s="1"/>
  <c r="K482" i="5" s="1"/>
  <c r="G242" i="5"/>
  <c r="E399" i="5" s="1"/>
  <c r="G477" i="5" s="1"/>
  <c r="O236" i="5"/>
  <c r="M393" i="5" s="1"/>
  <c r="O471" i="5" s="1"/>
  <c r="K231" i="5"/>
  <c r="I388" i="5" s="1"/>
  <c r="K466" i="5" s="1"/>
  <c r="J271" i="5"/>
  <c r="H428" i="5" s="1"/>
  <c r="J506" i="5" s="1"/>
  <c r="D392" i="5"/>
  <c r="F470" i="5" s="1"/>
  <c r="C409" i="5"/>
  <c r="E487" i="5" s="1"/>
  <c r="I426" i="5"/>
  <c r="K504" i="5" s="1"/>
  <c r="K423" i="5"/>
  <c r="M501" i="5" s="1"/>
  <c r="K416" i="5"/>
  <c r="M494" i="5" s="1"/>
  <c r="I417" i="5"/>
  <c r="K495" i="5" s="1"/>
  <c r="I412" i="5"/>
  <c r="K490" i="5" s="1"/>
  <c r="J425" i="5"/>
  <c r="L503" i="5" s="1"/>
  <c r="K411" i="5"/>
  <c r="M489" i="5" s="1"/>
  <c r="I421" i="5"/>
  <c r="K499" i="5" s="1"/>
  <c r="I420" i="5"/>
  <c r="K498" i="5" s="1"/>
  <c r="K410" i="5"/>
  <c r="M488" i="5" s="1"/>
  <c r="I419" i="5"/>
  <c r="K497" i="5" s="1"/>
  <c r="I415" i="5"/>
  <c r="K493" i="5" s="1"/>
  <c r="K417" i="5"/>
  <c r="M495" i="5" s="1"/>
  <c r="I428" i="5"/>
  <c r="K506" i="5" s="1"/>
  <c r="I418" i="5"/>
  <c r="K496" i="5" s="1"/>
  <c r="I408" i="5"/>
  <c r="K486" i="5" s="1"/>
  <c r="I423" i="5"/>
  <c r="K501" i="5" s="1"/>
  <c r="J415" i="5"/>
  <c r="L493" i="5" s="1"/>
  <c r="D401" i="5"/>
  <c r="F479" i="5" s="1"/>
  <c r="K426" i="5"/>
  <c r="M504" i="5" s="1"/>
  <c r="J427" i="5"/>
  <c r="L505" i="5" s="1"/>
  <c r="E383" i="6"/>
  <c r="G460" i="6" s="1"/>
  <c r="I427" i="5"/>
  <c r="K505" i="5" s="1"/>
  <c r="I379" i="6"/>
  <c r="K456" i="6" s="1"/>
  <c r="L443" i="5"/>
  <c r="N521" i="5" s="1"/>
  <c r="H418" i="6"/>
  <c r="J495" i="6" s="1"/>
  <c r="L445" i="5"/>
  <c r="N523" i="5" s="1"/>
  <c r="H414" i="6"/>
  <c r="J491" i="6" s="1"/>
  <c r="L393" i="6"/>
  <c r="N470" i="6" s="1"/>
  <c r="J393" i="6"/>
  <c r="L470" i="6" s="1"/>
  <c r="J385" i="6"/>
  <c r="L462" i="6" s="1"/>
  <c r="L447" i="5"/>
  <c r="N525" i="5" s="1"/>
  <c r="K433" i="5"/>
  <c r="M511" i="5" s="1"/>
  <c r="I399" i="6"/>
  <c r="K476" i="6" s="1"/>
  <c r="I391" i="6"/>
  <c r="K468" i="6" s="1"/>
  <c r="H415" i="6"/>
  <c r="J492" i="6" s="1"/>
  <c r="H409" i="6"/>
  <c r="J486" i="6" s="1"/>
  <c r="D404" i="6"/>
  <c r="F481" i="6" s="1"/>
  <c r="L398" i="6"/>
  <c r="N475" i="6" s="1"/>
  <c r="H393" i="6"/>
  <c r="J470" i="6" s="1"/>
  <c r="I390" i="6"/>
  <c r="K467" i="6" s="1"/>
  <c r="K398" i="6"/>
  <c r="M475" i="6" s="1"/>
  <c r="K390" i="6"/>
  <c r="M467" i="6" s="1"/>
  <c r="K382" i="6"/>
  <c r="M459" i="6" s="1"/>
  <c r="I382" i="6"/>
  <c r="K459" i="6" s="1"/>
  <c r="F393" i="6"/>
  <c r="H470" i="6" s="1"/>
  <c r="E387" i="6"/>
  <c r="G464" i="6" s="1"/>
  <c r="H402" i="6"/>
  <c r="J479" i="6" s="1"/>
  <c r="H390" i="6"/>
  <c r="J467" i="6" s="1"/>
  <c r="D385" i="6"/>
  <c r="F462" i="6" s="1"/>
  <c r="I424" i="5"/>
  <c r="K502" i="5" s="1"/>
  <c r="J406" i="5"/>
  <c r="L484" i="5" s="1"/>
  <c r="G431" i="5"/>
  <c r="I509" i="5" s="1"/>
  <c r="K437" i="5"/>
  <c r="M515" i="5" s="1"/>
  <c r="K395" i="6"/>
  <c r="M472" i="6" s="1"/>
  <c r="E407" i="6"/>
  <c r="G484" i="6" s="1"/>
  <c r="D411" i="6"/>
  <c r="F488" i="6" s="1"/>
  <c r="K448" i="5"/>
  <c r="M526" i="5" s="1"/>
  <c r="F392" i="6"/>
  <c r="H469" i="6" s="1"/>
  <c r="J439" i="5"/>
  <c r="L517" i="5" s="1"/>
  <c r="E398" i="6"/>
  <c r="G475" i="6" s="1"/>
  <c r="E390" i="6"/>
  <c r="G467" i="6" s="1"/>
  <c r="I381" i="6"/>
  <c r="K458" i="6" s="1"/>
  <c r="H403" i="6"/>
  <c r="J480" i="6" s="1"/>
  <c r="D398" i="6"/>
  <c r="F475" i="6" s="1"/>
  <c r="L392" i="6"/>
  <c r="N469" i="6" s="1"/>
  <c r="I386" i="6"/>
  <c r="K463" i="6" s="1"/>
  <c r="G397" i="6"/>
  <c r="I474" i="6" s="1"/>
  <c r="G389" i="6"/>
  <c r="I466" i="6" s="1"/>
  <c r="I438" i="5"/>
  <c r="K516" i="5" s="1"/>
  <c r="J392" i="6"/>
  <c r="L469" i="6" s="1"/>
  <c r="J384" i="6"/>
  <c r="L461" i="6" s="1"/>
  <c r="L399" i="6"/>
  <c r="N476" i="6" s="1"/>
  <c r="L389" i="6"/>
  <c r="N466" i="6" s="1"/>
  <c r="J410" i="5"/>
  <c r="L488" i="5" s="1"/>
  <c r="I410" i="5"/>
  <c r="K488" i="5" s="1"/>
  <c r="G429" i="5"/>
  <c r="I507" i="5" s="1"/>
  <c r="F429" i="5"/>
  <c r="H507" i="5" s="1"/>
  <c r="K408" i="5"/>
  <c r="M486" i="5" s="1"/>
  <c r="E388" i="6"/>
  <c r="G465" i="6" s="1"/>
  <c r="K436" i="5"/>
  <c r="M514" i="5" s="1"/>
  <c r="H416" i="6"/>
  <c r="J493" i="6" s="1"/>
  <c r="J436" i="5"/>
  <c r="L514" i="5" s="1"/>
  <c r="G394" i="6"/>
  <c r="I471" i="6" s="1"/>
  <c r="G386" i="6"/>
  <c r="I463" i="6" s="1"/>
  <c r="I378" i="6"/>
  <c r="K455" i="6" s="1"/>
  <c r="E405" i="6"/>
  <c r="G482" i="6" s="1"/>
  <c r="I440" i="5"/>
  <c r="K518" i="5" s="1"/>
  <c r="K438" i="5"/>
  <c r="M516" i="5" s="1"/>
  <c r="J399" i="6"/>
  <c r="L476" i="6" s="1"/>
  <c r="J391" i="6"/>
  <c r="L468" i="6" s="1"/>
  <c r="J383" i="6"/>
  <c r="L460" i="6" s="1"/>
  <c r="H412" i="6"/>
  <c r="J489" i="6" s="1"/>
  <c r="E410" i="6"/>
  <c r="G487" i="6" s="1"/>
  <c r="I397" i="6"/>
  <c r="K474" i="6" s="1"/>
  <c r="I389" i="6"/>
  <c r="K466" i="6" s="1"/>
  <c r="J380" i="6"/>
  <c r="L457" i="6" s="1"/>
  <c r="K378" i="6"/>
  <c r="M455" i="6" s="1"/>
  <c r="H421" i="6"/>
  <c r="J498" i="6" s="1"/>
  <c r="H413" i="6"/>
  <c r="J490" i="6" s="1"/>
  <c r="D408" i="6"/>
  <c r="F485" i="6" s="1"/>
  <c r="H397" i="6"/>
  <c r="J474" i="6" s="1"/>
  <c r="H391" i="6"/>
  <c r="J468" i="6" s="1"/>
  <c r="D386" i="6"/>
  <c r="F463" i="6" s="1"/>
  <c r="I380" i="6"/>
  <c r="K457" i="6" s="1"/>
  <c r="L446" i="5"/>
  <c r="N524" i="5" s="1"/>
  <c r="K396" i="6"/>
  <c r="M473" i="6" s="1"/>
  <c r="D409" i="6"/>
  <c r="F486" i="6" s="1"/>
  <c r="F415" i="6"/>
  <c r="H492" i="6" s="1"/>
  <c r="F407" i="6"/>
  <c r="H484" i="6" s="1"/>
  <c r="F399" i="6"/>
  <c r="H476" i="6" s="1"/>
  <c r="F391" i="6"/>
  <c r="H468" i="6" s="1"/>
  <c r="F383" i="6"/>
  <c r="H460" i="6" s="1"/>
  <c r="J437" i="5"/>
  <c r="L515" i="5" s="1"/>
  <c r="D397" i="6"/>
  <c r="F474" i="6" s="1"/>
  <c r="D389" i="6"/>
  <c r="F466" i="6" s="1"/>
  <c r="K409" i="5"/>
  <c r="M487" i="5" s="1"/>
  <c r="K435" i="5"/>
  <c r="M513" i="5" s="1"/>
  <c r="K393" i="6"/>
  <c r="M470" i="6" s="1"/>
  <c r="K385" i="6"/>
  <c r="M462" i="6" s="1"/>
  <c r="E399" i="6"/>
  <c r="G476" i="6" s="1"/>
  <c r="H406" i="6"/>
  <c r="J483" i="6" s="1"/>
  <c r="D61" i="9" a="1"/>
  <c r="J435" i="5"/>
  <c r="L513" i="5" s="1"/>
  <c r="F398" i="6"/>
  <c r="H475" i="6" s="1"/>
  <c r="D407" i="6"/>
  <c r="F484" i="6" s="1"/>
  <c r="K441" i="5"/>
  <c r="M519" i="5" s="1"/>
  <c r="E396" i="6"/>
  <c r="G473" i="6" s="1"/>
  <c r="I387" i="6"/>
  <c r="K464" i="6" s="1"/>
  <c r="K379" i="6"/>
  <c r="M456" i="6" s="1"/>
  <c r="H408" i="6"/>
  <c r="J485" i="6" s="1"/>
  <c r="H407" i="6"/>
  <c r="J484" i="6" s="1"/>
  <c r="D402" i="6"/>
  <c r="F479" i="6" s="1"/>
  <c r="L396" i="6"/>
  <c r="N473" i="6" s="1"/>
  <c r="L390" i="6"/>
  <c r="N467" i="6" s="1"/>
  <c r="H385" i="6"/>
  <c r="J462" i="6" s="1"/>
  <c r="J438" i="5"/>
  <c r="L516" i="5" s="1"/>
  <c r="G395" i="6"/>
  <c r="I472" i="6" s="1"/>
  <c r="G387" i="6"/>
  <c r="I464" i="6" s="1"/>
  <c r="J398" i="6"/>
  <c r="L475" i="6" s="1"/>
  <c r="J390" i="6"/>
  <c r="L467" i="6" s="1"/>
  <c r="J382" i="6"/>
  <c r="L459" i="6" s="1"/>
  <c r="L413" i="6"/>
  <c r="N490" i="6" s="1"/>
  <c r="H394" i="6"/>
  <c r="J471" i="6" s="1"/>
  <c r="H388" i="6"/>
  <c r="J465" i="6" s="1"/>
  <c r="D383" i="6"/>
  <c r="F460" i="6" s="1"/>
  <c r="L407" i="5"/>
  <c r="N485" i="5" s="1"/>
  <c r="K430" i="5"/>
  <c r="M508" i="5" s="1"/>
  <c r="H422" i="6"/>
  <c r="J499" i="6" s="1"/>
  <c r="L448" i="5"/>
  <c r="N526" i="5" s="1"/>
  <c r="G392" i="6"/>
  <c r="I469" i="6" s="1"/>
  <c r="G384" i="6"/>
  <c r="I461" i="6" s="1"/>
  <c r="E397" i="6"/>
  <c r="G474" i="6" s="1"/>
  <c r="H404" i="6"/>
  <c r="J481" i="6" s="1"/>
  <c r="K434" i="5"/>
  <c r="M512" i="5" s="1"/>
  <c r="J397" i="6"/>
  <c r="L474" i="6" s="1"/>
  <c r="J389" i="6"/>
  <c r="L466" i="6" s="1"/>
  <c r="J381" i="6"/>
  <c r="L458" i="6" s="1"/>
  <c r="I395" i="6"/>
  <c r="K472" i="6" s="1"/>
  <c r="E386" i="6"/>
  <c r="G463" i="6" s="1"/>
  <c r="K447" i="5"/>
  <c r="M525" i="5" s="1"/>
  <c r="C602" i="5" s="1"/>
  <c r="H419" i="6"/>
  <c r="J496" i="6" s="1"/>
  <c r="H401" i="6"/>
  <c r="J478" i="6" s="1"/>
  <c r="D396" i="6"/>
  <c r="F473" i="6" s="1"/>
  <c r="D390" i="6"/>
  <c r="F467" i="6" s="1"/>
  <c r="L384" i="6"/>
  <c r="N461" i="6" s="1"/>
  <c r="K394" i="6"/>
  <c r="M471" i="6" s="1"/>
  <c r="D403" i="6"/>
  <c r="F480" i="6" s="1"/>
  <c r="F421" i="6"/>
  <c r="H498" i="6" s="1"/>
  <c r="F413" i="6"/>
  <c r="H490" i="6" s="1"/>
  <c r="F405" i="6"/>
  <c r="H482" i="6" s="1"/>
  <c r="F397" i="6"/>
  <c r="H474" i="6" s="1"/>
  <c r="F389" i="6"/>
  <c r="L411" i="6"/>
  <c r="N488" i="6" s="1"/>
  <c r="D393" i="6"/>
  <c r="F470" i="6" s="1"/>
  <c r="L387" i="6"/>
  <c r="N464" i="6" s="1"/>
  <c r="D392" i="6"/>
  <c r="F469" i="6" s="1"/>
  <c r="K425" i="5"/>
  <c r="M503" i="5" s="1"/>
  <c r="I429" i="5"/>
  <c r="K507" i="5" s="1"/>
  <c r="I425" i="5"/>
  <c r="K503" i="5" s="1"/>
  <c r="I407" i="5"/>
  <c r="K485" i="5" s="1"/>
  <c r="I431" i="5"/>
  <c r="K509" i="5" s="1"/>
  <c r="K445" i="5"/>
  <c r="M523" i="5" s="1"/>
  <c r="J440" i="5"/>
  <c r="L518" i="5" s="1"/>
  <c r="K399" i="6"/>
  <c r="M476" i="6" s="1"/>
  <c r="K391" i="6"/>
  <c r="M468" i="6" s="1"/>
  <c r="K383" i="6"/>
  <c r="M460" i="6" s="1"/>
  <c r="E395" i="6"/>
  <c r="G472" i="6" s="1"/>
  <c r="F412" i="6"/>
  <c r="H489" i="6" s="1"/>
  <c r="F404" i="6"/>
  <c r="H481" i="6" s="1"/>
  <c r="F396" i="6"/>
  <c r="H473" i="6" s="1"/>
  <c r="F388" i="6"/>
  <c r="H465" i="6" s="1"/>
  <c r="K380" i="6"/>
  <c r="M457" i="6" s="1"/>
  <c r="D401" i="6"/>
  <c r="F478" i="6" s="1"/>
  <c r="K439" i="5"/>
  <c r="M517" i="5" s="1"/>
  <c r="E394" i="6"/>
  <c r="G471" i="6" s="1"/>
  <c r="I385" i="6"/>
  <c r="K462" i="6" s="1"/>
  <c r="I439" i="5"/>
  <c r="K517" i="5" s="1"/>
  <c r="H411" i="6"/>
  <c r="J488" i="6" s="1"/>
  <c r="D406" i="6"/>
  <c r="F483" i="6" s="1"/>
  <c r="H395" i="6"/>
  <c r="J472" i="6" s="1"/>
  <c r="H389" i="6"/>
  <c r="J466" i="6" s="1"/>
  <c r="L444" i="5"/>
  <c r="N522" i="5" s="1"/>
  <c r="G393" i="6"/>
  <c r="I470" i="6" s="1"/>
  <c r="H400" i="6"/>
  <c r="J477" i="6" s="1"/>
  <c r="J396" i="6"/>
  <c r="L473" i="6" s="1"/>
  <c r="J388" i="6"/>
  <c r="L465" i="6" s="1"/>
  <c r="I398" i="6"/>
  <c r="K475" i="6" s="1"/>
  <c r="H410" i="6"/>
  <c r="J487" i="6" s="1"/>
  <c r="H392" i="6"/>
  <c r="J469" i="6" s="1"/>
  <c r="D387" i="6"/>
  <c r="F464" i="6" s="1"/>
  <c r="J378" i="6"/>
  <c r="L455" i="6" s="1"/>
  <c r="J379" i="6"/>
  <c r="L456" i="6" s="1"/>
  <c r="I422" i="5"/>
  <c r="K500" i="5" s="1"/>
  <c r="I411" i="5"/>
  <c r="K489" i="5" s="1"/>
  <c r="I416" i="5"/>
  <c r="K494" i="5" s="1"/>
  <c r="I436" i="5"/>
  <c r="K514" i="5" s="1"/>
  <c r="I437" i="5"/>
  <c r="K515" i="5" s="1"/>
  <c r="H420" i="6"/>
  <c r="J497" i="6" s="1"/>
  <c r="K443" i="5"/>
  <c r="M521" i="5" s="1"/>
  <c r="G398" i="6"/>
  <c r="I475" i="6" s="1"/>
  <c r="G390" i="6"/>
  <c r="I467" i="6" s="1"/>
  <c r="E391" i="6"/>
  <c r="G468" i="6" s="1"/>
  <c r="D399" i="6"/>
  <c r="F476" i="6" s="1"/>
  <c r="J395" i="6"/>
  <c r="L472" i="6" s="1"/>
  <c r="J387" i="6"/>
  <c r="L464" i="6" s="1"/>
  <c r="H398" i="6"/>
  <c r="J475" i="6" s="1"/>
  <c r="I435" i="5"/>
  <c r="K513" i="5" s="1"/>
  <c r="I393" i="6"/>
  <c r="K470" i="6" s="1"/>
  <c r="K440" i="5"/>
  <c r="M518" i="5" s="1"/>
  <c r="H417" i="6"/>
  <c r="J494" i="6" s="1"/>
  <c r="L394" i="6"/>
  <c r="N471" i="6" s="1"/>
  <c r="L388" i="6"/>
  <c r="N465" i="6" s="1"/>
  <c r="H383" i="6"/>
  <c r="J460" i="6" s="1"/>
  <c r="I396" i="6"/>
  <c r="K473" i="6" s="1"/>
  <c r="I433" i="5"/>
  <c r="K511" i="5" s="1"/>
  <c r="K392" i="6"/>
  <c r="M469" i="6" s="1"/>
  <c r="K384" i="6"/>
  <c r="M461" i="6" s="1"/>
  <c r="I394" i="6"/>
  <c r="K471" i="6" s="1"/>
  <c r="L397" i="6"/>
  <c r="N474" i="6" s="1"/>
  <c r="F419" i="6"/>
  <c r="H496" i="6" s="1"/>
  <c r="F411" i="6"/>
  <c r="H488" i="6" s="1"/>
  <c r="F395" i="6"/>
  <c r="H472" i="6" s="1"/>
  <c r="F387" i="6"/>
  <c r="H464" i="6" s="1"/>
  <c r="I392" i="6"/>
  <c r="K469" i="6" s="1"/>
  <c r="L391" i="6"/>
  <c r="N468" i="6" s="1"/>
  <c r="C578" i="6"/>
  <c r="N578" i="6" s="1"/>
  <c r="E419" i="5"/>
  <c r="G497" i="5" s="1"/>
  <c r="L392" i="5"/>
  <c r="N470" i="5" s="1"/>
  <c r="J430" i="5"/>
  <c r="L508" i="5" s="1"/>
  <c r="K427" i="5"/>
  <c r="M505" i="5" s="1"/>
  <c r="J409" i="5"/>
  <c r="L487" i="5" s="1"/>
  <c r="I409" i="5"/>
  <c r="K487" i="5" s="1"/>
  <c r="H419" i="5"/>
  <c r="J497" i="5" s="1"/>
  <c r="J414" i="5"/>
  <c r="L492" i="5" s="1"/>
  <c r="K422" i="5"/>
  <c r="M500" i="5" s="1"/>
  <c r="I406" i="5"/>
  <c r="K484" i="5" s="1"/>
  <c r="C577" i="6"/>
  <c r="N577" i="6" s="1"/>
  <c r="N402" i="5"/>
  <c r="P480" i="5" s="1"/>
  <c r="D414" i="5"/>
  <c r="F492" i="5" s="1"/>
  <c r="K414" i="5"/>
  <c r="M492" i="5" s="1"/>
  <c r="J407" i="5"/>
  <c r="L485" i="5" s="1"/>
  <c r="J426" i="5"/>
  <c r="L504" i="5" s="1"/>
  <c r="K413" i="5"/>
  <c r="M491" i="5" s="1"/>
  <c r="N391" i="5"/>
  <c r="P469" i="5" s="1"/>
  <c r="K421" i="5"/>
  <c r="M499" i="5" s="1"/>
  <c r="N401" i="5"/>
  <c r="P479" i="5" s="1"/>
  <c r="F391" i="5"/>
  <c r="H469" i="5" s="1"/>
  <c r="K420" i="5"/>
  <c r="M498" i="5" s="1"/>
  <c r="J412" i="5"/>
  <c r="L490" i="5" s="1"/>
  <c r="I432" i="5"/>
  <c r="E423" i="5"/>
  <c r="G501" i="5" s="1"/>
  <c r="K431" i="5"/>
  <c r="M509" i="5" s="1"/>
  <c r="J413" i="5"/>
  <c r="L491" i="5" s="1"/>
  <c r="K406" i="5"/>
  <c r="M484" i="5" s="1"/>
  <c r="N385" i="5"/>
  <c r="P463" i="5" s="1"/>
  <c r="J431" i="5"/>
  <c r="L509" i="5" s="1"/>
  <c r="K419" i="5"/>
  <c r="M497" i="5" s="1"/>
  <c r="F425" i="5"/>
  <c r="H503" i="5" s="1"/>
  <c r="I413" i="5"/>
  <c r="K491" i="5" s="1"/>
  <c r="E422" i="5"/>
  <c r="G500" i="5" s="1"/>
  <c r="N400" i="5"/>
  <c r="P478" i="5" s="1"/>
  <c r="K415" i="5"/>
  <c r="M493" i="5" s="1"/>
  <c r="I430" i="5"/>
  <c r="K508" i="5" s="1"/>
  <c r="K428" i="5"/>
  <c r="M506" i="5" s="1"/>
  <c r="K418" i="5"/>
  <c r="M496" i="5" s="1"/>
  <c r="E420" i="5"/>
  <c r="G498" i="5" s="1"/>
  <c r="E417" i="5"/>
  <c r="E421" i="5"/>
  <c r="G499" i="5" s="1"/>
  <c r="F424" i="5"/>
  <c r="H502" i="5" s="1"/>
  <c r="B83" i="7"/>
  <c r="B84" i="7" s="1"/>
  <c r="B85" i="7" s="1"/>
  <c r="B86" i="7" s="1"/>
  <c r="B87" i="7" s="1"/>
  <c r="B88" i="7" s="1"/>
  <c r="B89" i="7" s="1"/>
  <c r="B90" i="7" s="1"/>
  <c r="B91" i="7" s="1"/>
  <c r="B92" i="7" s="1"/>
  <c r="B93" i="7" s="1"/>
  <c r="B94" i="7" s="1"/>
  <c r="B95" i="7" s="1"/>
  <c r="B96" i="7" s="1"/>
  <c r="B97" i="7" s="1"/>
  <c r="B98" i="7" s="1"/>
  <c r="B99" i="7" s="1"/>
  <c r="B100" i="7" s="1"/>
  <c r="B101" i="7" s="1"/>
  <c r="B102" i="7" s="1"/>
  <c r="D14" i="6"/>
  <c r="D55" i="9"/>
  <c r="D37" i="6"/>
  <c r="C579" i="6"/>
  <c r="N579" i="6" s="1"/>
  <c r="C576" i="6"/>
  <c r="N576" i="6" s="1"/>
  <c r="C573" i="6"/>
  <c r="N573" i="6" s="1"/>
  <c r="C574" i="6"/>
  <c r="N574" i="6" s="1"/>
  <c r="C575" i="6"/>
  <c r="N575" i="6" s="1"/>
  <c r="E402" i="6"/>
  <c r="G479" i="6" s="1"/>
  <c r="E403" i="6"/>
  <c r="K446" i="5"/>
  <c r="M524" i="5" s="1"/>
  <c r="L395" i="6"/>
  <c r="N472" i="6" s="1"/>
  <c r="F413" i="5"/>
  <c r="H491" i="5" s="1"/>
  <c r="J416" i="5"/>
  <c r="L494" i="5" s="1"/>
  <c r="K388" i="6"/>
  <c r="M465" i="6" s="1"/>
  <c r="E412" i="6"/>
  <c r="G489" i="6" s="1"/>
  <c r="E411" i="6"/>
  <c r="G488" i="6" s="1"/>
  <c r="E401" i="6"/>
  <c r="G478" i="6" s="1"/>
  <c r="D412" i="6"/>
  <c r="F489" i="6" s="1"/>
  <c r="G385" i="6"/>
  <c r="I462" i="6" s="1"/>
  <c r="L380" i="6"/>
  <c r="N457" i="6" s="1"/>
  <c r="F384" i="6"/>
  <c r="H461" i="6" s="1"/>
  <c r="E408" i="6"/>
  <c r="E404" i="6"/>
  <c r="G481" i="6" s="1"/>
  <c r="K407" i="5"/>
  <c r="M485" i="5" s="1"/>
  <c r="D95" i="9"/>
  <c r="E409" i="6"/>
  <c r="G486" i="6" s="1"/>
  <c r="F390" i="6"/>
  <c r="H467" i="6" s="1"/>
  <c r="J424" i="5"/>
  <c r="L502" i="5" s="1"/>
  <c r="E417" i="6"/>
  <c r="E406" i="6"/>
  <c r="C571" i="6"/>
  <c r="N571" i="6" s="1"/>
  <c r="C569" i="6"/>
  <c r="N569" i="6" s="1"/>
  <c r="C568" i="6"/>
  <c r="N568" i="6" s="1"/>
  <c r="C567" i="6"/>
  <c r="N567" i="6" s="1"/>
  <c r="C560" i="6"/>
  <c r="N560" i="6" s="1"/>
  <c r="C553" i="6"/>
  <c r="N553" i="6" s="1"/>
  <c r="C608" i="5"/>
  <c r="C607" i="5"/>
  <c r="C606" i="5"/>
  <c r="C605" i="5"/>
  <c r="C598" i="5"/>
  <c r="C597" i="6"/>
  <c r="N597" i="6" s="1"/>
  <c r="C555" i="6"/>
  <c r="N555" i="6" s="1"/>
  <c r="C596" i="6"/>
  <c r="N596" i="6" s="1"/>
  <c r="C599" i="5"/>
  <c r="C589" i="6"/>
  <c r="N589" i="6" s="1"/>
  <c r="C581" i="6"/>
  <c r="N581" i="6" s="1"/>
  <c r="C554" i="6"/>
  <c r="N554" i="6" s="1"/>
  <c r="C604" i="5"/>
  <c r="C593" i="6"/>
  <c r="N593" i="6" s="1"/>
  <c r="C590" i="6"/>
  <c r="N590" i="6" s="1"/>
  <c r="C586" i="6"/>
  <c r="N586" i="6" s="1"/>
  <c r="C563" i="6"/>
  <c r="N563" i="6" s="1"/>
  <c r="C584" i="6"/>
  <c r="N584" i="6" s="1"/>
  <c r="C585" i="6"/>
  <c r="N585" i="6" s="1"/>
  <c r="C572" i="6"/>
  <c r="N572" i="6" s="1"/>
  <c r="C580" i="6"/>
  <c r="N580" i="6" s="1"/>
  <c r="C600" i="5"/>
  <c r="C582" i="6"/>
  <c r="N582" i="6" s="1"/>
  <c r="C595" i="6"/>
  <c r="N595" i="6" s="1"/>
  <c r="C597" i="5"/>
  <c r="C603" i="5"/>
  <c r="C587" i="6"/>
  <c r="N587" i="6" s="1"/>
  <c r="C583" i="6"/>
  <c r="N583" i="6" s="1"/>
  <c r="C599" i="6"/>
  <c r="N599" i="6" s="1"/>
  <c r="C566" i="6"/>
  <c r="N566" i="6" s="1"/>
  <c r="C550" i="6" l="1"/>
  <c r="N550" i="6" s="1"/>
  <c r="O550" i="6" s="1"/>
  <c r="C551" i="6"/>
  <c r="N551" i="6" s="1"/>
  <c r="O551" i="6" s="1"/>
  <c r="C552" i="6"/>
  <c r="N552" i="6" s="1"/>
  <c r="O552" i="6" s="1"/>
  <c r="C546" i="6"/>
  <c r="N546" i="6" s="1"/>
  <c r="O546" i="6" s="1"/>
  <c r="C541" i="6"/>
  <c r="N541" i="6" s="1"/>
  <c r="O541" i="6" s="1"/>
  <c r="C548" i="6"/>
  <c r="N548" i="6" s="1"/>
  <c r="O548" i="6" s="1"/>
  <c r="C539" i="6"/>
  <c r="N539" i="6" s="1"/>
  <c r="O539" i="6" s="1"/>
  <c r="C536" i="6"/>
  <c r="N536" i="6" s="1"/>
  <c r="O536" i="6" s="1"/>
  <c r="C544" i="6"/>
  <c r="N544" i="6" s="1"/>
  <c r="O544" i="6" s="1"/>
  <c r="C549" i="6"/>
  <c r="N549" i="6" s="1"/>
  <c r="O549" i="6" s="1"/>
  <c r="C596" i="5"/>
  <c r="N596" i="5" s="1"/>
  <c r="O596" i="5" s="1"/>
  <c r="C533" i="6"/>
  <c r="N533" i="6" s="1"/>
  <c r="O533" i="6" s="1"/>
  <c r="C595" i="5"/>
  <c r="L595" i="5" s="1"/>
  <c r="C534" i="6"/>
  <c r="N534" i="6" s="1"/>
  <c r="O534" i="6" s="1"/>
  <c r="C593" i="5"/>
  <c r="N593" i="5" s="1"/>
  <c r="O593" i="5" s="1"/>
  <c r="Q593" i="5" s="1"/>
  <c r="C594" i="5"/>
  <c r="N594" i="5" s="1"/>
  <c r="O594" i="5" s="1"/>
  <c r="Q594" i="5" s="1"/>
  <c r="C592" i="5"/>
  <c r="N592" i="5" s="1"/>
  <c r="O592" i="5" s="1"/>
  <c r="C589" i="5"/>
  <c r="N589" i="5" s="1"/>
  <c r="O589" i="5" s="1"/>
  <c r="N591" i="6"/>
  <c r="O591" i="6" s="1"/>
  <c r="Q591" i="6" s="1"/>
  <c r="L591" i="6"/>
  <c r="C591" i="5"/>
  <c r="L591" i="5" s="1"/>
  <c r="L594" i="6"/>
  <c r="P594" i="6" s="1"/>
  <c r="C590" i="5"/>
  <c r="N590" i="5" s="1"/>
  <c r="O590" i="5" s="1"/>
  <c r="N588" i="6"/>
  <c r="O588" i="6" s="1"/>
  <c r="Q588" i="6" s="1"/>
  <c r="L588" i="6"/>
  <c r="C588" i="5"/>
  <c r="N588" i="5" s="1"/>
  <c r="O588" i="5" s="1"/>
  <c r="N592" i="6"/>
  <c r="O592" i="6" s="1"/>
  <c r="Q592" i="6" s="1"/>
  <c r="L592" i="6"/>
  <c r="C561" i="6"/>
  <c r="N561" i="6" s="1"/>
  <c r="O561" i="6" s="1"/>
  <c r="G485" i="6"/>
  <c r="N599" i="5"/>
  <c r="O599" i="5" s="1"/>
  <c r="L599" i="5"/>
  <c r="N598" i="5"/>
  <c r="O598" i="5" s="1"/>
  <c r="L598" i="5"/>
  <c r="C559" i="6"/>
  <c r="N559" i="6" s="1"/>
  <c r="O559" i="6" s="1"/>
  <c r="G483" i="6"/>
  <c r="G495" i="5"/>
  <c r="C572" i="5" s="1"/>
  <c r="H466" i="6"/>
  <c r="C542" i="6" s="1"/>
  <c r="N542" i="6" s="1"/>
  <c r="O542" i="6" s="1"/>
  <c r="N600" i="5"/>
  <c r="O600" i="5" s="1"/>
  <c r="L600" i="5"/>
  <c r="N605" i="5"/>
  <c r="O605" i="5" s="1"/>
  <c r="L605" i="5"/>
  <c r="C570" i="6"/>
  <c r="N570" i="6" s="1"/>
  <c r="O570" i="6" s="1"/>
  <c r="G494" i="6"/>
  <c r="L598" i="6"/>
  <c r="P598" i="6" s="1"/>
  <c r="D43" i="5"/>
  <c r="D46" i="5"/>
  <c r="D53" i="5"/>
  <c r="E53" i="5" s="1"/>
  <c r="G53" i="5" s="1"/>
  <c r="I53" i="5" s="1"/>
  <c r="D45" i="5"/>
  <c r="D44" i="5"/>
  <c r="D51" i="5"/>
  <c r="E51" i="5" s="1"/>
  <c r="G51" i="5" s="1"/>
  <c r="I51" i="5" s="1"/>
  <c r="D48" i="5"/>
  <c r="D50" i="5"/>
  <c r="D49" i="5"/>
  <c r="E49" i="5" s="1"/>
  <c r="G49" i="5" s="1"/>
  <c r="I49" i="5" s="1"/>
  <c r="D47" i="5"/>
  <c r="D52" i="5"/>
  <c r="E52" i="5" s="1"/>
  <c r="G52" i="5" s="1"/>
  <c r="I52" i="5" s="1"/>
  <c r="D54" i="5"/>
  <c r="E54" i="5" s="1"/>
  <c r="G54" i="5" s="1"/>
  <c r="I54" i="5" s="1"/>
  <c r="N602" i="5"/>
  <c r="O602" i="5" s="1"/>
  <c r="Q602" i="5" s="1"/>
  <c r="L602" i="5"/>
  <c r="N606" i="5"/>
  <c r="O606" i="5" s="1"/>
  <c r="L606" i="5"/>
  <c r="C556" i="6"/>
  <c r="N556" i="6" s="1"/>
  <c r="O556" i="6" s="1"/>
  <c r="G480" i="6"/>
  <c r="D92" i="3"/>
  <c r="D101" i="3"/>
  <c r="E101" i="3" s="1"/>
  <c r="G101" i="3" s="1"/>
  <c r="I101" i="3" s="1"/>
  <c r="D94" i="3"/>
  <c r="D99" i="3"/>
  <c r="E99" i="3" s="1"/>
  <c r="G99" i="3" s="1"/>
  <c r="I99" i="3" s="1"/>
  <c r="D98" i="3"/>
  <c r="D100" i="3"/>
  <c r="E100" i="3" s="1"/>
  <c r="G100" i="3" s="1"/>
  <c r="I100" i="3" s="1"/>
  <c r="D97" i="3"/>
  <c r="D96" i="3"/>
  <c r="D93" i="3"/>
  <c r="D103" i="3"/>
  <c r="E103" i="3" s="1"/>
  <c r="G103" i="3" s="1"/>
  <c r="I103" i="3" s="1"/>
  <c r="D95" i="3"/>
  <c r="D102" i="3"/>
  <c r="E102" i="3" s="1"/>
  <c r="G102" i="3" s="1"/>
  <c r="I102" i="3" s="1"/>
  <c r="N597" i="5"/>
  <c r="O597" i="5" s="1"/>
  <c r="L597" i="5"/>
  <c r="L604" i="5"/>
  <c r="N604" i="5"/>
  <c r="O604" i="5" s="1"/>
  <c r="L607" i="5"/>
  <c r="N607" i="5"/>
  <c r="O607" i="5" s="1"/>
  <c r="H459" i="6"/>
  <c r="C535" i="6" s="1"/>
  <c r="N535" i="6" s="1"/>
  <c r="O535" i="6" s="1"/>
  <c r="D104" i="9"/>
  <c r="D103" i="9"/>
  <c r="D110" i="9"/>
  <c r="E110" i="9" s="1"/>
  <c r="G110" i="9" s="1"/>
  <c r="I110" i="9" s="1"/>
  <c r="D102" i="9"/>
  <c r="D109" i="9"/>
  <c r="E109" i="9" s="1"/>
  <c r="G109" i="9" s="1"/>
  <c r="I109" i="9" s="1"/>
  <c r="D101" i="9"/>
  <c r="D105" i="9"/>
  <c r="D106" i="9"/>
  <c r="D111" i="9"/>
  <c r="E111" i="9" s="1"/>
  <c r="G111" i="9" s="1"/>
  <c r="I111" i="9" s="1"/>
  <c r="D112" i="9"/>
  <c r="E112" i="9" s="1"/>
  <c r="G112" i="9" s="1"/>
  <c r="I112" i="9" s="1"/>
  <c r="D107" i="9"/>
  <c r="E107" i="9" s="1"/>
  <c r="G107" i="9" s="1"/>
  <c r="I107" i="9" s="1"/>
  <c r="D108" i="9"/>
  <c r="E108" i="9" s="1"/>
  <c r="G108" i="9" s="1"/>
  <c r="I108" i="9" s="1"/>
  <c r="L603" i="5"/>
  <c r="N603" i="5"/>
  <c r="O603" i="5" s="1"/>
  <c r="N595" i="5"/>
  <c r="O595" i="5" s="1"/>
  <c r="N608" i="5"/>
  <c r="O608" i="5" s="1"/>
  <c r="Q608" i="5" s="1"/>
  <c r="L608" i="5"/>
  <c r="K510" i="5"/>
  <c r="C587" i="5" s="1"/>
  <c r="C540" i="5"/>
  <c r="C583" i="5"/>
  <c r="C551" i="5"/>
  <c r="C543" i="5"/>
  <c r="C540" i="6"/>
  <c r="C562" i="6"/>
  <c r="C563" i="5"/>
  <c r="C575" i="5"/>
  <c r="C545" i="6"/>
  <c r="C574" i="5"/>
  <c r="C556" i="5"/>
  <c r="C553" i="5"/>
  <c r="E31" i="3"/>
  <c r="G31" i="3" s="1"/>
  <c r="I31" i="3" s="1"/>
  <c r="E40" i="3"/>
  <c r="G40" i="3" s="1"/>
  <c r="I40" i="3" s="1"/>
  <c r="E36" i="3"/>
  <c r="G36" i="3" s="1"/>
  <c r="I36" i="3" s="1"/>
  <c r="E32" i="3"/>
  <c r="G32" i="3" s="1"/>
  <c r="I32" i="3" s="1"/>
  <c r="E41" i="3"/>
  <c r="G41" i="3" s="1"/>
  <c r="I41" i="3" s="1"/>
  <c r="E34" i="3"/>
  <c r="G34" i="3" s="1"/>
  <c r="I34" i="3" s="1"/>
  <c r="E37" i="3"/>
  <c r="G37" i="3" s="1"/>
  <c r="I37" i="3" s="1"/>
  <c r="E39" i="3"/>
  <c r="G39" i="3" s="1"/>
  <c r="I39" i="3" s="1"/>
  <c r="E35" i="3"/>
  <c r="G35" i="3" s="1"/>
  <c r="I35" i="3" s="1"/>
  <c r="E33" i="3"/>
  <c r="G33" i="3" s="1"/>
  <c r="I33" i="3" s="1"/>
  <c r="E38" i="3"/>
  <c r="G38" i="3" s="1"/>
  <c r="I38" i="3" s="1"/>
  <c r="E42" i="3"/>
  <c r="G42" i="3" s="1"/>
  <c r="I42" i="3" s="1"/>
  <c r="C550" i="5"/>
  <c r="C570" i="5"/>
  <c r="C554" i="5"/>
  <c r="C539" i="5"/>
  <c r="C564" i="5"/>
  <c r="C546" i="5"/>
  <c r="C558" i="5"/>
  <c r="E44" i="6"/>
  <c r="G44" i="6" s="1"/>
  <c r="I44" i="6" s="1"/>
  <c r="E48" i="6"/>
  <c r="G48" i="6" s="1"/>
  <c r="I48" i="6" s="1"/>
  <c r="E47" i="6"/>
  <c r="G47" i="6" s="1"/>
  <c r="I47" i="6" s="1"/>
  <c r="E43" i="6"/>
  <c r="G43" i="6" s="1"/>
  <c r="I43" i="6" s="1"/>
  <c r="E53" i="6"/>
  <c r="G53" i="6" s="1"/>
  <c r="I53" i="6" s="1"/>
  <c r="E50" i="6"/>
  <c r="G50" i="6" s="1"/>
  <c r="I50" i="6" s="1"/>
  <c r="E49" i="6"/>
  <c r="G49" i="6" s="1"/>
  <c r="I49" i="6" s="1"/>
  <c r="E54" i="6"/>
  <c r="G54" i="6" s="1"/>
  <c r="I54" i="6" s="1"/>
  <c r="E51" i="6"/>
  <c r="G51" i="6" s="1"/>
  <c r="I51" i="6" s="1"/>
  <c r="E52" i="6"/>
  <c r="G52" i="6" s="1"/>
  <c r="I52" i="6" s="1"/>
  <c r="E46" i="6"/>
  <c r="G46" i="6" s="1"/>
  <c r="I46" i="6" s="1"/>
  <c r="E45" i="6"/>
  <c r="G45" i="6" s="1"/>
  <c r="I45" i="6" s="1"/>
  <c r="D61" i="9"/>
  <c r="E61" i="9" s="1"/>
  <c r="G61" i="9" s="1"/>
  <c r="I61" i="9" s="1"/>
  <c r="D64" i="9"/>
  <c r="E64" i="9" s="1"/>
  <c r="G64" i="9" s="1"/>
  <c r="I64" i="9" s="1"/>
  <c r="D62" i="9"/>
  <c r="E62" i="9" s="1"/>
  <c r="G62" i="9" s="1"/>
  <c r="I62" i="9" s="1"/>
  <c r="D71" i="9"/>
  <c r="E71" i="9" s="1"/>
  <c r="G71" i="9" s="1"/>
  <c r="I71" i="9" s="1"/>
  <c r="D69" i="9"/>
  <c r="E69" i="9" s="1"/>
  <c r="G69" i="9" s="1"/>
  <c r="I69" i="9" s="1"/>
  <c r="D72" i="9"/>
  <c r="E72" i="9" s="1"/>
  <c r="G72" i="9" s="1"/>
  <c r="I72" i="9" s="1"/>
  <c r="D66" i="9"/>
  <c r="E66" i="9" s="1"/>
  <c r="G66" i="9" s="1"/>
  <c r="I66" i="9" s="1"/>
  <c r="D63" i="9"/>
  <c r="E63" i="9" s="1"/>
  <c r="G63" i="9" s="1"/>
  <c r="I63" i="9" s="1"/>
  <c r="D67" i="9"/>
  <c r="E67" i="9" s="1"/>
  <c r="G67" i="9" s="1"/>
  <c r="I67" i="9" s="1"/>
  <c r="D65" i="9"/>
  <c r="E65" i="9" s="1"/>
  <c r="G65" i="9" s="1"/>
  <c r="I65" i="9" s="1"/>
  <c r="D70" i="9"/>
  <c r="E70" i="9" s="1"/>
  <c r="G70" i="9" s="1"/>
  <c r="I70" i="9" s="1"/>
  <c r="D68" i="9"/>
  <c r="E68" i="9" s="1"/>
  <c r="G68" i="9" s="1"/>
  <c r="I68" i="9" s="1"/>
  <c r="L546" i="6"/>
  <c r="C548" i="5"/>
  <c r="C541" i="5"/>
  <c r="L551" i="6"/>
  <c r="L550" i="6"/>
  <c r="C576" i="5"/>
  <c r="C552" i="5"/>
  <c r="C559" i="5"/>
  <c r="C569" i="5"/>
  <c r="C577" i="5"/>
  <c r="C555" i="5"/>
  <c r="C586" i="5"/>
  <c r="C547" i="5"/>
  <c r="C557" i="5"/>
  <c r="C581" i="5"/>
  <c r="C573" i="5"/>
  <c r="C565" i="5"/>
  <c r="L536" i="6"/>
  <c r="Q598" i="6"/>
  <c r="L583" i="6"/>
  <c r="O583" i="6"/>
  <c r="L580" i="6"/>
  <c r="O580" i="6"/>
  <c r="L593" i="6"/>
  <c r="O593" i="6"/>
  <c r="L597" i="6"/>
  <c r="O597" i="6"/>
  <c r="L569" i="6"/>
  <c r="O569" i="6"/>
  <c r="L576" i="6"/>
  <c r="O576" i="6"/>
  <c r="L573" i="6"/>
  <c r="O573" i="6"/>
  <c r="L587" i="6"/>
  <c r="O587" i="6"/>
  <c r="L555" i="6"/>
  <c r="O555" i="6"/>
  <c r="L577" i="6"/>
  <c r="O577" i="6"/>
  <c r="L563" i="6"/>
  <c r="O563" i="6"/>
  <c r="L596" i="6"/>
  <c r="O596" i="6"/>
  <c r="L579" i="6"/>
  <c r="O579" i="6"/>
  <c r="L595" i="6"/>
  <c r="O595" i="6"/>
  <c r="L553" i="6"/>
  <c r="O553" i="6"/>
  <c r="L586" i="6"/>
  <c r="O586" i="6"/>
  <c r="L572" i="6"/>
  <c r="O572" i="6"/>
  <c r="L554" i="6"/>
  <c r="O554" i="6"/>
  <c r="L581" i="6"/>
  <c r="O581" i="6"/>
  <c r="L578" i="6"/>
  <c r="O578" i="6"/>
  <c r="L599" i="6"/>
  <c r="O599" i="6"/>
  <c r="L582" i="6"/>
  <c r="O582" i="6"/>
  <c r="L589" i="6"/>
  <c r="O589" i="6"/>
  <c r="L575" i="6"/>
  <c r="O575" i="6"/>
  <c r="Q594" i="6"/>
  <c r="L568" i="6"/>
  <c r="O568" i="6"/>
  <c r="L585" i="6"/>
  <c r="O585" i="6"/>
  <c r="L560" i="6"/>
  <c r="O560" i="6"/>
  <c r="L566" i="6"/>
  <c r="O566" i="6"/>
  <c r="L584" i="6"/>
  <c r="O584" i="6"/>
  <c r="L590" i="6"/>
  <c r="O590" i="6"/>
  <c r="L567" i="6"/>
  <c r="O567" i="6"/>
  <c r="L571" i="6"/>
  <c r="O571" i="6"/>
  <c r="L574" i="6"/>
  <c r="O574" i="6"/>
  <c r="C542" i="5"/>
  <c r="C560" i="5"/>
  <c r="C544" i="5"/>
  <c r="C545" i="5"/>
  <c r="C549" i="5"/>
  <c r="C567" i="5"/>
  <c r="C580" i="5"/>
  <c r="C532" i="6"/>
  <c r="N532" i="6" s="1"/>
  <c r="C557" i="6"/>
  <c r="N557" i="6" s="1"/>
  <c r="E50" i="5"/>
  <c r="G50" i="5" s="1"/>
  <c r="I50" i="5" s="1"/>
  <c r="E48" i="5"/>
  <c r="G48" i="5" s="1"/>
  <c r="I48" i="5" s="1"/>
  <c r="E47" i="5"/>
  <c r="E46" i="5"/>
  <c r="C566" i="5"/>
  <c r="C582" i="5"/>
  <c r="C564" i="6"/>
  <c r="N564" i="6" s="1"/>
  <c r="C543" i="6"/>
  <c r="N543" i="6" s="1"/>
  <c r="C585" i="5"/>
  <c r="C565" i="6"/>
  <c r="N565" i="6" s="1"/>
  <c r="C561" i="5"/>
  <c r="C584" i="5"/>
  <c r="C547" i="6"/>
  <c r="N547" i="6" s="1"/>
  <c r="E98" i="3"/>
  <c r="G98" i="3" s="1"/>
  <c r="I98" i="3" s="1"/>
  <c r="C578" i="5"/>
  <c r="C558" i="6"/>
  <c r="N558" i="6" s="1"/>
  <c r="C562" i="5"/>
  <c r="C568" i="5"/>
  <c r="C579" i="5"/>
  <c r="C531" i="6"/>
  <c r="C537" i="6"/>
  <c r="N537" i="6" s="1"/>
  <c r="C601" i="5"/>
  <c r="C571" i="5"/>
  <c r="C538" i="6"/>
  <c r="N538" i="6" s="1"/>
  <c r="L552" i="6" l="1"/>
  <c r="L534" i="6"/>
  <c r="L549" i="6"/>
  <c r="L539" i="6"/>
  <c r="P539" i="6" s="1"/>
  <c r="L544" i="6"/>
  <c r="L548" i="6"/>
  <c r="P548" i="6" s="1"/>
  <c r="L533" i="6"/>
  <c r="L541" i="6"/>
  <c r="P541" i="6" s="1"/>
  <c r="D18" i="5"/>
  <c r="P591" i="6"/>
  <c r="N591" i="5"/>
  <c r="O591" i="5" s="1"/>
  <c r="P591" i="5" s="1"/>
  <c r="L596" i="5"/>
  <c r="P596" i="5" s="1"/>
  <c r="L594" i="5"/>
  <c r="P594" i="5" s="1"/>
  <c r="L593" i="5"/>
  <c r="L592" i="5"/>
  <c r="P592" i="5" s="1"/>
  <c r="L589" i="5"/>
  <c r="P589" i="5" s="1"/>
  <c r="L570" i="6"/>
  <c r="P570" i="6" s="1"/>
  <c r="L542" i="6"/>
  <c r="P542" i="6" s="1"/>
  <c r="L561" i="6"/>
  <c r="P561" i="6" s="1"/>
  <c r="L588" i="5"/>
  <c r="P588" i="5" s="1"/>
  <c r="L590" i="5"/>
  <c r="P590" i="5" s="1"/>
  <c r="L535" i="6"/>
  <c r="P535" i="6" s="1"/>
  <c r="L556" i="6"/>
  <c r="P556" i="6" s="1"/>
  <c r="P588" i="6"/>
  <c r="L559" i="6"/>
  <c r="P559" i="6" s="1"/>
  <c r="P592" i="6"/>
  <c r="P608" i="5"/>
  <c r="P602" i="5"/>
  <c r="N572" i="5"/>
  <c r="O572" i="5" s="1"/>
  <c r="L572" i="5"/>
  <c r="Q596" i="5"/>
  <c r="N566" i="5"/>
  <c r="O566" i="5" s="1"/>
  <c r="L566" i="5"/>
  <c r="N544" i="5"/>
  <c r="O544" i="5" s="1"/>
  <c r="L544" i="5"/>
  <c r="N573" i="5"/>
  <c r="O573" i="5" s="1"/>
  <c r="L573" i="5"/>
  <c r="L559" i="5"/>
  <c r="N559" i="5"/>
  <c r="O559" i="5" s="1"/>
  <c r="N541" i="5"/>
  <c r="O541" i="5" s="1"/>
  <c r="L541" i="5"/>
  <c r="N575" i="5"/>
  <c r="O575" i="5" s="1"/>
  <c r="L575" i="5"/>
  <c r="Q604" i="5"/>
  <c r="P604" i="5"/>
  <c r="Q605" i="5"/>
  <c r="P605" i="5"/>
  <c r="N582" i="5"/>
  <c r="O582" i="5" s="1"/>
  <c r="L582" i="5"/>
  <c r="N565" i="5"/>
  <c r="O565" i="5" s="1"/>
  <c r="L565" i="5"/>
  <c r="N550" i="5"/>
  <c r="O550" i="5" s="1"/>
  <c r="L550" i="5"/>
  <c r="L540" i="5"/>
  <c r="N540" i="5"/>
  <c r="O540" i="5" s="1"/>
  <c r="N581" i="5"/>
  <c r="O581" i="5" s="1"/>
  <c r="L581" i="5"/>
  <c r="N552" i="5"/>
  <c r="O552" i="5" s="1"/>
  <c r="L552" i="5"/>
  <c r="L548" i="5"/>
  <c r="N548" i="5"/>
  <c r="O548" i="5" s="1"/>
  <c r="N558" i="5"/>
  <c r="O558" i="5" s="1"/>
  <c r="L558" i="5"/>
  <c r="N563" i="5"/>
  <c r="O563" i="5" s="1"/>
  <c r="Q563" i="5" s="1"/>
  <c r="L563" i="5"/>
  <c r="L579" i="5"/>
  <c r="N579" i="5"/>
  <c r="O579" i="5" s="1"/>
  <c r="L545" i="6"/>
  <c r="N545" i="6"/>
  <c r="O545" i="6" s="1"/>
  <c r="Q545" i="6" s="1"/>
  <c r="N561" i="5"/>
  <c r="O561" i="5" s="1"/>
  <c r="Q561" i="5" s="1"/>
  <c r="L561" i="5"/>
  <c r="L542" i="5"/>
  <c r="N542" i="5"/>
  <c r="O542" i="5" s="1"/>
  <c r="N557" i="5"/>
  <c r="O557" i="5" s="1"/>
  <c r="L557" i="5"/>
  <c r="N576" i="5"/>
  <c r="O576" i="5" s="1"/>
  <c r="L576" i="5"/>
  <c r="N546" i="5"/>
  <c r="O546" i="5" s="1"/>
  <c r="Q546" i="5" s="1"/>
  <c r="L546" i="5"/>
  <c r="Q592" i="5"/>
  <c r="N562" i="5"/>
  <c r="O562" i="5" s="1"/>
  <c r="L562" i="5"/>
  <c r="N578" i="5"/>
  <c r="O578" i="5" s="1"/>
  <c r="Q578" i="5" s="1"/>
  <c r="L578" i="5"/>
  <c r="N571" i="5"/>
  <c r="O571" i="5" s="1"/>
  <c r="Q571" i="5" s="1"/>
  <c r="L571" i="5"/>
  <c r="N547" i="5"/>
  <c r="O547" i="5" s="1"/>
  <c r="L547" i="5"/>
  <c r="L564" i="5"/>
  <c r="N564" i="5"/>
  <c r="O564" i="5" s="1"/>
  <c r="L540" i="6"/>
  <c r="N540" i="6"/>
  <c r="O540" i="6" s="1"/>
  <c r="Q597" i="5"/>
  <c r="P597" i="5"/>
  <c r="Q606" i="5"/>
  <c r="P606" i="5"/>
  <c r="P593" i="5"/>
  <c r="L560" i="5"/>
  <c r="N560" i="5"/>
  <c r="O560" i="5" s="1"/>
  <c r="N601" i="5"/>
  <c r="O601" i="5" s="1"/>
  <c r="L601" i="5"/>
  <c r="L580" i="5"/>
  <c r="N580" i="5"/>
  <c r="O580" i="5" s="1"/>
  <c r="N539" i="5"/>
  <c r="O539" i="5" s="1"/>
  <c r="L539" i="5"/>
  <c r="N553" i="5"/>
  <c r="O553" i="5" s="1"/>
  <c r="Q553" i="5" s="1"/>
  <c r="L553" i="5"/>
  <c r="N543" i="5"/>
  <c r="O543" i="5" s="1"/>
  <c r="L543" i="5"/>
  <c r="Q595" i="5"/>
  <c r="P595" i="5"/>
  <c r="P600" i="5"/>
  <c r="Q600" i="5"/>
  <c r="Q598" i="5"/>
  <c r="P598" i="5"/>
  <c r="N567" i="5"/>
  <c r="O567" i="5" s="1"/>
  <c r="L567" i="5"/>
  <c r="N555" i="5"/>
  <c r="O555" i="5" s="1"/>
  <c r="L555" i="5"/>
  <c r="N554" i="5"/>
  <c r="O554" i="5" s="1"/>
  <c r="L554" i="5"/>
  <c r="L556" i="5"/>
  <c r="N556" i="5"/>
  <c r="O556" i="5" s="1"/>
  <c r="L551" i="5"/>
  <c r="N551" i="5"/>
  <c r="O551" i="5" s="1"/>
  <c r="N545" i="5"/>
  <c r="O545" i="5" s="1"/>
  <c r="L545" i="5"/>
  <c r="N569" i="5"/>
  <c r="O569" i="5" s="1"/>
  <c r="L569" i="5"/>
  <c r="N531" i="6"/>
  <c r="O531" i="6" s="1"/>
  <c r="Q531" i="6" s="1"/>
  <c r="N568" i="5"/>
  <c r="O568" i="5" s="1"/>
  <c r="L568" i="5"/>
  <c r="N549" i="5"/>
  <c r="O549" i="5" s="1"/>
  <c r="L549" i="5"/>
  <c r="N577" i="5"/>
  <c r="O577" i="5" s="1"/>
  <c r="Q577" i="5" s="1"/>
  <c r="L577" i="5"/>
  <c r="N570" i="5"/>
  <c r="O570" i="5" s="1"/>
  <c r="Q570" i="5" s="1"/>
  <c r="L570" i="5"/>
  <c r="L574" i="5"/>
  <c r="N574" i="5"/>
  <c r="O574" i="5" s="1"/>
  <c r="L583" i="5"/>
  <c r="N583" i="5"/>
  <c r="O583" i="5" s="1"/>
  <c r="Q603" i="5"/>
  <c r="P603" i="5"/>
  <c r="P607" i="5"/>
  <c r="Q607" i="5"/>
  <c r="Q599" i="5"/>
  <c r="P599" i="5"/>
  <c r="L562" i="6"/>
  <c r="N562" i="6"/>
  <c r="O562" i="6" s="1"/>
  <c r="Q562" i="6" s="1"/>
  <c r="Q590" i="5"/>
  <c r="Q589" i="5"/>
  <c r="Q588" i="5"/>
  <c r="L587" i="5"/>
  <c r="N587" i="5"/>
  <c r="O587" i="5" s="1"/>
  <c r="N584" i="5"/>
  <c r="O584" i="5" s="1"/>
  <c r="L584" i="5"/>
  <c r="N585" i="5"/>
  <c r="O585" i="5" s="1"/>
  <c r="Q585" i="5" s="1"/>
  <c r="L585" i="5"/>
  <c r="N586" i="5"/>
  <c r="O586" i="5" s="1"/>
  <c r="Q586" i="5" s="1"/>
  <c r="L586" i="5"/>
  <c r="Q551" i="6"/>
  <c r="P551" i="6"/>
  <c r="Q552" i="6"/>
  <c r="P552" i="6"/>
  <c r="Q548" i="6"/>
  <c r="P544" i="6"/>
  <c r="Q544" i="6"/>
  <c r="Q539" i="6"/>
  <c r="Q549" i="6"/>
  <c r="P549" i="6"/>
  <c r="Q541" i="6"/>
  <c r="L547" i="6"/>
  <c r="O547" i="6"/>
  <c r="L543" i="6"/>
  <c r="O543" i="6"/>
  <c r="L537" i="6"/>
  <c r="O537" i="6"/>
  <c r="L538" i="6"/>
  <c r="O538" i="6"/>
  <c r="P550" i="6"/>
  <c r="Q550" i="6"/>
  <c r="Q542" i="6"/>
  <c r="P546" i="6"/>
  <c r="Q546" i="6"/>
  <c r="Q536" i="6"/>
  <c r="P536" i="6"/>
  <c r="P534" i="6"/>
  <c r="Q534" i="6"/>
  <c r="Q535" i="6"/>
  <c r="P533" i="6"/>
  <c r="Q533" i="6"/>
  <c r="Q574" i="6"/>
  <c r="P574" i="6"/>
  <c r="P579" i="6"/>
  <c r="Q579" i="6"/>
  <c r="Q577" i="6"/>
  <c r="P577" i="6"/>
  <c r="P573" i="6"/>
  <c r="Q573" i="6"/>
  <c r="P593" i="6"/>
  <c r="Q593" i="6"/>
  <c r="Q585" i="6"/>
  <c r="P585" i="6"/>
  <c r="Q571" i="6"/>
  <c r="P571" i="6"/>
  <c r="P578" i="6"/>
  <c r="Q578" i="6"/>
  <c r="P586" i="6"/>
  <c r="Q586" i="6"/>
  <c r="P555" i="6"/>
  <c r="Q555" i="6"/>
  <c r="P580" i="6"/>
  <c r="Q580" i="6"/>
  <c r="P599" i="6"/>
  <c r="Q599" i="6"/>
  <c r="Q566" i="6"/>
  <c r="P566" i="6"/>
  <c r="Q575" i="6"/>
  <c r="P575" i="6"/>
  <c r="Q556" i="6"/>
  <c r="Q570" i="6"/>
  <c r="P576" i="6"/>
  <c r="Q576" i="6"/>
  <c r="P584" i="6"/>
  <c r="Q584" i="6"/>
  <c r="L558" i="6"/>
  <c r="O558" i="6"/>
  <c r="Q568" i="6"/>
  <c r="P568" i="6"/>
  <c r="P554" i="6"/>
  <c r="Q554" i="6"/>
  <c r="Q596" i="6"/>
  <c r="P596" i="6"/>
  <c r="Q569" i="6"/>
  <c r="P569" i="6"/>
  <c r="Q583" i="6"/>
  <c r="P583" i="6"/>
  <c r="L565" i="6"/>
  <c r="O565" i="6"/>
  <c r="Q589" i="6"/>
  <c r="P589" i="6"/>
  <c r="P553" i="6"/>
  <c r="Q553" i="6"/>
  <c r="L564" i="6"/>
  <c r="O564" i="6"/>
  <c r="Q567" i="6"/>
  <c r="P567" i="6"/>
  <c r="L557" i="6"/>
  <c r="O557" i="6"/>
  <c r="Q561" i="6"/>
  <c r="Q581" i="6"/>
  <c r="P581" i="6"/>
  <c r="P595" i="6"/>
  <c r="Q595" i="6"/>
  <c r="P563" i="6"/>
  <c r="Q563" i="6"/>
  <c r="Q597" i="6"/>
  <c r="P597" i="6"/>
  <c r="Q559" i="6"/>
  <c r="Q560" i="6"/>
  <c r="P560" i="6"/>
  <c r="P590" i="6"/>
  <c r="Q590" i="6"/>
  <c r="Q582" i="6"/>
  <c r="P582" i="6"/>
  <c r="Q572" i="6"/>
  <c r="P572" i="6"/>
  <c r="Q587" i="6"/>
  <c r="P587" i="6"/>
  <c r="L532" i="6"/>
  <c r="O532" i="6"/>
  <c r="I59" i="6"/>
  <c r="H66" i="6" s="1"/>
  <c r="I117" i="9"/>
  <c r="H124" i="9" s="1"/>
  <c r="L531" i="6"/>
  <c r="D18" i="6"/>
  <c r="I108" i="3"/>
  <c r="I59" i="5"/>
  <c r="I77" i="9"/>
  <c r="H84" i="9" s="1"/>
  <c r="I47" i="3"/>
  <c r="D56" i="3" s="1"/>
  <c r="C55" i="3" s="1"/>
  <c r="I51" i="3" s="1"/>
  <c r="Q591" i="5" l="1"/>
  <c r="P540" i="6"/>
  <c r="P545" i="6"/>
  <c r="P546" i="5"/>
  <c r="P561" i="5"/>
  <c r="P570" i="5"/>
  <c r="P562" i="6"/>
  <c r="P571" i="5"/>
  <c r="P553" i="5"/>
  <c r="P577" i="5"/>
  <c r="P531" i="6"/>
  <c r="F18" i="6" s="1"/>
  <c r="P569" i="5"/>
  <c r="Q569" i="5"/>
  <c r="P554" i="5"/>
  <c r="Q554" i="5"/>
  <c r="P539" i="5"/>
  <c r="Q539" i="5"/>
  <c r="Q542" i="5"/>
  <c r="P542" i="5"/>
  <c r="P552" i="5"/>
  <c r="Q552" i="5"/>
  <c r="Q565" i="5"/>
  <c r="P565" i="5"/>
  <c r="P575" i="5"/>
  <c r="Q575" i="5"/>
  <c r="Q544" i="5"/>
  <c r="P544" i="5"/>
  <c r="Q583" i="5"/>
  <c r="P583" i="5"/>
  <c r="Q580" i="5"/>
  <c r="P580" i="5"/>
  <c r="P547" i="5"/>
  <c r="Q547" i="5"/>
  <c r="P563" i="5"/>
  <c r="P562" i="5"/>
  <c r="Q562" i="5"/>
  <c r="Q549" i="5"/>
  <c r="P549" i="5"/>
  <c r="Q545" i="5"/>
  <c r="P545" i="5"/>
  <c r="P555" i="5"/>
  <c r="Q555" i="5"/>
  <c r="Q581" i="5"/>
  <c r="P581" i="5"/>
  <c r="P582" i="5"/>
  <c r="Q582" i="5"/>
  <c r="Q541" i="5"/>
  <c r="P541" i="5"/>
  <c r="P566" i="5"/>
  <c r="Q566" i="5"/>
  <c r="P574" i="5"/>
  <c r="Q574" i="5"/>
  <c r="P551" i="5"/>
  <c r="Q551" i="5"/>
  <c r="Q540" i="5"/>
  <c r="P540" i="5"/>
  <c r="Q559" i="5"/>
  <c r="P559" i="5"/>
  <c r="P568" i="5"/>
  <c r="Q568" i="5"/>
  <c r="P567" i="5"/>
  <c r="Q567" i="5"/>
  <c r="P543" i="5"/>
  <c r="Q543" i="5"/>
  <c r="P601" i="5"/>
  <c r="Q601" i="5"/>
  <c r="P578" i="5"/>
  <c r="P558" i="5"/>
  <c r="Q558" i="5"/>
  <c r="Q557" i="5"/>
  <c r="P557" i="5"/>
  <c r="Q556" i="5"/>
  <c r="P556" i="5"/>
  <c r="Q560" i="5"/>
  <c r="P560" i="5"/>
  <c r="P576" i="5"/>
  <c r="Q576" i="5"/>
  <c r="Q548" i="5"/>
  <c r="P548" i="5"/>
  <c r="Q564" i="5"/>
  <c r="P564" i="5"/>
  <c r="P579" i="5"/>
  <c r="Q579" i="5"/>
  <c r="Q550" i="5"/>
  <c r="P550" i="5"/>
  <c r="P573" i="5"/>
  <c r="Q573" i="5"/>
  <c r="Q572" i="5"/>
  <c r="P572" i="5"/>
  <c r="Q587" i="5"/>
  <c r="P587" i="5"/>
  <c r="P586" i="5"/>
  <c r="P585" i="5"/>
  <c r="P584" i="5"/>
  <c r="Q584" i="5"/>
  <c r="H66" i="5"/>
  <c r="C65" i="5" s="1"/>
  <c r="F63" i="5" s="1"/>
  <c r="D68" i="5"/>
  <c r="C67" i="5" s="1"/>
  <c r="I63" i="5" s="1"/>
  <c r="H115" i="3"/>
  <c r="C114" i="3" s="1"/>
  <c r="F112" i="3" s="1"/>
  <c r="D117" i="3"/>
  <c r="C116" i="3" s="1"/>
  <c r="I112" i="3" s="1"/>
  <c r="D126" i="9"/>
  <c r="C125" i="9" s="1"/>
  <c r="I121" i="9" s="1"/>
  <c r="C123" i="9"/>
  <c r="F121" i="9" s="1"/>
  <c r="Q540" i="6"/>
  <c r="H54" i="3"/>
  <c r="C53" i="3" s="1"/>
  <c r="F51" i="3" s="1"/>
  <c r="C51" i="3" s="1"/>
  <c r="C65" i="6"/>
  <c r="F63" i="6" s="1"/>
  <c r="P537" i="6"/>
  <c r="Q537" i="6"/>
  <c r="P543" i="6"/>
  <c r="Q543" i="6"/>
  <c r="P547" i="6"/>
  <c r="Q547" i="6"/>
  <c r="P538" i="6"/>
  <c r="Q538" i="6"/>
  <c r="Q565" i="6"/>
  <c r="P565" i="6"/>
  <c r="P557" i="6"/>
  <c r="Q557" i="6"/>
  <c r="P558" i="6"/>
  <c r="Q558" i="6"/>
  <c r="P564" i="6"/>
  <c r="Q564" i="6"/>
  <c r="P532" i="6"/>
  <c r="Q532" i="6"/>
  <c r="D68" i="6"/>
  <c r="C83" i="9"/>
  <c r="F81" i="9" s="1"/>
  <c r="D86" i="9"/>
  <c r="C85" i="9" s="1"/>
  <c r="I81" i="9" s="1"/>
  <c r="F20" i="5" l="1"/>
  <c r="F20" i="6"/>
  <c r="F18" i="5"/>
  <c r="C63" i="5"/>
  <c r="C112" i="3"/>
  <c r="C121" i="9"/>
  <c r="C81" i="9"/>
  <c r="C67" i="6"/>
  <c r="I63" i="6" s="1"/>
  <c r="C63" i="6" s="1"/>
</calcChain>
</file>

<file path=xl/sharedStrings.xml><?xml version="1.0" encoding="utf-8"?>
<sst xmlns="http://schemas.openxmlformats.org/spreadsheetml/2006/main" count="1481" uniqueCount="433">
  <si>
    <t>1/ Weekly forecast reflects settlement futures prices and/or available farm prices received on that date.</t>
  </si>
  <si>
    <t>2009-10</t>
  </si>
  <si>
    <t>2010-11</t>
  </si>
  <si>
    <t>2012-13</t>
  </si>
  <si>
    <t>2011-12</t>
  </si>
  <si>
    <t>Brief description of the futures forecast model</t>
  </si>
  <si>
    <t>On this worksheet, users can change a marketing year forecast by using their own futures prices, monthly basis values, and/or monthly marketing weights.</t>
  </si>
  <si>
    <t>Basis (5-year U.S. average)</t>
  </si>
  <si>
    <t xml:space="preserve">Monthly marketing weights (5-year U.S. average) </t>
  </si>
  <si>
    <t>Basis</t>
  </si>
  <si>
    <t xml:space="preserve">Futures price </t>
  </si>
  <si>
    <t>Marketing year</t>
  </si>
  <si>
    <t>Marketing weights</t>
  </si>
  <si>
    <t>This worksheet defines key terms associated with the futures forecast model.</t>
  </si>
  <si>
    <t>This worksheet provides current and historical data needed to produce the marketing year forecasts:</t>
  </si>
  <si>
    <t>Marketing year month</t>
  </si>
  <si>
    <t xml:space="preserve">5-year average </t>
  </si>
  <si>
    <t>Target price</t>
  </si>
  <si>
    <t>National average loan rate</t>
  </si>
  <si>
    <t>Direct payment rate</t>
  </si>
  <si>
    <t>Share of total for the marketing year</t>
  </si>
  <si>
    <t>Season-average price received</t>
  </si>
  <si>
    <t>Data and sources</t>
  </si>
  <si>
    <t>Forecast procedures</t>
  </si>
  <si>
    <t>2005-06</t>
  </si>
  <si>
    <t>2006-07</t>
  </si>
  <si>
    <t>2007-08</t>
  </si>
  <si>
    <t>The futures forecast model requires the following data:</t>
  </si>
  <si>
    <t>period</t>
  </si>
  <si>
    <t>WASDE projection</t>
  </si>
  <si>
    <t>Weekly forecast</t>
  </si>
  <si>
    <t>Sum of weights</t>
  </si>
  <si>
    <t xml:space="preserve">Calendar </t>
  </si>
  <si>
    <t>Nearby futures contracts</t>
  </si>
  <si>
    <t xml:space="preserve">May </t>
  </si>
  <si>
    <t xml:space="preserve">July </t>
  </si>
  <si>
    <t>Calendar</t>
  </si>
  <si>
    <t>#NA = Not available.</t>
  </si>
  <si>
    <t>Futures SAP forecast</t>
  </si>
  <si>
    <t>Futures price based on nearby contract 3/</t>
  </si>
  <si>
    <t>Forecast</t>
  </si>
  <si>
    <t xml:space="preserve">year </t>
  </si>
  <si>
    <t xml:space="preserve"> (Col. A)</t>
  </si>
  <si>
    <t>NOTE: The futures forecast is not an official USDA forecast.</t>
  </si>
  <si>
    <t xml:space="preserve"> ● On this worksheet, users can change the model's forecasts by inserting their own numbers for futures prices, monthly basis values, and/or monthly marketing weights.</t>
  </si>
  <si>
    <t>Definitions</t>
  </si>
  <si>
    <t>Documentation</t>
  </si>
  <si>
    <t>Data</t>
  </si>
  <si>
    <t>● This worksheet provides a brief description of the forecast model, data sources, and forecast procedures.</t>
  </si>
  <si>
    <t>End of Data</t>
  </si>
  <si>
    <r>
      <t xml:space="preserve">The user may change the weekly forecast by going to the </t>
    </r>
    <r>
      <rPr>
        <b/>
        <sz val="12"/>
        <rFont val="Times New Roman"/>
        <family val="1"/>
      </rPr>
      <t>change forecast</t>
    </r>
    <r>
      <rPr>
        <sz val="12"/>
        <rFont val="Times New Roman"/>
        <family val="1"/>
      </rPr>
      <t xml:space="preserve"> worksheet.</t>
    </r>
  </si>
  <si>
    <t xml:space="preserve">Release date of </t>
  </si>
  <si>
    <t>Forecast period 1/</t>
  </si>
  <si>
    <t>period 1/</t>
  </si>
  <si>
    <r>
      <t>Agricultural Prices</t>
    </r>
    <r>
      <rPr>
        <sz val="10"/>
        <rFont val="Arial"/>
        <family val="2"/>
      </rPr>
      <t xml:space="preserve"> 2/ </t>
    </r>
  </si>
  <si>
    <t>Marketing-weight average</t>
  </si>
  <si>
    <t>year</t>
  </si>
  <si>
    <t>Basis average</t>
  </si>
  <si>
    <t xml:space="preserve">Date of futures forecast: </t>
  </si>
  <si>
    <t>Step # 1</t>
  </si>
  <si>
    <t>Monthly farm price forecast</t>
  </si>
  <si>
    <t>Composite monthly forecast actual/futures</t>
  </si>
  <si>
    <t>(Col. H)</t>
  </si>
  <si>
    <t>(Col. G)</t>
  </si>
  <si>
    <t>(Col. I)</t>
  </si>
  <si>
    <t xml:space="preserve">Monthly price weight </t>
  </si>
  <si>
    <t>-------------------------------------------------------------------Dollars per bushel--------------------------------------------------------------------------</t>
  </si>
  <si>
    <t>Current futures price by trading contract 2/</t>
  </si>
  <si>
    <t>Actual monthly farm price, if available 4/</t>
  </si>
  <si>
    <t>1/ The marketing year for corn is September-August.</t>
  </si>
  <si>
    <t>Calendar year</t>
  </si>
  <si>
    <t>WASDE release date</t>
  </si>
  <si>
    <t>This worksheet provides:</t>
  </si>
  <si>
    <t>Season-average farm price received</t>
  </si>
  <si>
    <t>Sum of weights =</t>
  </si>
  <si>
    <t xml:space="preserve">Step # 6 </t>
  </si>
  <si>
    <t xml:space="preserve">Dollars per bushel </t>
  </si>
  <si>
    <t>September</t>
  </si>
  <si>
    <t>October</t>
  </si>
  <si>
    <t>November</t>
  </si>
  <si>
    <t>December</t>
  </si>
  <si>
    <t>January</t>
  </si>
  <si>
    <t>February</t>
  </si>
  <si>
    <t>March</t>
  </si>
  <si>
    <t>April</t>
  </si>
  <si>
    <t>May</t>
  </si>
  <si>
    <t>June</t>
  </si>
  <si>
    <t>July</t>
  </si>
  <si>
    <t>August</t>
  </si>
  <si>
    <t xml:space="preserve"> </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</si>
  <si>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</si>
  <si>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</si>
  <si>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</si>
  <si>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</si>
  <si>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</si>
  <si>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</si>
  <si>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</si>
  <si>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</si>
  <si>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</si>
  <si>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</si>
  <si>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</si>
  <si>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</si>
  <si>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</si>
  <si>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</si>
  <si>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</si>
  <si>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</si>
  <si>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</si>
  <si>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</si>
  <si>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</si>
  <si>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</si>
  <si>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</si>
  <si>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</si>
  <si>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</si>
  <si>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</si>
  <si>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</si>
  <si>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1980-84</t>
  </si>
  <si>
    <t>1981-85</t>
  </si>
  <si>
    <t>1982-86</t>
  </si>
  <si>
    <t>1983-87</t>
  </si>
  <si>
    <t>1984-88</t>
  </si>
  <si>
    <t>1985-89</t>
  </si>
  <si>
    <t>1986-90</t>
  </si>
  <si>
    <t>1987-91</t>
  </si>
  <si>
    <t>1988-92</t>
  </si>
  <si>
    <t>1989-93</t>
  </si>
  <si>
    <t>1990-94</t>
  </si>
  <si>
    <t>1991-95</t>
  </si>
  <si>
    <t>1992-96</t>
  </si>
  <si>
    <t>1993-97</t>
  </si>
  <si>
    <t>1994-98</t>
  </si>
  <si>
    <t>1995-99</t>
  </si>
  <si>
    <t>1996-00</t>
  </si>
  <si>
    <t>1997-01</t>
  </si>
  <si>
    <t>1998-02</t>
  </si>
  <si>
    <t>1999-03</t>
  </si>
  <si>
    <t xml:space="preserve">September </t>
  </si>
  <si>
    <t xml:space="preserve">Marketing </t>
  </si>
  <si>
    <t>1975-76</t>
  </si>
  <si>
    <t>1976-77</t>
  </si>
  <si>
    <t>1977-78</t>
  </si>
  <si>
    <t>1978-79</t>
  </si>
  <si>
    <t>1979-80</t>
  </si>
  <si>
    <t xml:space="preserve"> Annual</t>
  </si>
  <si>
    <t>1975-79</t>
  </si>
  <si>
    <t>1976-80</t>
  </si>
  <si>
    <t>1977-81</t>
  </si>
  <si>
    <t>1978-82</t>
  </si>
  <si>
    <t>1979-83</t>
  </si>
  <si>
    <t xml:space="preserve">1979-83 </t>
  </si>
  <si>
    <t>Dollars per bushel</t>
  </si>
  <si>
    <t xml:space="preserve">  </t>
  </si>
  <si>
    <t>Forecast of season-average price received:</t>
  </si>
  <si>
    <t>2000-04</t>
  </si>
  <si>
    <t>2001-05</t>
  </si>
  <si>
    <t>2002-06</t>
  </si>
  <si>
    <t>2008-09</t>
  </si>
  <si>
    <t>2003-07</t>
  </si>
  <si>
    <t>2004-08</t>
  </si>
  <si>
    <t>2005-09</t>
  </si>
  <si>
    <t>2006-10</t>
  </si>
  <si>
    <t>1/ Date on which the settlement prices are observed.</t>
  </si>
  <si>
    <t>1/ Weekly forecast reflects futures settlement prices and/or available farm prices received on that date.</t>
  </si>
  <si>
    <t>2007-11</t>
  </si>
  <si>
    <t>2013-14</t>
  </si>
  <si>
    <t>2008-12</t>
  </si>
  <si>
    <t>2014-15</t>
  </si>
  <si>
    <t>2009-13</t>
  </si>
  <si>
    <t>2015-16</t>
  </si>
  <si>
    <t>2016-17</t>
  </si>
  <si>
    <t>2017-18</t>
  </si>
  <si>
    <t>2018-19</t>
  </si>
  <si>
    <t>PLC payment rate</t>
  </si>
  <si>
    <t>PLC payment rate ($/bu.)</t>
  </si>
  <si>
    <t>Reference</t>
  </si>
  <si>
    <t>price</t>
  </si>
  <si>
    <t>─ The PLC payment rate will be negative or zero if either the futures forecast of the season-average price received or national marketing assistance loan rate are greater than the reference price of $ 3.70/bu.</t>
  </si>
  <si>
    <t>Reference Price</t>
  </si>
  <si>
    <t xml:space="preserve">National marketing assistance loan rate </t>
  </si>
  <si>
    <t xml:space="preserve">WASDE PLC payment rate projection </t>
  </si>
  <si>
    <t xml:space="preserve">Reference price </t>
  </si>
  <si>
    <t xml:space="preserve">Date of Futures Forecast: </t>
  </si>
  <si>
    <t>Date of Futures Forecast:</t>
  </si>
  <si>
    <t xml:space="preserve"> payment trigger price </t>
  </si>
  <si>
    <t>2010-14</t>
  </si>
  <si>
    <t>2011-15</t>
  </si>
  <si>
    <t>2012-16</t>
  </si>
  <si>
    <t>Change Forecast</t>
  </si>
  <si>
    <t>2013-17</t>
  </si>
  <si>
    <t>2019-20</t>
  </si>
  <si>
    <t xml:space="preserve"> Chart of weekly futures model forecasts for the entire marketing year (figure 1).</t>
  </si>
  <si>
    <t>2014-18</t>
  </si>
  <si>
    <t>Percent</t>
  </si>
  <si>
    <t>2020-21</t>
  </si>
  <si>
    <t>2021-22</t>
  </si>
  <si>
    <t>2022-23</t>
  </si>
  <si>
    <t>2023-24</t>
  </si>
  <si>
    <t xml:space="preserve">Effective reference price </t>
  </si>
  <si>
    <t xml:space="preserve">Where; </t>
  </si>
  <si>
    <t>greater of market year average farm price or national average marketing assistance loan rate</t>
  </si>
  <si>
    <t>2015-19</t>
  </si>
  <si>
    <t>2019-20 Forecast</t>
  </si>
  <si>
    <t>Weekly forecast of the corn season-average farm price received and implied price loss coverage (PLC) payment rate for crop year 2019/20:</t>
  </si>
  <si>
    <t>Table 3. Monthly price-received forecast (nearby futures price plus the basis) by weekly forecast period, marketing year 2019/20</t>
  </si>
  <si>
    <t>Basis = 5-year avg. 2014-2018 mkt. yr.</t>
  </si>
  <si>
    <t>Effective Reference Price (ERP) =</t>
  </si>
  <si>
    <t xml:space="preserve">Effective Price (EP ) = </t>
  </si>
  <si>
    <t>Effective price for futures model</t>
  </si>
  <si>
    <t>Effective price for WASDE</t>
  </si>
  <si>
    <t>Price loss coverage (PLC) payment rate (2014 Farm Act)</t>
  </si>
  <si>
    <t>Price loss coverage (PLC) payment rate (2018 Farm Act)</t>
  </si>
  <si>
    <t>Effective price (2018 Farm Act)</t>
  </si>
  <si>
    <t>Effective reference price (2018 Farm Act)</t>
  </si>
  <si>
    <t xml:space="preserve">85 % of Olympic average SAP </t>
  </si>
  <si>
    <r>
      <t xml:space="preserve">Actual SAP (available in September </t>
    </r>
    <r>
      <rPr>
        <i/>
        <sz val="10"/>
        <rFont val="Arial"/>
        <family val="2"/>
      </rPr>
      <t>Agricultural Prices</t>
    </r>
    <r>
      <rPr>
        <sz val="10"/>
        <rFont val="Arial"/>
        <family val="2"/>
      </rPr>
      <t xml:space="preserve"> report, 2020)</t>
    </r>
  </si>
  <si>
    <t>WASDE SAP projection</t>
  </si>
  <si>
    <t>2016-20</t>
  </si>
  <si>
    <t xml:space="preserve">2020/21 Forecast </t>
  </si>
  <si>
    <t>2020-21 Forecast</t>
  </si>
  <si>
    <t>Table 3. Monthly price-received forecast (nearby futures price plus the basis) by weekly forecast period, marketing year 2020/21</t>
  </si>
  <si>
    <t>Basis = 5-year avg. 2015-2019 mkt. yr.</t>
  </si>
  <si>
    <t xml:space="preserve">Mkt. wt. = 5-year avg. 2014-2018 mkt. yr. </t>
  </si>
  <si>
    <t>Mkt. wt. = 5-year avg. 2015-2019 mkt. yr.</t>
  </si>
  <si>
    <t xml:space="preserve">2019/20 forecast </t>
  </si>
  <si>
    <r>
      <t xml:space="preserve">Actual SAP (available in September </t>
    </r>
    <r>
      <rPr>
        <i/>
        <sz val="10"/>
        <rFont val="Arial"/>
        <family val="2"/>
      </rPr>
      <t>Agricultural Prices</t>
    </r>
    <r>
      <rPr>
        <sz val="10"/>
        <rFont val="Arial"/>
        <family val="2"/>
      </rPr>
      <t xml:space="preserve"> report, 2021)</t>
    </r>
  </si>
  <si>
    <t xml:space="preserve">Basis= 5-year avg. 2013-2017 mkt. yr. </t>
  </si>
  <si>
    <t>Basis=5-year avg. 2014-2018 mkt. yr.</t>
  </si>
  <si>
    <t xml:space="preserve">Mkt. wt.= 5-year avg. 2013-2017 mkt. yr. </t>
  </si>
  <si>
    <t>Mkt. wt.= 5-year avg. 2014-2018 mkt. yr.</t>
  </si>
  <si>
    <t xml:space="preserve">5/ To compute the last term one must obtain the past four market year average prices (Data! Table 6) plus the current SAP forecast (I59) drop the high and low price, compute the average, and multiply times 0.85. </t>
  </si>
  <si>
    <t xml:space="preserve">Table 1. Futures model forecast of U.S. corn producers' season-average price received and PLC payment rate, marketing year 2020/21 </t>
  </si>
  <si>
    <t xml:space="preserve">lesser of (115% of reference price or greater of (reference price or 85% of 5-year Olympic average of market year average farm price) 5/. </t>
  </si>
  <si>
    <t xml:space="preserve">─ The PLC payment rate will be positive if the effective price is less than the effective reference price. </t>
  </si>
  <si>
    <t xml:space="preserve">─ The PLC payment rate will be zero if the effective price is equal to or greater than the effective reference price. </t>
  </si>
  <si>
    <t>Table 4. Actual monthly farm price received by weekly forecast period, marketing year 2020/21</t>
  </si>
  <si>
    <t>Table 5. Composite forecast of futures forecasts and actual price received (when available), by weekly forecast period, marketing year 2020/21</t>
  </si>
  <si>
    <t>Table 6. Composite forecast/actual monthly farm price received weighted by percentage of monthly marketings by weekly forecast period, marketing year 2020/21</t>
  </si>
  <si>
    <t>Table 7. Futures forecast of season-average price received (SAP) and implied price loss coverage (PLC) payment rate by weekly forecast period, marketing year 2020/21</t>
  </si>
  <si>
    <t xml:space="preserve">Table 1. Futures model forecast of U.S. corn producers' season-average price received and PLC payment rate, marketing year 2019/20 </t>
  </si>
  <si>
    <t>Table 4. Actual monthly farm price received by weekly forecast period, marketing year 2019/20</t>
  </si>
  <si>
    <t>Table 5. Composite forecast of futures forecasts and actual price received (when available), by weekly forecast period, marketing year 2019/20</t>
  </si>
  <si>
    <t xml:space="preserve">These forecasts are relevant from May 2019 through August 2020. However, the ability to change these forecasts remains in the spreadsheet until May 2021, the beginning of the next forecast period. Thereafter, marketing year 2019/20 forecasts are archived in the historical forecasts section (see index page). </t>
  </si>
  <si>
    <t xml:space="preserve">Table 2. Futures model forecast of U.S. corn producers' season-average price received and PLC payment rate, marketing year 2019/20 </t>
  </si>
  <si>
    <t>Table 1. Weekly (Thursday) settlement price of the nearby corn futures contract, marketing year 2020/21</t>
  </si>
  <si>
    <t>Table 2. Weekly (Thursday) settlement price of the nearby corn futures contract, marketing year 2019/20</t>
  </si>
  <si>
    <t>Table 4. Observed monthly farm price received by week for U.S. corn producers, marketing year 2020/21 (from monthly Agricultural Prices report)</t>
  </si>
  <si>
    <t>Table 5. Observed monthly farm price received by week for U.S. corn producers, marketing year 2019/20 (from monthly Agricultural Prices report)</t>
  </si>
  <si>
    <t>Table 6. Monthly and annual price received by U.S. corn producers, marketing years 1975/76-2020/21</t>
  </si>
  <si>
    <t>Table 8. 5-year average monthly basis (farm price received less futures), for U.S. corn, marketing years 1980/81-2021/22</t>
  </si>
  <si>
    <t>Table 12. WASDE monthly projection of the U.S. farm price received for corn by forecast period, marketing year 2019/20</t>
  </si>
  <si>
    <t xml:space="preserve">Table 2. Weekly (Thursday) settlement price of the nearby corn futures contract, marketing year 2019/20 1 </t>
  </si>
  <si>
    <t>Table 3. Average monthly settlement price for the nearby corn futures contract by marketing year month, marketing years 1975/76 - 2020/21</t>
  </si>
  <si>
    <t>Table 6. Monthly and annual price received by U.S. corn producers, marketing years 1975-2019</t>
  </si>
  <si>
    <t>Table 7. Average monthly basis (farm price received less futures) for U.S. corn, marketing years 1975/76--2020/21</t>
  </si>
  <si>
    <t>Table 9. Monthly marketing weights for U.S. corn, marketing years 1975/76 - 2019/20</t>
  </si>
  <si>
    <t>Table 10. 5-year average monthly marketing weights for U.S. corn, marketing years 1975/76 -2020/21</t>
  </si>
  <si>
    <t xml:space="preserve">Table 11. WASDE monthly projection of the U.S. farm price received for corn by forecast period, marketing year 2020/21 </t>
  </si>
  <si>
    <t xml:space="preserve">Table 12. WASDE monthly projection of the U.S. farm price received for corn by forecast period, marketing year 2019/20 </t>
  </si>
  <si>
    <t>Explanation of forecast (Table 1)</t>
  </si>
  <si>
    <t>Explanation of detailed computational steps for the weekly forecasts for the marketing year (Tables 2 through 7)</t>
  </si>
  <si>
    <t xml:space="preserve">Explanation of forecast (Table 1): </t>
  </si>
  <si>
    <t>How to change the most recent forecast for marketing year 2020/21 (Table 1)</t>
  </si>
  <si>
    <t>How to change the forecast for marketing year 2019/20 (Table 2)</t>
  </si>
  <si>
    <t>The following steps are used to compute the model forecast: (Refer to example Tables 1 and 2 below to follow each step.)</t>
  </si>
  <si>
    <t xml:space="preserve">5/ To compute the last term, one must obtain the past four market-year-average pies (Data! Table 6) plus the current SAP forecast (I59), drop the high and low price, compute the average, and multiply times 0.85. </t>
  </si>
  <si>
    <t>Table 2. Weekly nearby futures price by marketing-year month, marketing year 2020/21</t>
  </si>
  <si>
    <t xml:space="preserve">Marketing-year month </t>
  </si>
  <si>
    <t>Marketing-year month 1/</t>
  </si>
  <si>
    <t>Table 6. Composite of futures forecast and actual monthly farm price received weighted by percentage of monthly marketings by weekly forecast period, marketing year 2019/20</t>
  </si>
  <si>
    <t>2/ Error = Futures forecast - Actual SAP.</t>
  </si>
  <si>
    <t xml:space="preserve"> ● This worksheet provides:</t>
  </si>
  <si>
    <t>─ A weekly forecast of the season-average farm price received and PLC payment rate. Users may change the weekly forecast by going to the Change Forecast worksheet.</t>
  </si>
  <si>
    <t>─ A chart of weekly forecasts for the entire marketing year.</t>
  </si>
  <si>
    <t>● This worksheet defines key terms associated with the futures forecast model.</t>
  </si>
  <si>
    <t>● This worksheet provides current and historical data needed to produce the marketing year forecasts:</t>
  </si>
  <si>
    <t>─ Weekly and monthly futures prices of the nearby contract by marketing year.</t>
  </si>
  <si>
    <t>─ Monthly and annual farm prices received by marketing year.</t>
  </si>
  <si>
    <t>─ Monthly basis values by marketing year.</t>
  </si>
  <si>
    <t>─ Monthly marketing weights by marketing year.</t>
  </si>
  <si>
    <t xml:space="preserve">Date of weekly forecast </t>
  </si>
  <si>
    <t xml:space="preserve">   Dollars per bushel </t>
  </si>
  <si>
    <t xml:space="preserve">Futures model forecast </t>
  </si>
  <si>
    <t xml:space="preserve">Midpoint of WASDE projection </t>
  </si>
  <si>
    <t xml:space="preserve">● Step # 1 enters the most recent Thursday's settlement price from each trading contract into Table 1, column B. These prices provide a futures price for each month as found in column C. </t>
  </si>
  <si>
    <t>● Step # 2 calculates a monthly price forecast found in column E by adding a moving 5-year average basis found in column D to the monthly futures price found in column C. Column F reflects, when available, actual monthly farm prices received by U.S. producers.</t>
  </si>
  <si>
    <t xml:space="preserve">● Step # 3 inserts an actual monthly price received by farmers into column F, if available. </t>
  </si>
  <si>
    <t>● Step # 4 computes each month’s price weight, as found in column I, and is a product of columns G and H. Column G reflects a composite forecast derived from farm prices received or futures prices. Column H reflects each month’s 5-year-moving-average monthly marketing weight.</t>
  </si>
  <si>
    <t>● Step # 5 computes the season-average price received forecast, a summation of monthly price weights found in column I.</t>
  </si>
  <si>
    <t>● Step # 6 calculates the price loss coverage (PLC) payment rate.</t>
  </si>
  <si>
    <t xml:space="preserve">Forecast of price loss coverage (PLC) payment rate: </t>
  </si>
  <si>
    <t xml:space="preserve">3/ When the forecast month coincides with the month during which the contract expires, futures prices are obtained from the next nearby contract. </t>
  </si>
  <si>
    <t xml:space="preserve">4/ A value of zero implies farm prices received are not available. </t>
  </si>
  <si>
    <t xml:space="preserve">Explanation of detailed computational steps for the weekly futures model forecasts (Table 2 through 7) </t>
  </si>
  <si>
    <t>─ Step # 1 enters each Thursday’s settlement price from each trading contract for the respective marketing year's month. Prices are taken from Data!Table1 and are entered into Table 2.</t>
  </si>
  <si>
    <t xml:space="preserve">─ Step # 3 inserts a monthly price received, if available, from Data! Table 4 into Table 4. </t>
  </si>
  <si>
    <t xml:space="preserve">1/ Weekly forecast reflects available farm prices received on that date. </t>
  </si>
  <si>
    <t xml:space="preserve">Futures PLC payment rate forecast </t>
  </si>
  <si>
    <t>─ The PLC payment rate will be positive if both the futures forecast of the season-average price received and national marketing assistance loan rate, $ 1.95/bu., are less than the reference price of $ 3.70/bu.</t>
  </si>
  <si>
    <t xml:space="preserve">─ The PLC payment rate will be zero if both the futures forecast of the season-average price received and national marketing assistance loan rate are equal to the reference price of $ 3.70/bu. </t>
  </si>
  <si>
    <t>─ Step # 1 enters each Thursday’s settlement price from each trading contract for the respective marketing year's month. Prices are taken from Data!Table1 and entered into Table 2.</t>
  </si>
  <si>
    <t xml:space="preserve">─ Step # 6 calculates forecasts of the price loss coverage (PLC) payment rate and enters them in Table 7. Policy parameters, reference prices and loan rates, which are located in Data! Table 13 are also entered into Table 7. </t>
  </si>
  <si>
    <t xml:space="preserve">● Step # 6 calculates the price loss coverage (PLC) payment rate. </t>
  </si>
  <si>
    <t xml:space="preserve">● Step # 1 enters the most recent Thursday's settlement price from each trading contract into Table 2, column B. These prices provide a futures price for each month as found in column C. </t>
  </si>
  <si>
    <t>● The futures forecast model consists of several components: futures prices, farm prices received, basis values (farm price received less the futures price), and marketing weights. For more information on basis, futures prices, and marketing weights, see the Definitions worksheet.</t>
  </si>
  <si>
    <t xml:space="preserve">● A season-average price forecast is derived from a summation of weighted monthly farm price forecasts for the marketing year. For more information on season-average price, see the Definitions worksheet. </t>
  </si>
  <si>
    <t>● The monthly forecasts are derived from the nearby futures contract traded throughout the marketing year. For more information on futures prices, see the Definitions worksheet.</t>
  </si>
  <si>
    <t xml:space="preserve">● The monthly futures price is adjusted by a basis to compute the monthly farm price forecast, which is replaced with the actual monthly price received by farmers as it becomes available from USDA's National Agricultural Statistics Service. For more information on basis, see the Definitions worksheet. </t>
  </si>
  <si>
    <t>● Monthly marketing weights are used to weight each month's price. For more information on marketing weights, see the Definitions worksheet.</t>
  </si>
  <si>
    <t>● Monthly basis values by marketing year. Monthly farm prices received less monthly average futures settlement prices from the nearby futures contract.</t>
  </si>
  <si>
    <t xml:space="preserve">● Weekly and monthly futures prices of the nearby contract by marketing year </t>
  </si>
  <si>
    <t>● Monthly and annual farm prices received by marketing year</t>
  </si>
  <si>
    <t>● Monthly basis values by marketing year</t>
  </si>
  <si>
    <t>● Monthly marketing weights by marketing year</t>
  </si>
  <si>
    <t xml:space="preserve">● Monthly season-average price received projection from World Agricultural Supply and Demand Estimates (WASDE) </t>
  </si>
  <si>
    <t xml:space="preserve">1/ Marketing weights for marketing year 1975 through 1985 were converted into 12 month weights. Initially, they were reported with weights for 14 months. The conversion summed each month's weight for the marketing year and recomputed each month's percentage of the total. </t>
  </si>
  <si>
    <t xml:space="preserve">  Dollars per bushel </t>
  </si>
  <si>
    <t xml:space="preserve">    Step # 2</t>
  </si>
  <si>
    <t xml:space="preserve"> Step # 3 </t>
  </si>
  <si>
    <t xml:space="preserve">  Step # 4</t>
  </si>
  <si>
    <t xml:space="preserve"> (Col. B)</t>
  </si>
  <si>
    <t xml:space="preserve">  (Col. C)</t>
  </si>
  <si>
    <t xml:space="preserve">  (Col. D)</t>
  </si>
  <si>
    <t xml:space="preserve">  (Col. E)</t>
  </si>
  <si>
    <t xml:space="preserve">  (Col. F)</t>
  </si>
  <si>
    <t xml:space="preserve">   Percent</t>
  </si>
  <si>
    <t xml:space="preserve">Step # 5 Futures model forecast of the season-average price received (weighted average) ($/bu.)  = </t>
  </si>
  <si>
    <t xml:space="preserve"> = Effective Reference Price (ERP) ($/bu.)             minus the Effective Price (higher or SAP farm price ($/bu) or National marketing assistance loan rate ($/bu.)) </t>
  </si>
  <si>
    <t xml:space="preserve">  minus Effective Price (EP) ($/bu.)</t>
  </si>
  <si>
    <t xml:space="preserve">1/ Weekly forecast reflects futures settlement price on that date. </t>
  </si>
  <si>
    <t xml:space="preserve">A value of zero implies an actual price is available for that date. </t>
  </si>
  <si>
    <t xml:space="preserve"> Different futures prices may be entered into column B by the user. </t>
  </si>
  <si>
    <t xml:space="preserve">  Different basis values may be entered into column D by the user. </t>
  </si>
  <si>
    <t xml:space="preserve"> Different marketing weights may be inserted into column H by the user. </t>
  </si>
  <si>
    <t xml:space="preserve"> Different futures prices many be entered into column B by the user. </t>
  </si>
  <si>
    <t xml:space="preserve"> Different marketing weights may be entered into column H by the user. </t>
  </si>
  <si>
    <t xml:space="preserve"> minus   Effective Price (EP) ($/bu.)</t>
  </si>
  <si>
    <t>2/ Contract months include December, March, May, July, and, September. Futures price quotation from the Chicago Mercantile Exchange Group/Chicago Board of Trade settlement prices.</t>
  </si>
  <si>
    <r>
      <t xml:space="preserve">This </t>
    </r>
    <r>
      <rPr>
        <b/>
        <sz val="12"/>
        <rFont val="Times New Roman"/>
        <family val="1"/>
      </rPr>
      <t xml:space="preserve">Contents </t>
    </r>
    <r>
      <rPr>
        <sz val="12"/>
        <rFont val="Times New Roman"/>
        <family val="1"/>
      </rPr>
      <t>sheet provides an explanation of each worksheet in the file.</t>
    </r>
  </si>
  <si>
    <t xml:space="preserve"> ─ Information provided by USDA's Farm Service Agency for official PLC payment rates. See U.S. Department of Agriculture, Farm Service Agency, Programs and Services, ARC/PLC Program, Program Data.</t>
  </si>
  <si>
    <t>For information on how to purchase historical corn futures data from the Chicago Mercantile Exchange Group, see: (Chicago Mercantile Exchange Group, Web Site, Market -data/datamine-historical-data).</t>
  </si>
  <si>
    <t xml:space="preserve">─ An explanation of the detailed computational steps for the weekly forecasts for the marketing year. Forecast accuracy statistics are computed when the final National Agricultural Statistics Service SAP becomes available. </t>
  </si>
  <si>
    <t xml:space="preserve">─ Step # 5 computes the weekly forecasts for season-average price received and enters them into Table 7. Each weekly forecast is a summation of that week's price weights (Table 6) for each month of the marketing year. Accuracy statistics are computed in Table 7 when the National Agricultural Statistics Service final SAP becomes available. Accuracy is also illustrated in figure 1. </t>
  </si>
  <si>
    <t xml:space="preserve">─ An explanation of the detailed computational steps for the weekly forecasts for the marketing year. Forecast accuracy statistics are computed when the final National Agricultural Statistics Service Season Average Price (SAP) becomes available. </t>
  </si>
  <si>
    <t>For more information on U.S. farm policy, see (U.S. Department of Agriculture, USDA, Economic Research Service, Web Site, Topic Page, Farm Economy, Farm and Commodity Policy).</t>
  </si>
  <si>
    <t>Table 11. WASDE monthly projection of the U.S. farm price received for corn by forecast period, marketing year 2020/21</t>
  </si>
  <si>
    <t>● Monthly and annual farm prices received by marketing year are obtained from Agricultural Prices, published by USDA's National Agricultural Statistics Service. For the publication, see U.S. Department of Agriculture, National Agricultural Statistics Service, Agricultural Prices, monthly, various months.</t>
  </si>
  <si>
    <t>● Weekly and monthly futures prices of the nearby contract by marketing year. Daily settlement prices by contract for corn are obtained from the Chicago Mercantile Exchange Group for marketing years 1975 to the present. For current corn futures data from the Chicago Mercantile Exchange Group, see Chicago Mercantile Exchange Group, Web Site, Agricultural Futures, Corn.</t>
  </si>
  <si>
    <t xml:space="preserve">5/ To compute the last term one must obtain the past four market year average prices (Data! Table 6) plus the current SAP forecast (I59), drop the high and low price, compute the average, and multiply times 0.85. </t>
  </si>
  <si>
    <t>--------Dollars per bushel--------</t>
  </si>
  <si>
    <t xml:space="preserve"> /2 Because National Agricultural Statistics Service no longer reports the mid-month price we no longer have a price for the contract expiration month.  Therefore, we use the nearby contract’s average monthly futures price of the month prior to contract expiration.</t>
  </si>
  <si>
    <t xml:space="preserve">/1 Weekly forecast reflects futures settlement price on that date. </t>
  </si>
  <si>
    <t xml:space="preserve">● Step # 3 inserts an actual monthly price received by farmers into column F, if available. Initially, this is a mid-month price but a month later becomes the full-month price received. As of January 2015, only full-month prices are available and used. </t>
  </si>
  <si>
    <t xml:space="preserve">─ Step # 3 inserts a monthly price received, if available, from Data! Table 4 into Table 4. Initially, this is a mid-month price but a month later becomes the full-month price received. As of January 2015, only full-month prices are available and used. </t>
  </si>
  <si>
    <t>● Step # 3 inserts an actual monthly price received by farmers into column F, if available. Initially, this is a mid-month price but a month later becomes the full-month price received. As of January 2015, only full-month prices are available and used.</t>
  </si>
  <si>
    <t>Source: USDA Economic Research Service using data from 2018 Farm Bill</t>
  </si>
  <si>
    <t>Source: USDA Economic Research Service using data from World Agricultural Supply and Demand Estimates</t>
  </si>
  <si>
    <t>Source: USDA Economic Statistics Service using data from National Agricultural Statistics Service</t>
  </si>
  <si>
    <t>Source: USDA Economic Research Service using data from National Agricultural Statistics Service</t>
  </si>
  <si>
    <t>Source: USDA Economic Research Service using data from National Agricultural Statistics Service and Chicago Mercantile Exchange FutureSource</t>
  </si>
  <si>
    <t>Source: USDA Economic Research Service using data from National Agricultural Statisics Service</t>
  </si>
  <si>
    <t>Source: USDA Economic Research Service using data from Chicago Mercantile Exchange FutureSource</t>
  </si>
  <si>
    <t>Table 8. 5-year average monthly basis (farm price received less futures), for U.S. corn, marketing years 1980/81-2021-22</t>
  </si>
  <si>
    <t>2/</t>
  </si>
  <si>
    <t xml:space="preserve"> 2/ Because National Agricultural Statistics Service no longer reports the mid-month price we no longer have a price for the contract expiration month. Therefore, we use the nearby contract’s average monthly futures price of the month prior to contract expiration.</t>
  </si>
  <si>
    <t>Table 1. Weekly (Thursday) settlement price of the nearby corn futures contract, marketing year 2020/21 1/</t>
  </si>
  <si>
    <t>Table 7. Average monthly basis (farm price received less futures) for U.S. corn, marketing years 1975/76-2020/21</t>
  </si>
  <si>
    <t>Table 3. Average monthly settlement price for the nearby corn futures contract by marketing-year month, marketing years 1975/76-2020/21</t>
  </si>
  <si>
    <t>Table 10. 5-year average monthly marketing weights for U.S. corn, marketing years 1975/76-2020/21</t>
  </si>
  <si>
    <t>Table 9. Monthly marketing weights for U.S. corn, marketing years 1975/76-2019/20</t>
  </si>
  <si>
    <t>● Step # 5 computes the season-average price-received forecast, a summation of monthly price weights found in column I.</t>
  </si>
  <si>
    <t xml:space="preserve">─ Step # 5 computes the weekly forecasts for season-average price-received and enters them into Table 7. Each weekly forecast is a summation of that week's price weights (Table 6) for each month of the marketing year. Accuracy statistics are computed in Table 7 when the National Agricultural Statistics Service final SAP becomes available. Accuracy is also illustrated in Figure 1. </t>
  </si>
  <si>
    <t>3/ Percent error = Error/ Actual SAP.</t>
  </si>
  <si>
    <t>The futures price is used as a predictor of the season-average U.S. farm price. Futures prices reflect both expected supply and use, and thus can be used to forecast short-run farm prices.</t>
  </si>
  <si>
    <t xml:space="preserve">2/ Contract months include December, March, May, July, and September. Futures price quotation from the Chicago Mercantile Exchange Group/Chicago Board of Trade settlement prices. A value of zero implies an actual price is available for that date. </t>
  </si>
  <si>
    <t>SAP forecast accuracy statistics</t>
  </si>
  <si>
    <t>Table 2. Weekly nearby futures price by marketing-year month, marketing year 2019/20</t>
  </si>
  <si>
    <t xml:space="preserve">SAP forecast accuracy statistics </t>
  </si>
  <si>
    <t xml:space="preserve">FUTURES PRICE FORECAST MODEL: Estimates for the season-average price and price loss coverage (PLC) payment rate for corn </t>
  </si>
  <si>
    <t>Official USDA forecasts are available from:</t>
  </si>
  <si>
    <t>─ The most recent World Agricultural Supply and Demand Estimates (WASDE) report, which provides the most recent projection for the season average farm price received. See: U.S. Department of Agriculture, Office of the Chief Economist, WASDE Reports, various months and years.</t>
  </si>
  <si>
    <t xml:space="preserve">─ Step # 2 calculates a monthly price-received forecast and enters it into Table 3. This forecast is the sum of a 5-year average monthly basis from Data! Table 8 and the futures price in Table 2. </t>
  </si>
  <si>
    <t xml:space="preserve">─ Step # 6 calculates forecasts of the price loss coverage (PLC) payment rate and enters it in Table 7. Policy parameters, reference price, and loan rate, which are located in Data! Table 13, are also inserted into Table 7. </t>
  </si>
  <si>
    <t>Source: USDA, Economic Research Service using data from Chicago Mercantile Exchange FutureSource.</t>
  </si>
  <si>
    <t>Source: USDA, Economic Research Service using data from National Agricultural Statistics Service.</t>
  </si>
  <si>
    <t xml:space="preserve">2/ As of January 1, 2015, National Agricultural Statistics Service discontinued reporting mid-month farm prices and instead reports only full-month prices. As a result, an additional month's time is required before the full-month price is available, thus requiring an additional month of a futures-adjusted forecast. </t>
  </si>
  <si>
    <t>Source: USDA, Economic Research Service using data from Chicago Mercantile Exchange FutureSource and National Agricultural Statistics Service.</t>
  </si>
  <si>
    <t>Source: USDA, Economic Research Service using data from Chicago Mercantile Exchange FutureSource National Agricultural Statistics Service.</t>
  </si>
  <si>
    <t>Source: USDA, Economic Research Service using data from Chicago Mercantile Exchange FutureSource, National Agricultural Statistics Service, 2018 Farm Bill, and World Agricultural Outlook Board.</t>
  </si>
  <si>
    <r>
      <t xml:space="preserve">● </t>
    </r>
    <r>
      <rPr>
        <b/>
        <sz val="12"/>
        <rFont val="Times New Roman"/>
        <family val="1"/>
      </rPr>
      <t>Basis</t>
    </r>
    <r>
      <rPr>
        <sz val="12"/>
        <rFont val="Times New Roman"/>
        <family val="1"/>
      </rPr>
      <t>: The basis computed for this analysis is the monthly U.S. average price received by producers (as published by USDA's National Agricultural Statistics Service; see the Data and sources section of the Documentation Tab for more information) less a monthly average of the nearby futures settlement price observed for a given month. For months when the contract expires, the next nearby contract is used instead of the current nearby contract. For example, the September corn basis is the difference between the September farm price received by U.S. corn producers and September’s average settlement price of the nearby December futures corn contract. In December, the basis is the difference between the December farm price received by U.S. corn producers and December's average settlement price of the March futures contract, which is the next nearby contract for corn. In this model, a 5-year moving average of the basis is used to compute the forecast. The 5-year average is updated annually.</t>
    </r>
  </si>
  <si>
    <r>
      <t xml:space="preserve">● </t>
    </r>
    <r>
      <rPr>
        <b/>
        <sz val="12"/>
        <rFont val="Times New Roman"/>
        <family val="1"/>
      </rPr>
      <t>Effective price (2018 Farm Act):</t>
    </r>
    <r>
      <rPr>
        <sz val="12"/>
        <rFont val="Times New Roman"/>
        <family val="1"/>
      </rPr>
      <t xml:space="preserve"> The higher of the national average market price received by producers during the 12-month marketing year for the covered commodity or the national average loan rate for a marketing assistance loan. </t>
    </r>
  </si>
  <si>
    <r>
      <t xml:space="preserve">● </t>
    </r>
    <r>
      <rPr>
        <b/>
        <sz val="12"/>
        <rFont val="Times New Roman"/>
        <family val="1"/>
      </rPr>
      <t>Effective reference price (2018 Farm Act):</t>
    </r>
    <r>
      <rPr>
        <sz val="12"/>
        <rFont val="Times New Roman"/>
        <family val="1"/>
      </rPr>
      <t xml:space="preserve"> The effective reference price represents the lesser of an amount equal to (115 percent of the reference price for a covered commodity) or the greater of the ((reference price for a covered commodity) or (85 percent of the average marketing year price of a covered commodity for most recent 5 crop years, excluding each crop year with the highest and lowest marketing year average price.)) </t>
    </r>
  </si>
  <si>
    <r>
      <t xml:space="preserve">● </t>
    </r>
    <r>
      <rPr>
        <b/>
        <sz val="12"/>
        <rFont val="Times New Roman"/>
        <family val="1"/>
      </rPr>
      <t>Futures price:</t>
    </r>
    <r>
      <rPr>
        <sz val="12"/>
        <rFont val="Times New Roman"/>
        <family val="1"/>
      </rPr>
      <t xml:space="preserve"> The settlement futures prices from the Chicago Mercantile Exchange Group's contract for No. 2 yellow corn are used for this analysis. The price for the nearby contract is used except when the Marketing-year month coincides with the month in which the contract expires. For example, the December contract prices are used for the months of September, October, and November, while the March contract prices are used for the months of December, January, and February, etc. See Table 3 on the Data Tab for information on which futures contracts cover which months. For current corn futures data from the Chicago Mercantile Exchange Group, see: Chicago Mercantile Exchange Group, Web Site, Agricultural Futures, Corn.</t>
    </r>
  </si>
  <si>
    <r>
      <t xml:space="preserve">● </t>
    </r>
    <r>
      <rPr>
        <b/>
        <sz val="12"/>
        <rFont val="Times New Roman"/>
        <family val="1"/>
      </rPr>
      <t>Marketing year:</t>
    </r>
    <r>
      <rPr>
        <sz val="12"/>
        <rFont val="Times New Roman"/>
        <family val="1"/>
      </rPr>
      <t xml:space="preserve"> For field crops, the 12-month period starting with the month when the harvest of a specific crop typically begins. For corn, the marketing year runs from September to August.</t>
    </r>
  </si>
  <si>
    <r>
      <t xml:space="preserve">● </t>
    </r>
    <r>
      <rPr>
        <b/>
        <sz val="12"/>
        <rFont val="Times New Roman"/>
        <family val="1"/>
      </rPr>
      <t>Price loss coverage (PLC) payment rate (2014 Farm Act):</t>
    </r>
    <r>
      <rPr>
        <sz val="12"/>
        <rFont val="Times New Roman"/>
        <family val="1"/>
      </rPr>
      <t xml:space="preserve"> The difference between the reference price and the higher of the annual national-average farm price or national marketing assistance loan rate. For background information see: U.S. 113th Congress. 2014. Agricultural Act of 2014. H.R. 2642. </t>
    </r>
  </si>
  <si>
    <r>
      <t xml:space="preserve">● </t>
    </r>
    <r>
      <rPr>
        <b/>
        <sz val="12"/>
        <rFont val="Times New Roman"/>
        <family val="1"/>
      </rPr>
      <t>Price loss coverage (PLC) payment rate (2018 Farm Act):</t>
    </r>
    <r>
      <rPr>
        <sz val="12"/>
        <rFont val="Times New Roman"/>
        <family val="1"/>
      </rPr>
      <t xml:space="preserve"> The effective reference price less the effective price. For more information see: U.S. 115th Congress. 2018. Agricultural Improvement Act of 2018. H.R. 2. </t>
    </r>
  </si>
  <si>
    <r>
      <t xml:space="preserve">● </t>
    </r>
    <r>
      <rPr>
        <b/>
        <sz val="12"/>
        <rFont val="Times New Roman"/>
        <family val="1"/>
      </rPr>
      <t>Reference price:</t>
    </r>
    <r>
      <rPr>
        <sz val="12"/>
        <rFont val="Times New Roman"/>
        <family val="1"/>
      </rPr>
      <t xml:space="preserve"> A statutorily-fixed "reference price" established by the Agricultural Act of 2014 (The 2014 Farm Act) and continued with the Agricultural Act of 2018 (2018 Farm Act). For more information see 2018 Farm Act, Title I, page 12.</t>
    </r>
  </si>
  <si>
    <r>
      <t xml:space="preserve">● </t>
    </r>
    <r>
      <rPr>
        <b/>
        <sz val="12"/>
        <rFont val="Times New Roman"/>
        <family val="1"/>
      </rPr>
      <t>Marketing weights</t>
    </r>
    <r>
      <rPr>
        <sz val="12"/>
        <rFont val="Times New Roman"/>
        <family val="1"/>
      </rPr>
      <t xml:space="preserve">: A marketing weight represents the proportion of the marketing year’s crop that is marketed in a given month. For example, in a given marketing year, 25 percent of the crop may be sold in October. The marketing weight for that month for that marketing year would be 0.25. Marketing weights are used to construct a weighted season-average price. In this model, a 5-year moving average of these weights is used to compute the forecast. The 5-year average is updated annually. </t>
    </r>
  </si>
  <si>
    <t>● Monthly marketing weights by marketing year. Marketing weights by month are derived from data published in USDA's December Crop Production for marketing years 1975-77 and the annual issue of Agricultural Prices thereafter. For the most recent year's monthly marketing weights, see Agricultural Prices from U.S. Department of Agriculture, National Agricultural Statistics Service, Agricultural Prices, monthly, various months.</t>
  </si>
  <si>
    <t xml:space="preserve">The forecast period for each marketing year covers 16 months, beginning in May, 4 months before the start of the year, and concludes with August, the last month of the marketing year. The forecast period is similar for both the futures model forecast and USDA’s WASDE projections. Model forecasts are made weekly, relying on Thursday's settlement futures price, but are reported once a month. </t>
  </si>
  <si>
    <t xml:space="preserve">Table 1. Futures model forecast of U.S. corn producers' season-average price received and Price Loss Coverage payment rate, marketing year 2020/21 </t>
  </si>
  <si>
    <t>2/ Contract months include December, March, May, July, and, September. Futures price quotation is from the Chicago Mercantile Exchange Group/Chicago Board of Trade settlement prices.</t>
  </si>
  <si>
    <t>For information on how to purchase historical data for corn from the Chicago Mercantile Exchange Group, see Chicago Mercantile Exchange Group, Web Site, Market-data/datamine-historical-data.</t>
  </si>
  <si>
    <t>For marketing year 2014-15 and beyond, we forecast the PLC payment rate as provided for in the 2014 and 2018 Farm Acts. For more information see: U.S. 113th Congress. 2014. Agricultural Act of 2014. H.R. 2642 and U.S. 115th Congress. 2018. H.R. 2</t>
  </si>
  <si>
    <t xml:space="preserve">─ Monthly season-average-price-received projection from World Agricultural Supply and Demand Estimates (WASDE). </t>
  </si>
  <si>
    <t>● Monthly season-average-price-received projections from WASDE. Price projections from USDA are from World Agricultural Supply and Demand Estimates (WASDE), published by USDA’s World Agricultural Outlook Board. For the publication, see U.S. Department of Agriculture, Office of the Chief Economist, WASDE Reports, various months and years.</t>
  </si>
  <si>
    <t>Weekly forecast of the corn season-average farm price received and implied price loss coverage (PLC) payment rate for crop year 2019/20</t>
  </si>
  <si>
    <r>
      <t xml:space="preserve">For more information on the 2008 Farm Act, see: U.S. 110th Congress. 2008. </t>
    </r>
    <r>
      <rPr>
        <i/>
        <sz val="12"/>
        <rFont val="Times New Roman"/>
        <family val="1"/>
      </rPr>
      <t>Food, Conservation, and Energy Act of 2008,</t>
    </r>
    <r>
      <rPr>
        <sz val="12"/>
        <rFont val="Times New Roman"/>
        <family val="1"/>
      </rPr>
      <t xml:space="preserve"> H.R. 2419.</t>
    </r>
  </si>
  <si>
    <r>
      <t xml:space="preserve">● </t>
    </r>
    <r>
      <rPr>
        <b/>
        <sz val="12"/>
        <rFont val="Times New Roman"/>
        <family val="1"/>
      </rPr>
      <t>Season-average price received:</t>
    </r>
    <r>
      <rPr>
        <sz val="12"/>
        <rFont val="Times New Roman"/>
        <family val="1"/>
      </rPr>
      <t xml:space="preserve"> The monthly or season farm price received is determined by USDA's National Agricultural Statistics Service (NASS). Through sampling, NASS collects data on sales from producers to first buyers. The price is determined by dividing sales by quantity sold. This price represents all grades and qualities. These prices are reported both monthly and annually. </t>
    </r>
  </si>
  <si>
    <t xml:space="preserve">5/ To compute the last term one must obtain the past four market year average prices (Data! Table 6) plus the current SAP forecast (I47), drop the high and low price, compute the average, and multiply times 0.85. </t>
  </si>
  <si>
    <t xml:space="preserve">● Step # 1 enters the most recent Thursday's settlement price from each trading contract into Table 1, column B. These prices provide a futures price for each month, as found in column C. </t>
  </si>
  <si>
    <t>Weekly forecast of the corn season-average farm price received and implied price loss coverage (PLC) payment rate for crop year 2020/21</t>
  </si>
  <si>
    <t>Forecast of season-average price received</t>
  </si>
  <si>
    <t>Forecast of price loss coverage (PLC) payment rate</t>
  </si>
  <si>
    <t xml:space="preserve">minus the Effective Price (higher or SAP farm price ($/bu) or National marketing assistance loan rate ($/bu.)) </t>
  </si>
  <si>
    <t xml:space="preserve"> = Effective Reference Price (ERP) ($/bu.)             </t>
  </si>
  <si>
    <t>2/ As of January 1, 2015,, National Agricultural Statistics Service discontinued reporting mid-month farm prices and instead reports only full-month prices. As a result, an additional month's time is required before the full-month price is available, thus requiring an additional month of a futures-adjusted forecast.</t>
  </si>
  <si>
    <t xml:space="preserve">PLC payment rate ($/bu.) </t>
  </si>
  <si>
    <t xml:space="preserve"> = Effective Reference Price (ERP)($/bu.)   </t>
  </si>
  <si>
    <t xml:space="preserve">─ Step # 4 computes each month’s price-received forecast, weighted by percentage of monthly marketings, and inserts into Table 6. It is a product of the monthly composite forecast in Table 5 times a 5-year average of monthly marketing weight from Data! Table 10. </t>
  </si>
  <si>
    <t xml:space="preserve">─ Step # 4 computes each month’s price-received forecast, weighted by percentage of monthly marketings, and inserts it into Table 6. It is a product of the monthly composite forecast in Table 5 times a 5-year average of monthly marketing weight from Data! Table 10. </t>
  </si>
  <si>
    <t>─ Policy parameters (target price, national average loan rate, direct payment rate, counter-cyclical  payment trigger price, and reference price).</t>
  </si>
  <si>
    <t>Table 7. Futures forecast of season-average price received (SAP) and implied counter-cyclical  payment rate by weekly forecast period, marketing year 2019/20</t>
  </si>
  <si>
    <t>counter-cyclical  payment rate</t>
  </si>
  <si>
    <t xml:space="preserve">counter-cyclical  payment trigger price </t>
  </si>
  <si>
    <t xml:space="preserve">● counter-cyclical  payment rate: The counter-cyclical  payment (CCP) rate is equal to the target price less the effective price. The effective price is equal to the direct payment rate plus the higher of the season-average price received or the national average loan rate. For more information on counter-cyclical  payments, see: U.S. 110th Congress. 2008, Food, Conservation, and Energy Act of 2008. H.R. 2419. </t>
  </si>
  <si>
    <t xml:space="preserve">The effective price, season-average price, and counter-cyclical  payment rate are initially unknown, but the values for the target price, national average loan rate, and direct payment are predetermined. Once the season-average price received is derived, the effective price can be determined, as can the counter-cyclical  payment rate. For definitions of these terms, see: U.S. Department of Agriculture, USDA, Economic Research Service, Web Site, Topic Page, Farm Economy, Farm and Commodity Policy, Farm Policy Glossary. </t>
  </si>
  <si>
    <t xml:space="preserve">● counter-cyclical  payment trigger price: The counter-cyclical  payment trigger price equals the target price minus the direct payment rate for that commodity. counter-cyclical  payments are made when the season-average price received by producers is below the trigger price. </t>
  </si>
  <si>
    <t>● Policy parameters (target prices, national average loan rates, direct payment rates, counter-cyclical  payment trigger prices, and reference prices). Updated loan rates are obtained from the 2018 Farm Act. Reference prices are taken from the 2018 Farm Act, the same as from the 2014 Farm Act. Other policy parameters from the 2002 through 2008 Farm Acts are taken from the legislation. For more information see U.S. 115th Congress, 2018. Agricultural Improvement Act of 2018, H.R. 2; U.S. 113th Congress, 2014. Agricultural Act of 2014. H.R. 2642; U.S. 110th Congress. 2008. Food, Conservation, and Energy Act of 2008. H.R. 2419; U.S. 107th Congress. 2002, Farm Security and Rural Investment Act of 2002. H.R. 2419.</t>
  </si>
  <si>
    <t>● Policy parameters--target price, national average loan rate, counter-cyclical  payment trigger price, and direct payment rate by marketing year</t>
  </si>
  <si>
    <t>Table 13. Policy parameters--target price, national average loan rate, direct payment rate, counter-cyclical  payment trigger price, and reference price, marketing years 2002/03-2023/24</t>
  </si>
  <si>
    <t>Table 13. Policy parameters--target price, national average loan rate, direct payment rate, counter-cyclical  payment trigger price, and reference price, marketing years 2002/03 - 2023/24.</t>
  </si>
  <si>
    <t xml:space="preserve">Users are encouraged to read Forecasting the counter-cyclical Payment Rate for U.S. Corn: An Application of the Futures Price Forecasting Model, which provides background information on the model for corn, its data requirements, the forecast procedure, and forecast results for crop years 2003/04 and 2004/05. The models for soybeans and wheat are similar. Slight differences in those models are explained in the Excel file for each commodity located within this data product. The report covers only corn and is available on the U.S. Department of Agriculture, USDA, Economic Research Service Website Publications. </t>
  </si>
  <si>
    <t>● Step # 5 computes the season-average-price-received forecast, a summation of monthly price weights found in column I.</t>
  </si>
  <si>
    <t>─ Information provided by USDA's Farm Service Agency for official counter-cyclical  payment rates. See: U.S. Department of Agriculture, Farm Service Agency, Programs and Services, Economic Policy Analysis, Feed Grains and Oilseed Analysis, counter-cyclical Payment Rates and Average Market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</si>
</sst>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00"/>
    <numFmt numFmtId="166" formatCode="mmmm\ d"/>
    <numFmt numFmtId="167" formatCode="[$-409]mmmm\ d\,\ yyyy;@"/>
    <numFmt numFmtId="168" formatCode="mmmm\ d\,\ yyyy"/>
    <numFmt numFmtId="169" formatCode="[$-409]d\-mmm\-yy;@"/>
    <numFmt numFmtId="170" formatCode="mmm\-yy_)"/>
    <numFmt numFmtId="171" formatCode="[$-409]dd\-mmm\-yy;@"/>
    <numFmt numFmtId="172" formatCode="0.00000000000"/>
  </numFmts>
  <fonts count="49">
    <font>
      <sz val="10"/>
      <name val="Arial"/>
    </font>
    <font>
      <sz val="10"/>
      <name val="Arial"/>
      <family val="2"/>
    </font>
    <font>
      <sz val="8"/>
      <name val="Arial"/>
      <family val="2"/>
    </font>
    <font>
      <sz val="12"/>
      <name val="Times New Roman"/>
      <family val="1"/>
    </font>
    <font>
      <sz val="12"/>
      <name val="Arial"/>
      <family val="2"/>
    </font>
    <font>
      <sz val="12"/>
      <name val="Arial"/>
      <family val="2"/>
    </font>
    <font>
      <b/>
      <sz val="12"/>
      <name val="Times New Roman"/>
      <family val="1"/>
    </font>
    <font>
      <b/>
      <sz val="14"/>
      <name val="Times New Roman"/>
      <family val="1"/>
    </font>
    <font>
      <sz val="10"/>
      <name val="Times New Roman"/>
      <family val="1"/>
    </font>
    <font>
      <i/>
      <sz val="12"/>
      <name val="Times New Roman"/>
      <family val="1"/>
    </font>
    <font>
      <b/>
      <sz val="12"/>
      <name val="Arial"/>
      <family val="2"/>
    </font>
    <font>
      <b/>
      <sz val="10"/>
      <name val="Arial"/>
      <family val="2"/>
    </font>
    <font>
      <sz val="11"/>
      <name val="Arial"/>
      <family val="2"/>
    </font>
    <font>
      <sz val="11"/>
      <name val="Arial"/>
      <family val="2"/>
    </font>
    <font>
      <sz val="14"/>
      <name val="Times New Roman"/>
      <family val="1"/>
    </font>
    <font>
      <u/>
      <sz val="6.85"/>
      <color indexed="12"/>
      <name val="Arial MT"/>
    </font>
    <font>
      <sz val="12"/>
      <name val="Arial MT"/>
    </font>
    <font>
      <b/>
      <sz val="10"/>
      <name val="Arial"/>
      <family val="2"/>
    </font>
    <font>
      <sz val="14"/>
      <name val="Arial"/>
      <family val="2"/>
    </font>
    <font>
      <b/>
      <sz val="12"/>
      <name val="Arial"/>
      <family val="2"/>
    </font>
    <font>
      <sz val="12"/>
      <name val="Fixedsys"/>
      <family val="3"/>
    </font>
    <font>
      <b/>
      <sz val="10"/>
      <name val="Times New Roman"/>
      <family val="1"/>
    </font>
    <font>
      <b/>
      <sz val="12"/>
      <name val="Fixedsys"/>
      <family val="3"/>
    </font>
    <font>
      <sz val="10"/>
      <name val="Arial"/>
      <family val="2"/>
    </font>
    <font>
      <vertAlign val="superscript"/>
      <sz val="10"/>
      <name val="Arial"/>
      <family val="2"/>
    </font>
    <font>
      <sz val="10"/>
      <name val="Arial"/>
      <family val="2"/>
    </font>
    <font>
      <u/>
      <sz val="14"/>
      <name val="Times New Roman"/>
      <family val="1"/>
    </font>
    <font>
      <i/>
      <sz val="10"/>
      <name val="Arial"/>
      <family val="2"/>
    </font>
    <font>
      <sz val="10"/>
      <name val="Arial"/>
      <family val="2"/>
    </font>
    <font>
      <u/>
      <sz val="12"/>
      <color indexed="12"/>
      <name val="Times New Roman"/>
      <family val="1"/>
    </font>
    <font>
      <sz val="10"/>
      <color indexed="10"/>
      <name val="Arial"/>
      <family val="2"/>
    </font>
    <font>
      <sz val="12"/>
      <color indexed="10"/>
      <name val="Times New Roman"/>
      <family val="1"/>
    </font>
    <font>
      <b/>
      <sz val="12"/>
      <color indexed="10"/>
      <name val="Times New Roman"/>
      <family val="1"/>
    </font>
    <font>
      <sz val="10"/>
      <color indexed="10"/>
      <name val="Arial"/>
      <family val="2"/>
    </font>
    <font>
      <b/>
      <sz val="10"/>
      <color indexed="10"/>
      <name val="Arial"/>
      <family val="2"/>
    </font>
    <font>
      <sz val="10"/>
      <color indexed="8"/>
      <name val="Arial"/>
      <family val="2"/>
    </font>
    <font>
      <u/>
      <sz val="12"/>
      <color indexed="17"/>
      <name val="Times New Roman"/>
      <family val="1"/>
    </font>
    <font>
      <sz val="12"/>
      <color indexed="17"/>
      <name val="Times New Roman"/>
      <family val="1"/>
    </font>
    <font>
      <b/>
      <sz val="10"/>
      <color indexed="10"/>
      <name val="Arial"/>
      <family val="2"/>
    </font>
    <font>
      <b/>
      <u/>
      <sz val="12"/>
      <color indexed="12"/>
      <name val="Times New Roman"/>
      <family val="1"/>
    </font>
    <font>
      <b/>
      <sz val="12"/>
      <color indexed="12"/>
      <name val="Times New Roman"/>
      <family val="1"/>
    </font>
    <font>
      <b/>
      <vertAlign val="superscript"/>
      <sz val="10"/>
      <name val="Arial"/>
      <family val="2"/>
    </font>
    <font>
      <sz val="10"/>
      <color theme="1"/>
      <name val="Arial"/>
      <family val="2"/>
    </font>
    <font>
      <sz val="11"/>
      <color rgb="FF9C6500"/>
      <name val="Calibri"/>
      <family val="2"/>
      <scheme val="minor"/>
    </font>
    <font>
      <sz val="10"/>
      <color rgb="FFFF0000"/>
      <name val="Arial"/>
      <family val="2"/>
    </font>
    <font>
      <sz val="11"/>
      <name val="Calibri"/>
      <family val="2"/>
    </font>
    <font>
      <sz val="7"/>
      <name val="Times New Roman"/>
      <family val="1"/>
    </font>
    <font>
      <sz val="10"/>
      <name val="Arial MT"/>
    </font>
    <font>
      <sz val="11"/>
      <name val="Times New Roman"/>
      <family val="1"/>
    </font>
  </fonts>
  <fills count="18">
    <fill>
      <patternFill patternType="none"/>
    </fill>
    <fill>
      <patternFill patternType="gray125"/>
    </fill>
    <fill>
      <patternFill patternType="solid">
        <fgColor indexed="13"/>
        <bgColor indexed="64"/>
      </patternFill>
    </fill>
    <fill>
      <patternFill patternType="solid">
        <fgColor indexed="45"/>
        <bgColor indexed="64"/>
      </patternFill>
    </fill>
    <fill>
      <patternFill patternType="solid">
        <fgColor indexed="4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47"/>
        <bgColor indexed="64"/>
      </patternFill>
    </fill>
    <fill>
      <patternFill patternType="solid">
        <fgColor indexed="40"/>
        <bgColor indexed="64"/>
      </patternFill>
    </fill>
    <fill>
      <patternFill patternType="solid">
        <fgColor indexed="15"/>
        <bgColor indexed="64"/>
      </patternFill>
    </fill>
    <fill>
      <patternFill patternType="solid">
        <fgColor indexed="22"/>
        <bgColor indexed="64"/>
      </patternFill>
    </fill>
    <fill>
      <patternFill patternType="solid">
        <fgColor indexed="9"/>
        <bgColor indexed="64"/>
      </patternFill>
    </fill>
    <fill>
      <patternFill patternType="solid">
        <fgColor theme="9" tint="0.39997558519241921"/>
        <bgColor indexed="64"/>
      </patternFill>
    </fill>
    <fill>
      <patternFill patternType="solid">
        <fgColor theme="0"/>
        <bgColor indexed="64"/>
      </patternFill>
    </fill>
    <fill>
      <patternFill patternType="solid">
        <fgColor rgb="FFFF99CC"/>
        <bgColor indexed="64"/>
      </patternFill>
    </fill>
    <fill>
      <patternFill patternType="solid">
        <fgColor rgb="FFFFEB9C"/>
      </patternFill>
    </fill>
    <fill>
      <patternFill patternType="solid">
        <fgColor rgb="FFCCFFCC"/>
        <bgColor indexed="64"/>
      </patternFill>
    </fill>
  </fills>
  <borders count="24">
    <border>
      <left/>
      <right/>
      <top/>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5" fillId="0" borderId="0" applyNumberFormat="0" applyFill="0" applyBorder="0" applyAlignment="0" applyProtection="0">
      <alignment vertical="top"/>
      <protection locked="0"/>
    </xf>
    <xf numFmtId="0" fontId="4" fillId="0" borderId="0"/>
    <xf numFmtId="0" fontId="16" fillId="0" borderId="0"/>
    <xf numFmtId="0" fontId="4" fillId="0" borderId="0"/>
    <xf numFmtId="0" fontId="43" fillId="16" borderId="0" applyNumberFormat="0" applyBorder="0" applyAlignment="0" applyProtection="0"/>
  </cellStyleXfs>
  <cellXfs count="625">
    <xf numFmtId="0" fontId="0" fillId="0" borderId="0" xfId="0"/>
    <xf numFmtId="0" fontId="3" fillId="0" borderId="0" xfId="0" applyFont="1" applyAlignment="1">
      <alignment horizontal="left" indent="2"/>
    </xf>
    <xf numFmtId="0" fontId="3" fillId="0" borderId="0" xfId="0" applyFont="1" applyAlignment="1">
      <alignment horizontal="left" indent="1"/>
    </xf>
    <xf numFmtId="0" fontId="3" fillId="0" borderId="0" xfId="0" applyFont="1"/>
    <xf numFmtId="0" fontId="6" fillId="0" borderId="0" xfId="0" applyFont="1"/>
    <xf numFmtId="0" fontId="7" fillId="0" borderId="0" xfId="0" applyFont="1"/>
    <xf numFmtId="0" fontId="8" fillId="0" borderId="0" xfId="0" applyFont="1"/>
    <xf numFmtId="0" fontId="4" fillId="0" borderId="0" xfId="0" applyFont="1"/>
    <xf numFmtId="0" fontId="3" fillId="0" borderId="0" xfId="0" applyNumberFormat="1" applyFont="1"/>
    <xf numFmtId="0" fontId="10" fillId="0" borderId="1" xfId="0" applyFont="1" applyBorder="1"/>
    <xf numFmtId="0" fontId="11" fillId="0" borderId="1" xfId="0" applyFont="1" applyBorder="1"/>
    <xf numFmtId="0" fontId="5" fillId="0" borderId="0" xfId="0" applyFont="1" applyBorder="1"/>
    <xf numFmtId="0" fontId="0" fillId="0" borderId="1" xfId="0" applyBorder="1"/>
    <xf numFmtId="0" fontId="0" fillId="0" borderId="0" xfId="0" applyBorder="1"/>
    <xf numFmtId="0" fontId="12" fillId="0" borderId="0" xfId="0" applyFont="1" applyBorder="1"/>
    <xf numFmtId="0" fontId="14" fillId="0" borderId="0" xfId="0" applyFont="1"/>
    <xf numFmtId="0" fontId="0" fillId="0" borderId="2" xfId="0" applyBorder="1"/>
    <xf numFmtId="0" fontId="16" fillId="0" borderId="0" xfId="3"/>
    <xf numFmtId="0" fontId="11" fillId="0" borderId="0" xfId="3" applyNumberFormat="1" applyFont="1"/>
    <xf numFmtId="0" fontId="4" fillId="0" borderId="0" xfId="4"/>
    <xf numFmtId="0" fontId="5" fillId="0" borderId="0" xfId="0" applyFont="1"/>
    <xf numFmtId="0" fontId="16" fillId="0" borderId="0" xfId="3" applyAlignment="1">
      <alignment horizontal="center"/>
    </xf>
    <xf numFmtId="0" fontId="16" fillId="0" borderId="0" xfId="3" applyFont="1" applyAlignment="1">
      <alignment horizontal="center"/>
    </xf>
    <xf numFmtId="166" fontId="11" fillId="0" borderId="0" xfId="3" applyNumberFormat="1" applyFont="1" applyAlignment="1">
      <alignment horizontal="left"/>
    </xf>
    <xf numFmtId="0" fontId="17" fillId="0" borderId="0" xfId="0" applyFont="1"/>
    <xf numFmtId="0" fontId="18" fillId="0" borderId="0" xfId="0" applyFont="1"/>
    <xf numFmtId="0" fontId="20" fillId="0" borderId="0" xfId="0" applyFont="1"/>
    <xf numFmtId="0" fontId="3" fillId="0" borderId="0" xfId="3" applyFont="1" applyBorder="1"/>
    <xf numFmtId="0" fontId="8" fillId="0" borderId="0" xfId="0" applyFont="1" applyBorder="1"/>
    <xf numFmtId="0" fontId="3" fillId="0" borderId="0" xfId="0" applyFont="1" applyBorder="1"/>
    <xf numFmtId="0" fontId="10" fillId="0" borderId="0" xfId="0" applyFont="1"/>
    <xf numFmtId="0" fontId="6" fillId="2" borderId="0" xfId="0" applyFont="1" applyFill="1"/>
    <xf numFmtId="0" fontId="6" fillId="0" borderId="0" xfId="0" applyFont="1" applyFill="1"/>
    <xf numFmtId="0" fontId="3" fillId="0" borderId="0" xfId="0" applyFont="1" applyFill="1"/>
    <xf numFmtId="0" fontId="0" fillId="0" borderId="0" xfId="0" applyFill="1"/>
    <xf numFmtId="0" fontId="4" fillId="0" borderId="0" xfId="0" applyFont="1" applyFill="1"/>
    <xf numFmtId="0" fontId="20" fillId="0" borderId="0" xfId="0" applyFont="1" applyFill="1"/>
    <xf numFmtId="0" fontId="0" fillId="0" borderId="0" xfId="0" applyFill="1" applyBorder="1"/>
    <xf numFmtId="0" fontId="12" fillId="0" borderId="0" xfId="0" applyFont="1" applyFill="1"/>
    <xf numFmtId="0" fontId="12" fillId="0" borderId="0" xfId="0" applyFont="1" applyFill="1" applyBorder="1"/>
    <xf numFmtId="2" fontId="12" fillId="0" borderId="0" xfId="0" applyNumberFormat="1" applyFont="1" applyFill="1" applyBorder="1"/>
    <xf numFmtId="0" fontId="0" fillId="3" borderId="0" xfId="0" applyFill="1"/>
    <xf numFmtId="0" fontId="0" fillId="4" borderId="0" xfId="0" applyFill="1"/>
    <xf numFmtId="2" fontId="0" fillId="4" borderId="0" xfId="0" applyNumberFormat="1" applyFill="1"/>
    <xf numFmtId="2" fontId="0" fillId="4" borderId="1" xfId="0" applyNumberFormat="1" applyFill="1" applyBorder="1"/>
    <xf numFmtId="0" fontId="0" fillId="5" borderId="0" xfId="0" applyFill="1"/>
    <xf numFmtId="2" fontId="0" fillId="5" borderId="1" xfId="0" applyNumberFormat="1" applyFill="1" applyBorder="1"/>
    <xf numFmtId="0" fontId="0" fillId="5" borderId="0" xfId="0" applyFill="1" applyBorder="1"/>
    <xf numFmtId="2" fontId="0" fillId="6" borderId="0" xfId="0" applyNumberFormat="1" applyFill="1"/>
    <xf numFmtId="0" fontId="0" fillId="6" borderId="0" xfId="0" applyFill="1"/>
    <xf numFmtId="0" fontId="0" fillId="6" borderId="0" xfId="0" quotePrefix="1" applyFill="1"/>
    <xf numFmtId="2" fontId="0" fillId="6" borderId="1" xfId="0" applyNumberFormat="1" applyFill="1" applyBorder="1"/>
    <xf numFmtId="0" fontId="0" fillId="7" borderId="0" xfId="0" applyFill="1"/>
    <xf numFmtId="0" fontId="0" fillId="7" borderId="1" xfId="0" applyFill="1" applyBorder="1"/>
    <xf numFmtId="2" fontId="0" fillId="7" borderId="0" xfId="0" applyNumberFormat="1" applyFill="1"/>
    <xf numFmtId="165" fontId="0" fillId="7" borderId="0" xfId="0" applyNumberFormat="1" applyFill="1"/>
    <xf numFmtId="2" fontId="0" fillId="7" borderId="1" xfId="0" applyNumberFormat="1" applyFill="1" applyBorder="1"/>
    <xf numFmtId="0" fontId="0" fillId="7" borderId="0" xfId="0" applyFill="1" applyBorder="1"/>
    <xf numFmtId="0" fontId="25" fillId="0" borderId="0" xfId="0" applyFont="1" applyBorder="1"/>
    <xf numFmtId="0" fontId="10" fillId="8" borderId="1" xfId="0" applyFont="1" applyFill="1" applyBorder="1"/>
    <xf numFmtId="0" fontId="0" fillId="8" borderId="1" xfId="0" applyFill="1" applyBorder="1"/>
    <xf numFmtId="0" fontId="0" fillId="8" borderId="0" xfId="0" applyFill="1"/>
    <xf numFmtId="0" fontId="10" fillId="8" borderId="0" xfId="0" applyFont="1" applyFill="1" applyBorder="1"/>
    <xf numFmtId="0" fontId="0" fillId="8" borderId="0" xfId="0" applyFill="1" applyBorder="1"/>
    <xf numFmtId="2" fontId="12" fillId="8" borderId="3" xfId="0" applyNumberFormat="1" applyFont="1" applyFill="1" applyBorder="1"/>
    <xf numFmtId="165" fontId="0" fillId="8" borderId="0" xfId="0" applyNumberFormat="1" applyFill="1" applyBorder="1"/>
    <xf numFmtId="0" fontId="10" fillId="3" borderId="1" xfId="0" applyFont="1" applyFill="1" applyBorder="1"/>
    <xf numFmtId="0" fontId="0" fillId="3" borderId="1" xfId="0" applyFill="1" applyBorder="1"/>
    <xf numFmtId="0" fontId="12" fillId="3" borderId="0" xfId="0" applyFont="1" applyFill="1"/>
    <xf numFmtId="0" fontId="10" fillId="3" borderId="0" xfId="0" applyFont="1" applyFill="1" applyBorder="1"/>
    <xf numFmtId="0" fontId="13" fillId="3" borderId="0" xfId="0" applyFont="1" applyFill="1" applyBorder="1"/>
    <xf numFmtId="0" fontId="12" fillId="3" borderId="0" xfId="0" applyFont="1" applyFill="1" applyBorder="1"/>
    <xf numFmtId="2" fontId="12" fillId="3" borderId="3" xfId="0" applyNumberFormat="1" applyFont="1" applyFill="1" applyBorder="1"/>
    <xf numFmtId="0" fontId="0" fillId="3" borderId="0" xfId="0" applyFill="1" applyBorder="1"/>
    <xf numFmtId="0" fontId="3" fillId="3" borderId="0" xfId="0" applyFont="1" applyFill="1" applyBorder="1"/>
    <xf numFmtId="2" fontId="0" fillId="3" borderId="4" xfId="0" applyNumberFormat="1" applyFill="1" applyBorder="1"/>
    <xf numFmtId="0" fontId="1" fillId="3" borderId="0" xfId="0" applyFont="1" applyFill="1" applyBorder="1"/>
    <xf numFmtId="0" fontId="23" fillId="0" borderId="0" xfId="0" applyFont="1"/>
    <xf numFmtId="0" fontId="1" fillId="8" borderId="0" xfId="0" applyFont="1" applyFill="1"/>
    <xf numFmtId="0" fontId="0" fillId="7" borderId="5" xfId="0" applyFill="1" applyBorder="1"/>
    <xf numFmtId="0" fontId="0" fillId="8" borderId="5" xfId="0" applyFill="1" applyBorder="1"/>
    <xf numFmtId="0" fontId="0" fillId="3" borderId="5" xfId="0" applyFill="1" applyBorder="1"/>
    <xf numFmtId="165" fontId="0" fillId="7" borderId="6" xfId="0" applyNumberFormat="1" applyFill="1" applyBorder="1"/>
    <xf numFmtId="0" fontId="10" fillId="0" borderId="0" xfId="0" applyFont="1" applyBorder="1"/>
    <xf numFmtId="0" fontId="11" fillId="0" borderId="0" xfId="0" applyFont="1" applyBorder="1"/>
    <xf numFmtId="164" fontId="0" fillId="7" borderId="0" xfId="0" applyNumberFormat="1" applyFill="1"/>
    <xf numFmtId="0" fontId="25" fillId="0" borderId="1" xfId="0" applyFont="1" applyBorder="1"/>
    <xf numFmtId="0" fontId="25" fillId="0" borderId="0" xfId="0" applyFont="1"/>
    <xf numFmtId="0" fontId="25" fillId="0" borderId="0" xfId="3" applyFont="1" applyBorder="1"/>
    <xf numFmtId="0" fontId="11" fillId="6" borderId="1" xfId="0" applyFont="1" applyFill="1" applyBorder="1"/>
    <xf numFmtId="0" fontId="25" fillId="6" borderId="1" xfId="0" applyFont="1" applyFill="1" applyBorder="1"/>
    <xf numFmtId="0" fontId="25" fillId="6" borderId="0" xfId="3" applyFont="1" applyFill="1" applyBorder="1"/>
    <xf numFmtId="0" fontId="11" fillId="6" borderId="0" xfId="3" applyNumberFormat="1" applyFont="1" applyFill="1"/>
    <xf numFmtId="2" fontId="25" fillId="6" borderId="0" xfId="3" applyNumberFormat="1" applyFont="1" applyFill="1"/>
    <xf numFmtId="0" fontId="25" fillId="6" borderId="0" xfId="3" applyNumberFormat="1" applyFont="1" applyFill="1"/>
    <xf numFmtId="0" fontId="25" fillId="6" borderId="0" xfId="3" applyNumberFormat="1" applyFont="1" applyFill="1" applyBorder="1"/>
    <xf numFmtId="2" fontId="25" fillId="6" borderId="0" xfId="3" applyNumberFormat="1" applyFont="1" applyFill="1" applyBorder="1"/>
    <xf numFmtId="0" fontId="11" fillId="4" borderId="0" xfId="3" applyNumberFormat="1" applyFont="1" applyFill="1"/>
    <xf numFmtId="0" fontId="11" fillId="5" borderId="0" xfId="3" applyNumberFormat="1" applyFont="1" applyFill="1"/>
    <xf numFmtId="0" fontId="11" fillId="4" borderId="1" xfId="0" applyFont="1" applyFill="1" applyBorder="1"/>
    <xf numFmtId="0" fontId="25" fillId="4" borderId="1" xfId="0" applyFont="1" applyFill="1" applyBorder="1"/>
    <xf numFmtId="0" fontId="25" fillId="4" borderId="0" xfId="3" applyFont="1" applyFill="1"/>
    <xf numFmtId="0" fontId="25" fillId="4" borderId="1" xfId="3" applyFont="1" applyFill="1" applyBorder="1" applyAlignment="1">
      <alignment horizontal="left"/>
    </xf>
    <xf numFmtId="0" fontId="25" fillId="4" borderId="1" xfId="3" applyFont="1" applyFill="1" applyBorder="1"/>
    <xf numFmtId="0" fontId="11" fillId="4" borderId="0" xfId="3" applyFont="1" applyFill="1" applyBorder="1"/>
    <xf numFmtId="0" fontId="25" fillId="4" borderId="0" xfId="3" applyFont="1" applyFill="1" applyBorder="1" applyAlignment="1">
      <alignment horizontal="left"/>
    </xf>
    <xf numFmtId="0" fontId="25" fillId="4" borderId="0" xfId="3" applyFont="1" applyFill="1" applyBorder="1"/>
    <xf numFmtId="2" fontId="25" fillId="4" borderId="0" xfId="3" applyNumberFormat="1" applyFont="1" applyFill="1"/>
    <xf numFmtId="0" fontId="25" fillId="4" borderId="0" xfId="3" applyNumberFormat="1" applyFont="1" applyFill="1"/>
    <xf numFmtId="0" fontId="25" fillId="4" borderId="0" xfId="3" applyNumberFormat="1" applyFont="1" applyFill="1" applyBorder="1"/>
    <xf numFmtId="0" fontId="25" fillId="5" borderId="1" xfId="3" applyFont="1" applyFill="1" applyBorder="1"/>
    <xf numFmtId="0" fontId="25" fillId="5" borderId="0" xfId="3" applyFont="1" applyFill="1" applyBorder="1"/>
    <xf numFmtId="0" fontId="25" fillId="5" borderId="0" xfId="3" applyFont="1" applyFill="1"/>
    <xf numFmtId="0" fontId="25" fillId="5" borderId="0" xfId="3" applyFont="1" applyFill="1" applyAlignment="1">
      <alignment horizontal="left"/>
    </xf>
    <xf numFmtId="2" fontId="25" fillId="5" borderId="0" xfId="3" applyNumberFormat="1" applyFont="1" applyFill="1"/>
    <xf numFmtId="0" fontId="25" fillId="5" borderId="0" xfId="3" applyNumberFormat="1" applyFont="1" applyFill="1"/>
    <xf numFmtId="166" fontId="25" fillId="5" borderId="1" xfId="3" applyNumberFormat="1" applyFont="1" applyFill="1" applyBorder="1" applyAlignment="1">
      <alignment horizontal="left"/>
    </xf>
    <xf numFmtId="0" fontId="11" fillId="7" borderId="0" xfId="3" applyNumberFormat="1" applyFont="1" applyFill="1"/>
    <xf numFmtId="169" fontId="25" fillId="7" borderId="0" xfId="3" applyNumberFormat="1" applyFont="1" applyFill="1"/>
    <xf numFmtId="0" fontId="25" fillId="7" borderId="1" xfId="0" applyFont="1" applyFill="1" applyBorder="1"/>
    <xf numFmtId="0" fontId="25" fillId="7" borderId="0" xfId="0" applyFont="1" applyFill="1"/>
    <xf numFmtId="2" fontId="25" fillId="7" borderId="0" xfId="0" applyNumberFormat="1" applyFont="1" applyFill="1"/>
    <xf numFmtId="0" fontId="11" fillId="7" borderId="1" xfId="0" applyFont="1" applyFill="1" applyBorder="1"/>
    <xf numFmtId="0" fontId="25" fillId="7" borderId="0" xfId="3" applyFont="1" applyFill="1"/>
    <xf numFmtId="0" fontId="11" fillId="7" borderId="0" xfId="3" applyFont="1" applyFill="1" applyBorder="1"/>
    <xf numFmtId="2" fontId="25" fillId="7" borderId="0" xfId="3" applyNumberFormat="1" applyFont="1" applyFill="1"/>
    <xf numFmtId="0" fontId="25" fillId="7" borderId="0" xfId="3" applyNumberFormat="1" applyFont="1" applyFill="1"/>
    <xf numFmtId="0" fontId="25" fillId="7" borderId="0" xfId="3" applyNumberFormat="1" applyFont="1" applyFill="1" applyBorder="1"/>
    <xf numFmtId="0" fontId="25" fillId="7" borderId="1" xfId="3" applyNumberFormat="1" applyFont="1" applyFill="1" applyBorder="1"/>
    <xf numFmtId="16" fontId="25" fillId="7" borderId="1" xfId="3" applyNumberFormat="1" applyFont="1" applyFill="1" applyBorder="1"/>
    <xf numFmtId="0" fontId="25" fillId="7" borderId="1" xfId="3" applyFont="1" applyFill="1" applyBorder="1"/>
    <xf numFmtId="0" fontId="25" fillId="0" borderId="0" xfId="3" applyFont="1"/>
    <xf numFmtId="0" fontId="25" fillId="7" borderId="0" xfId="3" applyFont="1" applyFill="1" applyAlignment="1">
      <alignment horizontal="left"/>
    </xf>
    <xf numFmtId="0" fontId="25" fillId="7" borderId="0" xfId="3" applyFont="1" applyFill="1" applyAlignment="1">
      <alignment horizontal="center"/>
    </xf>
    <xf numFmtId="0" fontId="25" fillId="7" borderId="0" xfId="0" applyFont="1" applyFill="1" applyBorder="1"/>
    <xf numFmtId="2" fontId="25" fillId="7" borderId="1" xfId="3" applyNumberFormat="1" applyFont="1" applyFill="1" applyBorder="1"/>
    <xf numFmtId="0" fontId="25" fillId="0" borderId="0" xfId="0" applyFont="1" applyFill="1"/>
    <xf numFmtId="0" fontId="25" fillId="0" borderId="0" xfId="3" applyFont="1" applyFill="1" applyBorder="1" applyAlignment="1">
      <alignment horizontal="left"/>
    </xf>
    <xf numFmtId="0" fontId="25" fillId="0" borderId="0" xfId="3" applyFont="1" applyFill="1"/>
    <xf numFmtId="0" fontId="25" fillId="0" borderId="0" xfId="2" applyFont="1" applyBorder="1"/>
    <xf numFmtId="0" fontId="25" fillId="0" borderId="1" xfId="3" applyFont="1" applyBorder="1"/>
    <xf numFmtId="0" fontId="25" fillId="0" borderId="1" xfId="3" applyFont="1" applyFill="1" applyBorder="1"/>
    <xf numFmtId="169" fontId="25" fillId="6" borderId="0" xfId="3" applyNumberFormat="1" applyFont="1" applyFill="1"/>
    <xf numFmtId="169" fontId="25" fillId="4" borderId="0" xfId="3" applyNumberFormat="1" applyFont="1" applyFill="1"/>
    <xf numFmtId="0" fontId="25" fillId="4" borderId="0" xfId="0" applyFont="1" applyFill="1" applyBorder="1"/>
    <xf numFmtId="0" fontId="25" fillId="5" borderId="0" xfId="3" applyFont="1" applyFill="1" applyAlignment="1">
      <alignment horizontal="right"/>
    </xf>
    <xf numFmtId="0" fontId="25" fillId="5" borderId="0" xfId="3" applyNumberFormat="1" applyFont="1" applyFill="1" applyBorder="1"/>
    <xf numFmtId="0" fontId="25" fillId="5" borderId="1" xfId="3" applyNumberFormat="1" applyFont="1" applyFill="1" applyBorder="1"/>
    <xf numFmtId="167" fontId="25" fillId="5" borderId="1" xfId="3" applyNumberFormat="1" applyFont="1" applyFill="1" applyBorder="1"/>
    <xf numFmtId="2" fontId="25" fillId="5" borderId="1" xfId="0" applyNumberFormat="1" applyFont="1" applyFill="1" applyBorder="1"/>
    <xf numFmtId="2" fontId="25" fillId="5" borderId="1" xfId="3" applyNumberFormat="1" applyFont="1" applyFill="1" applyBorder="1"/>
    <xf numFmtId="0" fontId="25" fillId="0" borderId="0" xfId="3" applyFont="1" applyFill="1" applyBorder="1"/>
    <xf numFmtId="2" fontId="24" fillId="0" borderId="0" xfId="0" quotePrefix="1" applyNumberFormat="1" applyFont="1" applyFill="1" applyBorder="1"/>
    <xf numFmtId="0" fontId="28" fillId="0" borderId="0" xfId="0" applyFont="1"/>
    <xf numFmtId="0" fontId="26" fillId="0" borderId="0" xfId="0" applyFont="1"/>
    <xf numFmtId="0" fontId="19" fillId="0" borderId="0" xfId="0" applyFont="1" applyFill="1"/>
    <xf numFmtId="0" fontId="3" fillId="9" borderId="0" xfId="0" applyFont="1" applyFill="1"/>
    <xf numFmtId="0" fontId="21" fillId="9" borderId="0" xfId="0" applyFont="1" applyFill="1"/>
    <xf numFmtId="0" fontId="3" fillId="10" borderId="0" xfId="0" applyFont="1" applyFill="1"/>
    <xf numFmtId="0" fontId="6" fillId="10" borderId="0" xfId="0" applyFont="1" applyFill="1"/>
    <xf numFmtId="0" fontId="3" fillId="2" borderId="0" xfId="0" applyFont="1" applyFill="1"/>
    <xf numFmtId="2" fontId="0" fillId="10" borderId="0" xfId="0" applyNumberFormat="1" applyFill="1"/>
    <xf numFmtId="164" fontId="0" fillId="2" borderId="0" xfId="0" applyNumberFormat="1" applyFill="1"/>
    <xf numFmtId="164" fontId="0" fillId="7" borderId="1" xfId="0" applyNumberFormat="1" applyFill="1" applyBorder="1"/>
    <xf numFmtId="169" fontId="3" fillId="0" borderId="3" xfId="0" applyNumberFormat="1" applyFont="1" applyBorder="1"/>
    <xf numFmtId="0" fontId="7" fillId="0" borderId="0" xfId="0" applyFont="1" applyAlignment="1">
      <alignment horizontal="left"/>
    </xf>
    <xf numFmtId="2" fontId="0" fillId="7" borderId="1" xfId="0" applyNumberFormat="1" applyFill="1" applyBorder="1" applyAlignment="1">
      <alignment horizontal="right"/>
    </xf>
    <xf numFmtId="0" fontId="6" fillId="0" borderId="0" xfId="0" applyFont="1" applyAlignment="1">
      <alignment horizontal="left" indent="1"/>
    </xf>
    <xf numFmtId="0" fontId="21" fillId="0" borderId="0" xfId="0" applyFont="1" applyAlignment="1">
      <alignment horizontal="left" indent="1"/>
    </xf>
    <xf numFmtId="0" fontId="7" fillId="0" borderId="0" xfId="0" applyFont="1" applyAlignment="1">
      <alignment wrapText="1"/>
    </xf>
    <xf numFmtId="0" fontId="3" fillId="0" borderId="0" xfId="0" applyFont="1" applyAlignment="1">
      <alignment horizontal="left" wrapText="1" indent="1"/>
    </xf>
    <xf numFmtId="0" fontId="3" fillId="0" borderId="0" xfId="0" applyFont="1" applyAlignment="1">
      <alignment horizontal="left" indent="3"/>
    </xf>
    <xf numFmtId="0" fontId="3" fillId="0" borderId="0" xfId="0" applyFont="1" applyAlignment="1">
      <alignment horizontal="right"/>
    </xf>
    <xf numFmtId="0" fontId="3" fillId="0" borderId="0" xfId="0" applyFont="1" applyAlignment="1">
      <alignment horizontal="left" indent="4"/>
    </xf>
    <xf numFmtId="0" fontId="8" fillId="0" borderId="0" xfId="0" applyFont="1" applyProtection="1">
      <protection locked="0"/>
    </xf>
    <xf numFmtId="0" fontId="0" fillId="0" borderId="0" xfId="0" applyProtection="1">
      <protection locked="0"/>
    </xf>
    <xf numFmtId="0" fontId="0" fillId="0" borderId="0" xfId="0" applyAlignment="1">
      <alignment vertical="top" wrapText="1"/>
    </xf>
    <xf numFmtId="0" fontId="0" fillId="6" borderId="0" xfId="0" applyFill="1" applyBorder="1" applyAlignment="1">
      <alignment horizontal="center"/>
    </xf>
    <xf numFmtId="0" fontId="0" fillId="4" borderId="0" xfId="0" applyFill="1" applyBorder="1" applyAlignment="1"/>
    <xf numFmtId="0" fontId="0" fillId="7" borderId="0" xfId="0" applyFill="1" applyBorder="1" applyAlignment="1">
      <alignment horizontal="center"/>
    </xf>
    <xf numFmtId="0" fontId="0" fillId="0" borderId="7" xfId="0" applyBorder="1" applyAlignment="1">
      <alignment vertical="top" wrapText="1"/>
    </xf>
    <xf numFmtId="0" fontId="0" fillId="6" borderId="7" xfId="0" applyFill="1" applyBorder="1" applyAlignment="1">
      <alignment horizontal="right" vertical="top" wrapText="1"/>
    </xf>
    <xf numFmtId="0" fontId="0" fillId="4" borderId="7" xfId="0" applyFill="1" applyBorder="1" applyAlignment="1">
      <alignment horizontal="right" vertical="top" wrapText="1"/>
    </xf>
    <xf numFmtId="0" fontId="0" fillId="5" borderId="7" xfId="0" applyFill="1" applyBorder="1" applyAlignment="1">
      <alignment horizontal="right" vertical="top" wrapText="1"/>
    </xf>
    <xf numFmtId="0" fontId="0" fillId="7" borderId="7" xfId="0" applyFill="1" applyBorder="1" applyAlignment="1">
      <alignment horizontal="right" vertical="top" wrapText="1"/>
    </xf>
    <xf numFmtId="0" fontId="0" fillId="7" borderId="8" xfId="0" applyFill="1" applyBorder="1"/>
    <xf numFmtId="2" fontId="12" fillId="0" borderId="0" xfId="0" applyNumberFormat="1" applyFont="1" applyBorder="1"/>
    <xf numFmtId="0" fontId="3" fillId="0" borderId="0" xfId="0" applyFont="1" applyFill="1" applyAlignment="1">
      <alignment horizontal="left"/>
    </xf>
    <xf numFmtId="0" fontId="0" fillId="0" borderId="7" xfId="0" applyBorder="1"/>
    <xf numFmtId="2" fontId="0" fillId="0" borderId="7" xfId="0" applyNumberFormat="1" applyBorder="1"/>
    <xf numFmtId="2" fontId="3" fillId="0" borderId="0" xfId="0" applyNumberFormat="1" applyFont="1" applyBorder="1"/>
    <xf numFmtId="0" fontId="12" fillId="3" borderId="0" xfId="0" applyFont="1" applyFill="1" applyAlignment="1">
      <alignment horizontal="right"/>
    </xf>
    <xf numFmtId="0" fontId="1" fillId="3" borderId="0" xfId="0" applyFont="1" applyFill="1" applyAlignment="1">
      <alignment horizontal="right"/>
    </xf>
    <xf numFmtId="0" fontId="31" fillId="0" borderId="0" xfId="0" applyFont="1"/>
    <xf numFmtId="0" fontId="3" fillId="0" borderId="0" xfId="0" applyFont="1" applyFill="1" applyAlignment="1">
      <alignment vertical="top" wrapText="1"/>
    </xf>
    <xf numFmtId="0" fontId="32" fillId="0" borderId="0" xfId="0" applyFont="1" applyFill="1"/>
    <xf numFmtId="0" fontId="25" fillId="6" borderId="1" xfId="3" applyFont="1" applyFill="1" applyBorder="1" applyAlignment="1">
      <alignment horizontal="center"/>
    </xf>
    <xf numFmtId="0" fontId="25" fillId="6" borderId="1" xfId="3" applyFont="1" applyFill="1" applyBorder="1" applyAlignment="1">
      <alignment horizontal="right"/>
    </xf>
    <xf numFmtId="0" fontId="25" fillId="6" borderId="0" xfId="3" applyFont="1" applyFill="1" applyAlignment="1">
      <alignment horizontal="left"/>
    </xf>
    <xf numFmtId="0" fontId="25" fillId="6" borderId="1" xfId="3" applyFont="1" applyFill="1" applyBorder="1" applyAlignment="1">
      <alignment horizontal="left"/>
    </xf>
    <xf numFmtId="0" fontId="25" fillId="6" borderId="0" xfId="3" applyFont="1" applyFill="1" applyAlignment="1">
      <alignment horizontal="center"/>
    </xf>
    <xf numFmtId="0" fontId="25" fillId="4" borderId="1" xfId="3" applyFont="1" applyFill="1" applyBorder="1" applyAlignment="1">
      <alignment horizontal="right"/>
    </xf>
    <xf numFmtId="0" fontId="25" fillId="4" borderId="0" xfId="3" applyFont="1" applyFill="1" applyAlignment="1">
      <alignment horizontal="right"/>
    </xf>
    <xf numFmtId="0" fontId="11" fillId="5" borderId="1" xfId="3" applyFont="1" applyFill="1" applyBorder="1"/>
    <xf numFmtId="0" fontId="25" fillId="5" borderId="1" xfId="3" applyFont="1" applyFill="1" applyBorder="1" applyAlignment="1">
      <alignment horizontal="right"/>
    </xf>
    <xf numFmtId="0" fontId="27" fillId="5" borderId="1" xfId="3" applyFont="1" applyFill="1" applyBorder="1" applyAlignment="1">
      <alignment horizontal="right"/>
    </xf>
    <xf numFmtId="0" fontId="4" fillId="0" borderId="0" xfId="2" applyFill="1"/>
    <xf numFmtId="0" fontId="25" fillId="7" borderId="0" xfId="3" applyFont="1" applyFill="1" applyAlignment="1">
      <alignment horizontal="right"/>
    </xf>
    <xf numFmtId="0" fontId="25" fillId="7" borderId="1" xfId="3" applyFont="1" applyFill="1" applyBorder="1" applyAlignment="1">
      <alignment horizontal="right"/>
    </xf>
    <xf numFmtId="2" fontId="3" fillId="6" borderId="0" xfId="0" applyNumberFormat="1" applyFont="1" applyFill="1" applyBorder="1"/>
    <xf numFmtId="2" fontId="3" fillId="5" borderId="0" xfId="0" applyNumberFormat="1" applyFont="1" applyFill="1" applyBorder="1"/>
    <xf numFmtId="2" fontId="3" fillId="6" borderId="1" xfId="0" applyNumberFormat="1" applyFont="1" applyFill="1" applyBorder="1"/>
    <xf numFmtId="0" fontId="35" fillId="7" borderId="0" xfId="3" applyFont="1" applyFill="1"/>
    <xf numFmtId="0" fontId="33" fillId="0" borderId="0" xfId="0" applyFont="1"/>
    <xf numFmtId="0" fontId="25" fillId="6" borderId="0" xfId="0" applyFont="1" applyFill="1"/>
    <xf numFmtId="0" fontId="25" fillId="4" borderId="0" xfId="0" applyFont="1" applyFill="1"/>
    <xf numFmtId="2" fontId="3" fillId="9" borderId="0" xfId="0" applyNumberFormat="1" applyFont="1" applyFill="1" applyBorder="1"/>
    <xf numFmtId="2" fontId="3" fillId="9" borderId="1" xfId="0" applyNumberFormat="1" applyFont="1" applyFill="1" applyBorder="1"/>
    <xf numFmtId="0" fontId="25" fillId="0" borderId="0" xfId="3" quotePrefix="1" applyFont="1" applyFill="1" applyBorder="1"/>
    <xf numFmtId="0" fontId="25" fillId="0" borderId="0" xfId="0" quotePrefix="1" applyFont="1"/>
    <xf numFmtId="0" fontId="12" fillId="3" borderId="1" xfId="0" applyFont="1" applyFill="1" applyBorder="1"/>
    <xf numFmtId="2" fontId="12" fillId="3" borderId="1" xfId="0" applyNumberFormat="1" applyFont="1" applyFill="1" applyBorder="1"/>
    <xf numFmtId="0" fontId="0" fillId="3" borderId="6" xfId="0" applyFill="1" applyBorder="1"/>
    <xf numFmtId="0" fontId="25" fillId="0" borderId="0" xfId="0" applyFont="1" applyFill="1" applyBorder="1"/>
    <xf numFmtId="0" fontId="25" fillId="0" borderId="0" xfId="3" applyFont="1" applyFill="1" applyAlignment="1">
      <alignment horizontal="right"/>
    </xf>
    <xf numFmtId="0" fontId="25" fillId="0" borderId="1" xfId="3" applyFont="1" applyFill="1" applyBorder="1" applyAlignment="1">
      <alignment horizontal="right"/>
    </xf>
    <xf numFmtId="0" fontId="27" fillId="0" borderId="1" xfId="3" applyFont="1" applyFill="1" applyBorder="1" applyAlignment="1">
      <alignment horizontal="right"/>
    </xf>
    <xf numFmtId="0" fontId="25" fillId="0" borderId="0" xfId="3" applyFont="1" applyFill="1" applyAlignment="1">
      <alignment horizontal="left"/>
    </xf>
    <xf numFmtId="0" fontId="11" fillId="0" borderId="1" xfId="3" applyFont="1" applyBorder="1"/>
    <xf numFmtId="0" fontId="25" fillId="0" borderId="0" xfId="3" applyFont="1" applyAlignment="1">
      <alignment horizontal="left"/>
    </xf>
    <xf numFmtId="0" fontId="35" fillId="0" borderId="0" xfId="3" applyFont="1" applyFill="1"/>
    <xf numFmtId="0" fontId="8" fillId="0" borderId="0" xfId="0" applyFont="1" applyFill="1"/>
    <xf numFmtId="0" fontId="0" fillId="7" borderId="0" xfId="0" applyFill="1" applyAlignment="1">
      <alignment horizontal="right"/>
    </xf>
    <xf numFmtId="0" fontId="30" fillId="0" borderId="0" xfId="0" applyFont="1"/>
    <xf numFmtId="0" fontId="11" fillId="0" borderId="0" xfId="3" applyNumberFormat="1" applyFont="1" applyAlignment="1">
      <alignment horizontal="right"/>
    </xf>
    <xf numFmtId="169" fontId="25" fillId="0" borderId="0" xfId="3" applyNumberFormat="1" applyFont="1" applyAlignment="1">
      <alignment horizontal="right"/>
    </xf>
    <xf numFmtId="0" fontId="25" fillId="0" borderId="0" xfId="0" applyFont="1" applyAlignment="1">
      <alignment horizontal="right"/>
    </xf>
    <xf numFmtId="0" fontId="25" fillId="0" borderId="0" xfId="3" applyFont="1" applyAlignment="1">
      <alignment horizontal="right"/>
    </xf>
    <xf numFmtId="2" fontId="25" fillId="0" borderId="0" xfId="2" applyNumberFormat="1" applyFont="1" applyAlignment="1">
      <alignment horizontal="right"/>
    </xf>
    <xf numFmtId="2" fontId="25" fillId="0" borderId="0" xfId="0" applyNumberFormat="1" applyFont="1" applyAlignment="1">
      <alignment horizontal="right"/>
    </xf>
    <xf numFmtId="2" fontId="25" fillId="0" borderId="0" xfId="3" applyNumberFormat="1" applyFont="1" applyAlignment="1">
      <alignment horizontal="right"/>
    </xf>
    <xf numFmtId="0" fontId="25" fillId="0" borderId="0" xfId="3" applyNumberFormat="1" applyFont="1" applyAlignment="1">
      <alignment horizontal="right"/>
    </xf>
    <xf numFmtId="14" fontId="25" fillId="0" borderId="0" xfId="3" applyNumberFormat="1" applyFont="1" applyAlignment="1">
      <alignment horizontal="right"/>
    </xf>
    <xf numFmtId="0" fontId="25" fillId="0" borderId="0" xfId="3" applyNumberFormat="1" applyFont="1" applyBorder="1" applyAlignment="1">
      <alignment horizontal="right"/>
    </xf>
    <xf numFmtId="0" fontId="25" fillId="0" borderId="0" xfId="3" applyFont="1" applyBorder="1" applyAlignment="1">
      <alignment horizontal="right"/>
    </xf>
    <xf numFmtId="0" fontId="25" fillId="0" borderId="0" xfId="3" applyFont="1" applyFill="1" applyBorder="1" applyAlignment="1">
      <alignment horizontal="right"/>
    </xf>
    <xf numFmtId="0" fontId="0" fillId="0" borderId="0" xfId="0" applyAlignment="1">
      <alignment horizontal="right"/>
    </xf>
    <xf numFmtId="0" fontId="1" fillId="0" borderId="0" xfId="0" applyFont="1"/>
    <xf numFmtId="0" fontId="3" fillId="0" borderId="0" xfId="0" applyFont="1" applyAlignment="1">
      <alignment horizontal="left"/>
    </xf>
    <xf numFmtId="0" fontId="11" fillId="0" borderId="0" xfId="0" applyFont="1"/>
    <xf numFmtId="0" fontId="25" fillId="0" borderId="0" xfId="3" applyFont="1" applyBorder="1" applyAlignment="1">
      <alignment horizontal="left"/>
    </xf>
    <xf numFmtId="0" fontId="25" fillId="0" borderId="1" xfId="3" applyFont="1" applyBorder="1" applyAlignment="1">
      <alignment horizontal="left"/>
    </xf>
    <xf numFmtId="2" fontId="25" fillId="0" borderId="0" xfId="0" applyNumberFormat="1" applyFont="1"/>
    <xf numFmtId="2" fontId="25" fillId="0" borderId="0" xfId="0" applyNumberFormat="1" applyFont="1" applyBorder="1"/>
    <xf numFmtId="0" fontId="25" fillId="11" borderId="10" xfId="3" applyFont="1" applyFill="1" applyBorder="1"/>
    <xf numFmtId="0" fontId="11" fillId="11" borderId="11" xfId="3" applyFont="1" applyFill="1" applyBorder="1"/>
    <xf numFmtId="0" fontId="25" fillId="11" borderId="11" xfId="3" applyFont="1" applyFill="1" applyBorder="1"/>
    <xf numFmtId="0" fontId="25" fillId="8" borderId="10" xfId="3" applyFont="1" applyFill="1" applyBorder="1"/>
    <xf numFmtId="0" fontId="11" fillId="8" borderId="11" xfId="3" applyFont="1" applyFill="1" applyBorder="1"/>
    <xf numFmtId="0" fontId="25" fillId="8" borderId="11" xfId="3" applyFont="1" applyFill="1" applyBorder="1"/>
    <xf numFmtId="0" fontId="25" fillId="0" borderId="2" xfId="0" applyFont="1" applyBorder="1"/>
    <xf numFmtId="0" fontId="25" fillId="0" borderId="0" xfId="3" applyNumberFormat="1" applyFont="1"/>
    <xf numFmtId="0" fontId="25" fillId="0" borderId="1" xfId="3" applyNumberFormat="1" applyFont="1" applyBorder="1"/>
    <xf numFmtId="2" fontId="25" fillId="0" borderId="0" xfId="3" applyNumberFormat="1" applyFont="1"/>
    <xf numFmtId="0" fontId="25" fillId="0" borderId="0" xfId="4" applyFont="1"/>
    <xf numFmtId="167" fontId="25" fillId="0" borderId="0" xfId="4" applyNumberFormat="1" applyFont="1"/>
    <xf numFmtId="2" fontId="25" fillId="0" borderId="1" xfId="0" applyNumberFormat="1" applyFont="1" applyBorder="1"/>
    <xf numFmtId="2" fontId="25" fillId="0" borderId="1" xfId="3" applyNumberFormat="1" applyFont="1" applyFill="1" applyBorder="1"/>
    <xf numFmtId="2" fontId="25" fillId="0" borderId="0" xfId="3" applyNumberFormat="1" applyFont="1" applyProtection="1"/>
    <xf numFmtId="166" fontId="25" fillId="0" borderId="0" xfId="3" applyNumberFormat="1" applyFont="1" applyAlignment="1">
      <alignment horizontal="left"/>
    </xf>
    <xf numFmtId="15" fontId="25" fillId="0" borderId="0" xfId="3" applyNumberFormat="1" applyFont="1" applyBorder="1"/>
    <xf numFmtId="168" fontId="25" fillId="0" borderId="0" xfId="3" applyNumberFormat="1" applyFont="1" applyBorder="1"/>
    <xf numFmtId="168" fontId="25" fillId="0" borderId="0" xfId="3" applyNumberFormat="1" applyFont="1" applyBorder="1" applyProtection="1"/>
    <xf numFmtId="168" fontId="25" fillId="0" borderId="0" xfId="3" applyNumberFormat="1" applyFont="1"/>
    <xf numFmtId="168" fontId="25" fillId="0" borderId="0" xfId="3" applyNumberFormat="1" applyFont="1" applyProtection="1"/>
    <xf numFmtId="0" fontId="25" fillId="0" borderId="0" xfId="4" applyFont="1" applyBorder="1"/>
    <xf numFmtId="171" fontId="25" fillId="0" borderId="0" xfId="3" applyNumberFormat="1" applyFont="1" applyBorder="1"/>
    <xf numFmtId="0" fontId="0" fillId="11" borderId="0" xfId="0" applyFill="1"/>
    <xf numFmtId="0" fontId="25" fillId="11" borderId="11" xfId="3" applyFont="1" applyFill="1" applyBorder="1" applyAlignment="1">
      <alignment horizontal="right"/>
    </xf>
    <xf numFmtId="0" fontId="25" fillId="8" borderId="11" xfId="3" applyFont="1" applyFill="1" applyBorder="1" applyAlignment="1">
      <alignment horizontal="right"/>
    </xf>
    <xf numFmtId="0" fontId="25" fillId="4" borderId="11" xfId="3" applyFont="1" applyFill="1" applyBorder="1" applyAlignment="1">
      <alignment horizontal="right"/>
    </xf>
    <xf numFmtId="0" fontId="25" fillId="7" borderId="11" xfId="3" applyFont="1" applyFill="1" applyBorder="1" applyAlignment="1">
      <alignment horizontal="right"/>
    </xf>
    <xf numFmtId="0" fontId="25" fillId="5" borderId="11" xfId="3" applyFont="1" applyFill="1" applyBorder="1" applyAlignment="1">
      <alignment horizontal="right"/>
    </xf>
    <xf numFmtId="0" fontId="25" fillId="12" borderId="11" xfId="3" applyFont="1" applyFill="1" applyBorder="1" applyAlignment="1">
      <alignment horizontal="right"/>
    </xf>
    <xf numFmtId="0" fontId="25" fillId="0" borderId="11" xfId="0" applyFont="1" applyBorder="1" applyAlignment="1">
      <alignment horizontal="right"/>
    </xf>
    <xf numFmtId="0" fontId="25" fillId="0" borderId="1" xfId="0" applyFont="1" applyBorder="1" applyAlignment="1">
      <alignment horizontal="left"/>
    </xf>
    <xf numFmtId="0" fontId="25" fillId="0" borderId="0" xfId="0" applyFont="1" applyAlignment="1">
      <alignment horizontal="left"/>
    </xf>
    <xf numFmtId="0" fontId="25" fillId="12" borderId="1" xfId="3" applyFont="1" applyFill="1" applyBorder="1" applyAlignment="1">
      <alignment horizontal="right"/>
    </xf>
    <xf numFmtId="0" fontId="25" fillId="0" borderId="1" xfId="3" applyFont="1" applyBorder="1" applyAlignment="1">
      <alignment horizontal="right"/>
    </xf>
    <xf numFmtId="0" fontId="22" fillId="0" borderId="0" xfId="0" applyFont="1" applyFill="1"/>
    <xf numFmtId="2" fontId="0" fillId="12" borderId="0" xfId="0" applyNumberFormat="1" applyFill="1" applyBorder="1"/>
    <xf numFmtId="0" fontId="0" fillId="7" borderId="12" xfId="0" applyFill="1" applyBorder="1"/>
    <xf numFmtId="0" fontId="0" fillId="0" borderId="9" xfId="0" applyBorder="1"/>
    <xf numFmtId="2" fontId="0" fillId="0" borderId="9" xfId="0" applyNumberFormat="1" applyBorder="1"/>
    <xf numFmtId="0" fontId="0" fillId="0" borderId="13" xfId="0" applyBorder="1"/>
    <xf numFmtId="164" fontId="0" fillId="7" borderId="6" xfId="0" applyNumberFormat="1" applyFill="1" applyBorder="1"/>
    <xf numFmtId="0" fontId="36" fillId="0" borderId="0" xfId="1" applyFont="1" applyAlignment="1" applyProtection="1"/>
    <xf numFmtId="2" fontId="30" fillId="6" borderId="0" xfId="0" applyNumberFormat="1" applyFont="1" applyFill="1"/>
    <xf numFmtId="2" fontId="30" fillId="4" borderId="0" xfId="0" applyNumberFormat="1" applyFont="1" applyFill="1"/>
    <xf numFmtId="0" fontId="37" fillId="0" borderId="0" xfId="0" applyFont="1"/>
    <xf numFmtId="0" fontId="11" fillId="0" borderId="0" xfId="3" applyNumberFormat="1" applyFont="1" applyFill="1"/>
    <xf numFmtId="169" fontId="25" fillId="0" borderId="0" xfId="3" applyNumberFormat="1" applyFont="1" applyFill="1"/>
    <xf numFmtId="0" fontId="25" fillId="0" borderId="0" xfId="3" applyNumberFormat="1" applyFont="1" applyFill="1"/>
    <xf numFmtId="0" fontId="25" fillId="0" borderId="0" xfId="3" applyNumberFormat="1" applyFont="1" applyFill="1" applyBorder="1"/>
    <xf numFmtId="169" fontId="25" fillId="5" borderId="0" xfId="3" applyNumberFormat="1" applyFont="1" applyFill="1"/>
    <xf numFmtId="169" fontId="25" fillId="0" borderId="1" xfId="3" applyNumberFormat="1" applyFont="1" applyBorder="1" applyAlignment="1">
      <alignment horizontal="right"/>
    </xf>
    <xf numFmtId="0" fontId="11" fillId="7" borderId="0" xfId="3" applyNumberFormat="1" applyFont="1" applyFill="1" applyAlignment="1">
      <alignment horizontal="right"/>
    </xf>
    <xf numFmtId="169" fontId="25" fillId="7" borderId="0" xfId="3" applyNumberFormat="1" applyFont="1" applyFill="1" applyAlignment="1">
      <alignment horizontal="right"/>
    </xf>
    <xf numFmtId="0" fontId="25" fillId="7" borderId="0" xfId="3" applyNumberFormat="1" applyFont="1" applyFill="1" applyAlignment="1">
      <alignment horizontal="right"/>
    </xf>
    <xf numFmtId="0" fontId="25" fillId="7" borderId="0" xfId="3" applyNumberFormat="1" applyFont="1" applyFill="1" applyBorder="1" applyAlignment="1">
      <alignment horizontal="right"/>
    </xf>
    <xf numFmtId="0" fontId="11" fillId="5" borderId="0" xfId="3" applyNumberFormat="1" applyFont="1" applyFill="1" applyAlignment="1">
      <alignment horizontal="right"/>
    </xf>
    <xf numFmtId="169" fontId="25" fillId="5" borderId="0" xfId="3" applyNumberFormat="1" applyFont="1" applyFill="1" applyAlignment="1">
      <alignment horizontal="right"/>
    </xf>
    <xf numFmtId="0" fontId="25" fillId="5" borderId="0" xfId="3" applyNumberFormat="1" applyFont="1" applyFill="1" applyAlignment="1">
      <alignment horizontal="right"/>
    </xf>
    <xf numFmtId="0" fontId="25" fillId="5" borderId="0" xfId="3" applyNumberFormat="1" applyFont="1" applyFill="1" applyBorder="1" applyAlignment="1">
      <alignment horizontal="right"/>
    </xf>
    <xf numFmtId="0" fontId="11" fillId="6" borderId="0" xfId="3" applyNumberFormat="1" applyFont="1" applyFill="1" applyAlignment="1">
      <alignment horizontal="right"/>
    </xf>
    <xf numFmtId="169" fontId="25" fillId="6" borderId="0" xfId="3" applyNumberFormat="1" applyFont="1" applyFill="1" applyAlignment="1">
      <alignment horizontal="right"/>
    </xf>
    <xf numFmtId="0" fontId="25" fillId="6" borderId="0" xfId="3" applyNumberFormat="1" applyFont="1" applyFill="1" applyAlignment="1">
      <alignment horizontal="right"/>
    </xf>
    <xf numFmtId="0" fontId="25" fillId="6" borderId="0" xfId="3" applyNumberFormat="1" applyFont="1" applyFill="1" applyBorder="1" applyAlignment="1">
      <alignment horizontal="right"/>
    </xf>
    <xf numFmtId="0" fontId="25" fillId="6" borderId="1" xfId="3" applyFont="1" applyFill="1" applyBorder="1"/>
    <xf numFmtId="0" fontId="11" fillId="4" borderId="0" xfId="3" applyNumberFormat="1" applyFont="1" applyFill="1" applyAlignment="1">
      <alignment horizontal="right"/>
    </xf>
    <xf numFmtId="169" fontId="25" fillId="4" borderId="0" xfId="3" applyNumberFormat="1" applyFont="1" applyFill="1" applyAlignment="1">
      <alignment horizontal="right"/>
    </xf>
    <xf numFmtId="0" fontId="25" fillId="4" borderId="0" xfId="3" applyNumberFormat="1" applyFont="1" applyFill="1" applyAlignment="1">
      <alignment horizontal="right"/>
    </xf>
    <xf numFmtId="0" fontId="25" fillId="4" borderId="0" xfId="3" applyNumberFormat="1" applyFont="1" applyFill="1" applyBorder="1" applyAlignment="1">
      <alignment horizontal="right"/>
    </xf>
    <xf numFmtId="2" fontId="0" fillId="0" borderId="0" xfId="0" applyNumberFormat="1"/>
    <xf numFmtId="15" fontId="0" fillId="0" borderId="0" xfId="0" applyNumberFormat="1"/>
    <xf numFmtId="2" fontId="25" fillId="4" borderId="1" xfId="3" applyNumberFormat="1" applyFont="1" applyFill="1" applyBorder="1"/>
    <xf numFmtId="169" fontId="25" fillId="0" borderId="0" xfId="2" applyNumberFormat="1" applyFont="1" applyAlignment="1">
      <alignment horizontal="right"/>
    </xf>
    <xf numFmtId="165" fontId="25" fillId="0" borderId="0" xfId="3" applyNumberFormat="1" applyFont="1"/>
    <xf numFmtId="165" fontId="25" fillId="0" borderId="0" xfId="0" applyNumberFormat="1" applyFont="1" applyBorder="1"/>
    <xf numFmtId="165" fontId="25" fillId="0" borderId="0" xfId="0" applyNumberFormat="1" applyFont="1"/>
    <xf numFmtId="0" fontId="38" fillId="0" borderId="0" xfId="0" applyFont="1"/>
    <xf numFmtId="0" fontId="34" fillId="0" borderId="0" xfId="0" applyFont="1"/>
    <xf numFmtId="0" fontId="25" fillId="0" borderId="0" xfId="0" applyFont="1" applyBorder="1" applyAlignment="1">
      <alignment horizontal="left"/>
    </xf>
    <xf numFmtId="0" fontId="33" fillId="0" borderId="0" xfId="0" applyFont="1" applyBorder="1"/>
    <xf numFmtId="0" fontId="3" fillId="0" borderId="0" xfId="0" applyFont="1" applyAlignment="1">
      <alignment horizontal="center" vertical="center"/>
    </xf>
    <xf numFmtId="0" fontId="25" fillId="0" borderId="0" xfId="0" applyFont="1" applyFill="1" applyBorder="1" applyAlignment="1">
      <alignment horizontal="left"/>
    </xf>
    <xf numFmtId="0" fontId="0" fillId="4" borderId="1" xfId="0" applyFill="1" applyBorder="1"/>
    <xf numFmtId="0" fontId="6" fillId="11" borderId="0" xfId="0" applyFont="1" applyFill="1"/>
    <xf numFmtId="0" fontId="7" fillId="11" borderId="0" xfId="0" applyFont="1" applyFill="1"/>
    <xf numFmtId="0" fontId="14" fillId="11" borderId="0" xfId="0" applyFont="1" applyFill="1"/>
    <xf numFmtId="0" fontId="6" fillId="11" borderId="0" xfId="0" applyFont="1" applyFill="1" applyAlignment="1">
      <alignment horizontal="right"/>
    </xf>
    <xf numFmtId="169" fontId="3" fillId="11" borderId="3" xfId="0" applyNumberFormat="1" applyFont="1" applyFill="1" applyBorder="1"/>
    <xf numFmtId="0" fontId="3" fillId="11" borderId="0" xfId="0" applyFont="1" applyFill="1"/>
    <xf numFmtId="0" fontId="3" fillId="11" borderId="0" xfId="0" applyFont="1" applyFill="1" applyAlignment="1">
      <alignment horizontal="right"/>
    </xf>
    <xf numFmtId="2" fontId="3" fillId="11" borderId="3" xfId="0" applyNumberFormat="1" applyFont="1" applyFill="1" applyBorder="1"/>
    <xf numFmtId="0" fontId="6" fillId="11" borderId="1" xfId="0" applyFont="1" applyFill="1" applyBorder="1"/>
    <xf numFmtId="0" fontId="7" fillId="11" borderId="1" xfId="0" applyFont="1" applyFill="1" applyBorder="1"/>
    <xf numFmtId="0" fontId="14" fillId="11" borderId="1" xfId="0" applyFont="1" applyFill="1" applyBorder="1"/>
    <xf numFmtId="0" fontId="0" fillId="11" borderId="1" xfId="0" applyFill="1" applyBorder="1"/>
    <xf numFmtId="0" fontId="10" fillId="11" borderId="1" xfId="0" applyFont="1" applyFill="1" applyBorder="1" applyAlignment="1">
      <alignment horizontal="right"/>
    </xf>
    <xf numFmtId="0" fontId="31" fillId="11" borderId="0" xfId="0" applyFont="1" applyFill="1"/>
    <xf numFmtId="2" fontId="25" fillId="0" borderId="0" xfId="3" applyNumberFormat="1" applyFont="1" applyBorder="1"/>
    <xf numFmtId="2" fontId="0" fillId="0" borderId="0" xfId="0" applyNumberFormat="1" applyBorder="1"/>
    <xf numFmtId="15" fontId="0" fillId="0" borderId="1" xfId="0" applyNumberFormat="1" applyBorder="1"/>
    <xf numFmtId="169" fontId="25" fillId="6" borderId="1" xfId="3" applyNumberFormat="1" applyFont="1" applyFill="1" applyBorder="1" applyAlignment="1">
      <alignment horizontal="right"/>
    </xf>
    <xf numFmtId="2" fontId="25" fillId="6" borderId="1" xfId="3" applyNumberFormat="1" applyFont="1" applyFill="1" applyBorder="1"/>
    <xf numFmtId="169" fontId="25" fillId="4" borderId="1" xfId="3" applyNumberFormat="1" applyFont="1" applyFill="1" applyBorder="1" applyAlignment="1">
      <alignment horizontal="right"/>
    </xf>
    <xf numFmtId="169" fontId="25" fillId="5" borderId="1" xfId="3" applyNumberFormat="1" applyFont="1" applyFill="1" applyBorder="1" applyAlignment="1">
      <alignment horizontal="right"/>
    </xf>
    <xf numFmtId="169" fontId="25" fillId="7" borderId="1" xfId="3" applyNumberFormat="1" applyFont="1" applyFill="1" applyBorder="1" applyAlignment="1">
      <alignment horizontal="right"/>
    </xf>
    <xf numFmtId="2" fontId="25" fillId="7" borderId="1" xfId="0" applyNumberFormat="1" applyFont="1" applyFill="1" applyBorder="1"/>
    <xf numFmtId="2" fontId="25" fillId="0" borderId="0" xfId="3" applyNumberFormat="1" applyFont="1" applyFill="1" applyBorder="1"/>
    <xf numFmtId="2" fontId="23" fillId="0" borderId="0" xfId="3" applyNumberFormat="1" applyFont="1" applyFill="1"/>
    <xf numFmtId="2" fontId="25" fillId="0" borderId="0" xfId="3" applyNumberFormat="1" applyFont="1" applyAlignment="1">
      <alignment horizontal="left"/>
    </xf>
    <xf numFmtId="0" fontId="23" fillId="0" borderId="0" xfId="0" applyFont="1" applyBorder="1"/>
    <xf numFmtId="2" fontId="23" fillId="0" borderId="0" xfId="0" applyNumberFormat="1" applyFont="1" applyFill="1" applyBorder="1"/>
    <xf numFmtId="0" fontId="23" fillId="0" borderId="0" xfId="0" applyFont="1" applyFill="1" applyBorder="1"/>
    <xf numFmtId="169" fontId="25" fillId="5" borderId="1" xfId="3" applyNumberFormat="1" applyFont="1" applyFill="1" applyBorder="1"/>
    <xf numFmtId="2" fontId="25" fillId="0" borderId="0" xfId="0" applyNumberFormat="1" applyFont="1" applyFill="1" applyBorder="1"/>
    <xf numFmtId="2" fontId="0" fillId="0" borderId="1" xfId="0" applyNumberFormat="1" applyBorder="1"/>
    <xf numFmtId="15" fontId="1" fillId="0" borderId="0" xfId="0" applyNumberFormat="1" applyFont="1"/>
    <xf numFmtId="2" fontId="1" fillId="0" borderId="1" xfId="0" applyNumberFormat="1" applyFont="1" applyFill="1" applyBorder="1"/>
    <xf numFmtId="165" fontId="0" fillId="0" borderId="0" xfId="0" applyNumberFormat="1" applyBorder="1"/>
    <xf numFmtId="0" fontId="1" fillId="0" borderId="1" xfId="0" applyFont="1" applyFill="1" applyBorder="1"/>
    <xf numFmtId="0" fontId="1" fillId="4" borderId="0" xfId="3" applyFont="1" applyFill="1"/>
    <xf numFmtId="0" fontId="1" fillId="7" borderId="0" xfId="0" applyFont="1" applyFill="1"/>
    <xf numFmtId="170" fontId="1" fillId="4" borderId="0" xfId="3" applyNumberFormat="1" applyFont="1" applyFill="1" applyProtection="1"/>
    <xf numFmtId="2" fontId="1" fillId="0" borderId="0" xfId="0" applyNumberFormat="1" applyFont="1" applyFill="1" applyBorder="1"/>
    <xf numFmtId="2" fontId="1" fillId="0" borderId="0" xfId="3" applyNumberFormat="1" applyFont="1" applyFill="1"/>
    <xf numFmtId="2" fontId="11" fillId="0" borderId="0" xfId="3" applyNumberFormat="1" applyFont="1"/>
    <xf numFmtId="169" fontId="1" fillId="0" borderId="0" xfId="0" applyNumberFormat="1" applyFont="1"/>
    <xf numFmtId="0" fontId="1" fillId="0" borderId="0" xfId="0" applyFont="1" applyFill="1" applyBorder="1" applyAlignment="1">
      <alignment horizontal="left"/>
    </xf>
    <xf numFmtId="0" fontId="1" fillId="0" borderId="1" xfId="0" applyFont="1" applyFill="1" applyBorder="1" applyAlignment="1">
      <alignment horizontal="left"/>
    </xf>
    <xf numFmtId="0" fontId="1" fillId="0" borderId="0" xfId="0" applyFont="1" applyFill="1" applyBorder="1"/>
    <xf numFmtId="0" fontId="0" fillId="0" borderId="0" xfId="0" applyAlignment="1">
      <alignment wrapText="1"/>
    </xf>
    <xf numFmtId="0" fontId="3" fillId="0" borderId="0" xfId="0" applyFont="1" applyAlignment="1">
      <alignment horizontal="left" vertical="top" wrapText="1" indent="1"/>
    </xf>
    <xf numFmtId="0" fontId="3" fillId="0" borderId="0" xfId="0" applyNumberFormat="1" applyFont="1" applyAlignment="1">
      <alignment horizontal="left" vertical="top" wrapText="1" indent="1"/>
    </xf>
    <xf numFmtId="0" fontId="1" fillId="11" borderId="0" xfId="0" applyFont="1" applyFill="1"/>
    <xf numFmtId="0" fontId="25" fillId="0" borderId="14" xfId="0" applyFont="1" applyBorder="1" applyAlignment="1">
      <alignment horizontal="right"/>
    </xf>
    <xf numFmtId="0" fontId="25" fillId="0" borderId="15" xfId="0" applyFont="1" applyBorder="1" applyAlignment="1">
      <alignment horizontal="right"/>
    </xf>
    <xf numFmtId="0" fontId="1" fillId="0" borderId="14" xfId="0" applyFont="1" applyBorder="1" applyAlignment="1">
      <alignment horizontal="left" wrapText="1"/>
    </xf>
    <xf numFmtId="0" fontId="1" fillId="0" borderId="15" xfId="0" applyFont="1" applyBorder="1" applyAlignment="1">
      <alignment horizontal="left" vertical="top" wrapText="1"/>
    </xf>
    <xf numFmtId="2" fontId="0" fillId="3" borderId="0" xfId="0" applyNumberFormat="1" applyFill="1" applyBorder="1"/>
    <xf numFmtId="0" fontId="20" fillId="0" borderId="0" xfId="0" applyFont="1" applyFill="1" applyAlignment="1">
      <alignment wrapText="1"/>
    </xf>
    <xf numFmtId="0" fontId="0" fillId="0" borderId="0" xfId="0" applyFill="1" applyAlignment="1">
      <alignment wrapText="1"/>
    </xf>
    <xf numFmtId="2" fontId="1" fillId="0" borderId="0" xfId="0" applyNumberFormat="1" applyFont="1"/>
    <xf numFmtId="0" fontId="10" fillId="0" borderId="0" xfId="0" applyFont="1" applyBorder="1" applyAlignment="1">
      <alignment horizontal="center"/>
    </xf>
    <xf numFmtId="0" fontId="0" fillId="0" borderId="16" xfId="0" applyBorder="1" applyAlignment="1"/>
    <xf numFmtId="0" fontId="10" fillId="0" borderId="0" xfId="0" applyFont="1" applyAlignment="1"/>
    <xf numFmtId="2" fontId="1" fillId="0" borderId="0" xfId="0" applyNumberFormat="1" applyFont="1" applyBorder="1"/>
    <xf numFmtId="0" fontId="1" fillId="0" borderId="0" xfId="0" applyFont="1" applyBorder="1"/>
    <xf numFmtId="0" fontId="1" fillId="0" borderId="0" xfId="3" applyFont="1" applyBorder="1" applyAlignment="1">
      <alignment vertical="top" wrapText="1"/>
    </xf>
    <xf numFmtId="0" fontId="0" fillId="0" borderId="0" xfId="0" applyBorder="1" applyAlignment="1">
      <alignment vertical="top" wrapText="1"/>
    </xf>
    <xf numFmtId="2" fontId="1" fillId="3" borderId="0" xfId="0" applyNumberFormat="1" applyFont="1" applyFill="1" applyBorder="1" applyAlignment="1">
      <alignment horizontal="right"/>
    </xf>
    <xf numFmtId="2" fontId="1" fillId="0" borderId="0" xfId="0" applyNumberFormat="1" applyFont="1" applyFill="1" applyBorder="1" applyAlignment="1">
      <alignment horizontal="right"/>
    </xf>
    <xf numFmtId="0" fontId="1" fillId="0" borderId="0" xfId="0" applyFont="1" applyFill="1"/>
    <xf numFmtId="2" fontId="25" fillId="0" borderId="0" xfId="3" applyNumberFormat="1" applyFont="1" applyFill="1"/>
    <xf numFmtId="2" fontId="25" fillId="13" borderId="0" xfId="0" applyNumberFormat="1" applyFont="1" applyFill="1" applyAlignment="1">
      <alignment horizontal="right"/>
    </xf>
    <xf numFmtId="0" fontId="0" fillId="0" borderId="11" xfId="0" applyBorder="1"/>
    <xf numFmtId="165" fontId="1" fillId="0" borderId="0" xfId="3" applyNumberFormat="1" applyFont="1" applyBorder="1" applyAlignment="1">
      <alignment vertical="top" wrapText="1"/>
    </xf>
    <xf numFmtId="165" fontId="25" fillId="0" borderId="0" xfId="3" applyNumberFormat="1" applyFont="1" applyBorder="1" applyAlignment="1">
      <alignment vertical="top" wrapText="1"/>
    </xf>
    <xf numFmtId="2" fontId="25" fillId="0" borderId="0" xfId="3" applyNumberFormat="1" applyFont="1" applyBorder="1" applyAlignment="1">
      <alignment vertical="top" wrapText="1"/>
    </xf>
    <xf numFmtId="2" fontId="25" fillId="0" borderId="0" xfId="2" applyNumberFormat="1" applyFont="1" applyBorder="1" applyAlignment="1">
      <alignment horizontal="right"/>
    </xf>
    <xf numFmtId="169" fontId="25" fillId="0" borderId="0" xfId="3" applyNumberFormat="1" applyFont="1" applyBorder="1" applyAlignment="1">
      <alignment horizontal="right"/>
    </xf>
    <xf numFmtId="2" fontId="25" fillId="0" borderId="1" xfId="2" applyNumberFormat="1" applyFont="1" applyBorder="1" applyAlignment="1">
      <alignment horizontal="right"/>
    </xf>
    <xf numFmtId="2" fontId="25" fillId="0" borderId="1" xfId="0" applyNumberFormat="1" applyFont="1" applyBorder="1" applyAlignment="1">
      <alignment horizontal="right"/>
    </xf>
    <xf numFmtId="2" fontId="25" fillId="0" borderId="1" xfId="3" applyNumberFormat="1" applyFont="1" applyBorder="1" applyAlignment="1">
      <alignment horizontal="right"/>
    </xf>
    <xf numFmtId="2" fontId="1" fillId="3" borderId="1" xfId="0" applyNumberFormat="1" applyFont="1" applyFill="1" applyBorder="1" applyAlignment="1">
      <alignment horizontal="right"/>
    </xf>
    <xf numFmtId="2" fontId="1" fillId="0" borderId="1" xfId="0" applyNumberFormat="1" applyFont="1" applyFill="1" applyBorder="1" applyAlignment="1">
      <alignment horizontal="right"/>
    </xf>
    <xf numFmtId="169" fontId="1" fillId="7" borderId="0" xfId="3" applyNumberFormat="1" applyFont="1" applyFill="1"/>
    <xf numFmtId="0" fontId="1" fillId="0" borderId="0" xfId="3" applyFont="1" applyFill="1"/>
    <xf numFmtId="0" fontId="1" fillId="0" borderId="1" xfId="3" applyFont="1" applyBorder="1" applyAlignment="1">
      <alignment vertical="top" wrapText="1"/>
    </xf>
    <xf numFmtId="2" fontId="1" fillId="0" borderId="0" xfId="3" applyNumberFormat="1" applyFont="1" applyAlignment="1">
      <alignment horizontal="left"/>
    </xf>
    <xf numFmtId="0" fontId="0" fillId="0" borderId="1" xfId="0" applyBorder="1" applyAlignment="1">
      <alignment vertical="top" wrapText="1"/>
    </xf>
    <xf numFmtId="0" fontId="29" fillId="0" borderId="0" xfId="1" applyFont="1" applyAlignment="1" applyProtection="1">
      <alignment horizontal="center" wrapText="1"/>
    </xf>
    <xf numFmtId="165" fontId="1" fillId="0" borderId="0" xfId="0" applyNumberFormat="1" applyFont="1" applyBorder="1"/>
    <xf numFmtId="0" fontId="29" fillId="0" borderId="0" xfId="1" applyFont="1" applyAlignment="1" applyProtection="1">
      <alignment horizontal="center"/>
    </xf>
    <xf numFmtId="0" fontId="0" fillId="14" borderId="0" xfId="0" applyFill="1"/>
    <xf numFmtId="0" fontId="25" fillId="14" borderId="11" xfId="3" applyFont="1" applyFill="1" applyBorder="1" applyAlignment="1"/>
    <xf numFmtId="166" fontId="25" fillId="0" borderId="0" xfId="3" applyNumberFormat="1" applyFont="1" applyFill="1" applyAlignment="1">
      <alignment horizontal="left"/>
    </xf>
    <xf numFmtId="0" fontId="25" fillId="0" borderId="0" xfId="4" applyFont="1" applyFill="1"/>
    <xf numFmtId="0" fontId="4" fillId="0" borderId="0" xfId="4" applyFill="1"/>
    <xf numFmtId="2" fontId="25" fillId="0" borderId="1" xfId="3" applyNumberFormat="1" applyFont="1" applyBorder="1" applyAlignment="1">
      <alignment vertical="top" wrapText="1"/>
    </xf>
    <xf numFmtId="2" fontId="0" fillId="0" borderId="0" xfId="0" applyNumberFormat="1" applyFill="1"/>
    <xf numFmtId="2" fontId="25" fillId="0" borderId="1" xfId="0" applyNumberFormat="1" applyFont="1" applyFill="1" applyBorder="1"/>
    <xf numFmtId="0" fontId="1" fillId="0" borderId="0" xfId="3" applyFont="1"/>
    <xf numFmtId="0" fontId="41" fillId="0" borderId="0" xfId="3" quotePrefix="1" applyNumberFormat="1" applyFont="1" applyAlignment="1">
      <alignment horizontal="left"/>
    </xf>
    <xf numFmtId="0" fontId="25" fillId="0" borderId="3" xfId="3" applyFont="1" applyBorder="1" applyAlignment="1">
      <alignment horizontal="right" vertical="top" wrapText="1"/>
    </xf>
    <xf numFmtId="0" fontId="25" fillId="13" borderId="0" xfId="3" applyFont="1" applyFill="1" applyBorder="1" applyAlignment="1">
      <alignment horizontal="right"/>
    </xf>
    <xf numFmtId="0" fontId="25" fillId="13" borderId="3" xfId="3" applyFont="1" applyFill="1" applyBorder="1" applyAlignment="1">
      <alignment horizontal="right" vertical="top" wrapText="1"/>
    </xf>
    <xf numFmtId="0" fontId="25" fillId="0" borderId="3" xfId="0" applyFont="1" applyBorder="1" applyAlignment="1">
      <alignment horizontal="right" vertical="top" wrapText="1"/>
    </xf>
    <xf numFmtId="0" fontId="1" fillId="0" borderId="3" xfId="0" applyFont="1" applyBorder="1" applyAlignment="1">
      <alignment horizontal="right" vertical="top" wrapText="1"/>
    </xf>
    <xf numFmtId="0" fontId="1" fillId="0" borderId="3" xfId="3" applyFont="1" applyBorder="1" applyAlignment="1">
      <alignment horizontal="right" vertical="top" wrapText="1"/>
    </xf>
    <xf numFmtId="0" fontId="1" fillId="0" borderId="3" xfId="3" applyFont="1" applyFill="1" applyBorder="1" applyAlignment="1">
      <alignment horizontal="right" vertical="top" wrapText="1"/>
    </xf>
    <xf numFmtId="0" fontId="1" fillId="3" borderId="3" xfId="3" applyFont="1" applyFill="1" applyBorder="1" applyAlignment="1">
      <alignment horizontal="right" vertical="top" wrapText="1"/>
    </xf>
    <xf numFmtId="0" fontId="25" fillId="0" borderId="11" xfId="0" applyFont="1" applyBorder="1" applyAlignment="1">
      <alignment horizontal="right" vertical="top" wrapText="1"/>
    </xf>
    <xf numFmtId="0" fontId="1" fillId="13" borderId="0" xfId="3" applyFont="1" applyFill="1" applyBorder="1" applyAlignment="1">
      <alignment horizontal="center"/>
    </xf>
    <xf numFmtId="0" fontId="0" fillId="13" borderId="0" xfId="0" applyFill="1"/>
    <xf numFmtId="0" fontId="25" fillId="13" borderId="0" xfId="0" applyFont="1" applyFill="1" applyAlignment="1">
      <alignment horizontal="right"/>
    </xf>
    <xf numFmtId="0" fontId="25" fillId="13" borderId="0" xfId="0" applyFont="1" applyFill="1" applyBorder="1" applyAlignment="1">
      <alignment horizontal="right"/>
    </xf>
    <xf numFmtId="0" fontId="25" fillId="13" borderId="1" xfId="0" applyFont="1" applyFill="1" applyBorder="1" applyAlignment="1">
      <alignment horizontal="right"/>
    </xf>
    <xf numFmtId="2" fontId="25" fillId="13" borderId="0" xfId="0" applyNumberFormat="1" applyFont="1" applyFill="1" applyBorder="1" applyAlignment="1">
      <alignment horizontal="right"/>
    </xf>
    <xf numFmtId="2" fontId="25" fillId="13" borderId="1" xfId="0" applyNumberFormat="1" applyFont="1" applyFill="1" applyBorder="1" applyAlignment="1">
      <alignment horizontal="right"/>
    </xf>
    <xf numFmtId="0" fontId="25" fillId="13" borderId="0" xfId="3" applyFont="1" applyFill="1" applyBorder="1" applyAlignment="1">
      <alignment horizontal="center"/>
    </xf>
    <xf numFmtId="0" fontId="0" fillId="13" borderId="1" xfId="0" applyFill="1" applyBorder="1"/>
    <xf numFmtId="0" fontId="0" fillId="13" borderId="0" xfId="0" applyFill="1" applyAlignment="1">
      <alignment horizontal="center"/>
    </xf>
    <xf numFmtId="0" fontId="25" fillId="13" borderId="0" xfId="0" applyFont="1" applyFill="1" applyAlignment="1">
      <alignment horizontal="center" vertical="center"/>
    </xf>
    <xf numFmtId="2" fontId="0" fillId="13" borderId="0" xfId="0" applyNumberFormat="1" applyFill="1" applyAlignment="1">
      <alignment horizontal="center"/>
    </xf>
    <xf numFmtId="164" fontId="25" fillId="13" borderId="0" xfId="0" applyNumberFormat="1" applyFont="1" applyFill="1" applyAlignment="1">
      <alignment horizontal="center"/>
    </xf>
    <xf numFmtId="0" fontId="29" fillId="0" borderId="0" xfId="1" applyFont="1" applyAlignment="1" applyProtection="1">
      <alignment horizontal="left" indent="2"/>
    </xf>
    <xf numFmtId="0" fontId="1" fillId="0" borderId="0" xfId="0" quotePrefix="1" applyFont="1" applyAlignment="1">
      <alignment horizontal="right"/>
    </xf>
    <xf numFmtId="0" fontId="1" fillId="0" borderId="0" xfId="0" applyFont="1" applyAlignment="1">
      <alignment horizontal="right"/>
    </xf>
    <xf numFmtId="2" fontId="1" fillId="3" borderId="3" xfId="0" applyNumberFormat="1" applyFont="1" applyFill="1" applyBorder="1"/>
    <xf numFmtId="2" fontId="1" fillId="3" borderId="3" xfId="0" applyNumberFormat="1" applyFont="1" applyFill="1" applyBorder="1" applyAlignment="1">
      <alignment horizontal="right"/>
    </xf>
    <xf numFmtId="0" fontId="0" fillId="15" borderId="0" xfId="0" applyFill="1"/>
    <xf numFmtId="2" fontId="1" fillId="3" borderId="4" xfId="0" applyNumberFormat="1" applyFont="1" applyFill="1" applyBorder="1" applyAlignment="1">
      <alignment horizontal="right" indent="2"/>
    </xf>
    <xf numFmtId="2" fontId="1" fillId="3" borderId="4" xfId="0" applyNumberFormat="1" applyFont="1" applyFill="1" applyBorder="1"/>
    <xf numFmtId="0" fontId="1" fillId="0" borderId="20" xfId="0" applyFont="1" applyBorder="1"/>
    <xf numFmtId="0" fontId="1" fillId="0" borderId="21" xfId="0" applyFont="1" applyBorder="1" applyAlignment="1">
      <alignment vertical="top"/>
    </xf>
    <xf numFmtId="0" fontId="1" fillId="3" borderId="22" xfId="0" applyFont="1" applyFill="1" applyBorder="1"/>
    <xf numFmtId="2" fontId="0" fillId="3" borderId="23" xfId="0" applyNumberFormat="1" applyFill="1" applyBorder="1"/>
    <xf numFmtId="2" fontId="1" fillId="8" borderId="3" xfId="0" applyNumberFormat="1" applyFont="1" applyFill="1" applyBorder="1"/>
    <xf numFmtId="2" fontId="42" fillId="3" borderId="3" xfId="0" applyNumberFormat="1" applyFont="1" applyFill="1" applyBorder="1"/>
    <xf numFmtId="0" fontId="11" fillId="0" borderId="0" xfId="0" applyFont="1" applyAlignment="1">
      <alignment horizontal="right"/>
    </xf>
    <xf numFmtId="169" fontId="1" fillId="4" borderId="0" xfId="3" applyNumberFormat="1" applyFont="1" applyFill="1" applyAlignment="1">
      <alignment horizontal="right"/>
    </xf>
    <xf numFmtId="0" fontId="3" fillId="0" borderId="0" xfId="0" applyFont="1" applyAlignment="1">
      <alignment horizontal="left" wrapText="1"/>
    </xf>
    <xf numFmtId="0" fontId="29" fillId="0" borderId="0" xfId="1" applyFont="1" applyAlignment="1" applyProtection="1">
      <alignment horizontal="left" indent="2"/>
    </xf>
    <xf numFmtId="0" fontId="29" fillId="0" borderId="0" xfId="1" applyFont="1" applyAlignment="1" applyProtection="1">
      <alignment horizontal="center" vertical="center"/>
    </xf>
    <xf numFmtId="2" fontId="1" fillId="3" borderId="23" xfId="0" applyNumberFormat="1" applyFont="1" applyFill="1" applyBorder="1"/>
    <xf numFmtId="2" fontId="0" fillId="3" borderId="3" xfId="0" applyNumberFormat="1" applyFill="1" applyBorder="1"/>
    <xf numFmtId="0" fontId="1" fillId="0" borderId="3" xfId="0" applyFont="1" applyFill="1" applyBorder="1" applyAlignment="1">
      <alignment horizontal="right" vertical="top" wrapText="1"/>
    </xf>
    <xf numFmtId="172" fontId="0" fillId="0" borderId="0" xfId="0" applyNumberFormat="1" applyBorder="1"/>
    <xf numFmtId="0" fontId="0" fillId="0" borderId="0" xfId="0" applyNumberFormat="1"/>
    <xf numFmtId="2" fontId="43" fillId="15" borderId="0" xfId="5" applyNumberFormat="1" applyFill="1" applyBorder="1"/>
    <xf numFmtId="172" fontId="0" fillId="0" borderId="0" xfId="0" applyNumberFormat="1"/>
    <xf numFmtId="0" fontId="39" fillId="0" borderId="0" xfId="1" applyFont="1" applyAlignment="1" applyProtection="1">
      <alignment horizontal="left" indent="2"/>
    </xf>
    <xf numFmtId="165" fontId="25" fillId="0" borderId="1" xfId="0" applyNumberFormat="1" applyFont="1" applyBorder="1"/>
    <xf numFmtId="2" fontId="1" fillId="6" borderId="0" xfId="0" applyNumberFormat="1" applyFont="1" applyFill="1"/>
    <xf numFmtId="2" fontId="1" fillId="4" borderId="0" xfId="0" applyNumberFormat="1" applyFont="1" applyFill="1"/>
    <xf numFmtId="0" fontId="44" fillId="0" borderId="0" xfId="0" applyFont="1"/>
    <xf numFmtId="0" fontId="3" fillId="0" borderId="0" xfId="0" applyNumberFormat="1" applyFont="1" applyAlignment="1">
      <alignment wrapText="1"/>
    </xf>
    <xf numFmtId="0" fontId="29" fillId="0" borderId="0" xfId="1" applyFont="1" applyAlignment="1" applyProtection="1">
      <alignment horizontal="left" indent="4"/>
    </xf>
    <xf numFmtId="0" fontId="3" fillId="0" borderId="0" xfId="0" applyFont="1" applyAlignment="1">
      <alignment vertical="top" wrapText="1"/>
    </xf>
    <xf numFmtId="0" fontId="3" fillId="0" borderId="0" xfId="0" applyFont="1" applyAlignment="1">
      <alignment wrapText="1"/>
    </xf>
    <xf numFmtId="0" fontId="3" fillId="0" borderId="0" xfId="0" applyNumberFormat="1" applyFont="1" applyAlignment="1">
      <alignment vertical="top" wrapText="1"/>
    </xf>
    <xf numFmtId="0" fontId="3" fillId="0" borderId="0" xfId="1" applyFont="1" applyAlignment="1" applyProtection="1">
      <alignment vertical="top" wrapText="1"/>
    </xf>
    <xf numFmtId="0" fontId="35" fillId="17" borderId="0" xfId="3" applyFont="1" applyFill="1"/>
    <xf numFmtId="0" fontId="1" fillId="17" borderId="0" xfId="3" applyFont="1" applyFill="1"/>
    <xf numFmtId="0" fontId="0" fillId="4" borderId="0" xfId="0" applyFill="1" applyBorder="1" applyAlignment="1">
      <alignment horizontal="center"/>
    </xf>
    <xf numFmtId="0" fontId="3" fillId="0" borderId="0" xfId="0" applyFont="1" applyAlignment="1">
      <alignment horizontal="left" wrapText="1" indent="3"/>
    </xf>
    <xf numFmtId="0" fontId="3" fillId="0" borderId="0" xfId="0" applyFont="1" applyAlignment="1">
      <alignment wrapText="1"/>
    </xf>
    <xf numFmtId="0" fontId="39" fillId="0" borderId="0" xfId="1" applyFont="1" applyAlignment="1" applyProtection="1">
      <alignment horizontal="left" indent="1"/>
    </xf>
    <xf numFmtId="0" fontId="3" fillId="0" borderId="0" xfId="0" applyFont="1" applyAlignment="1">
      <alignment vertical="top" wrapText="1"/>
    </xf>
    <xf numFmtId="14" fontId="0" fillId="0" borderId="0" xfId="0" applyNumberFormat="1"/>
    <xf numFmtId="0" fontId="3" fillId="0" borderId="0" xfId="0" applyFont="1" applyAlignment="1">
      <alignment horizontal="left"/>
    </xf>
    <xf numFmtId="0" fontId="46" fillId="0" borderId="0" xfId="0" applyFont="1" applyAlignment="1">
      <alignment horizontal="left" vertical="center" indent="12"/>
    </xf>
    <xf numFmtId="0" fontId="45" fillId="0" borderId="0" xfId="0" applyFont="1" applyAlignment="1">
      <alignment horizontal="left" vertical="center" indent="15"/>
    </xf>
    <xf numFmtId="0" fontId="3" fillId="0" borderId="1" xfId="3" applyNumberFormat="1" applyFont="1" applyBorder="1"/>
    <xf numFmtId="0" fontId="1" fillId="0" borderId="0" xfId="0" quotePrefix="1" applyFont="1"/>
    <xf numFmtId="0" fontId="14" fillId="0" borderId="0" xfId="0" applyFont="1" applyAlignment="1">
      <alignment horizontal="left"/>
    </xf>
    <xf numFmtId="0" fontId="6" fillId="0" borderId="0" xfId="0" applyNumberFormat="1" applyFont="1"/>
    <xf numFmtId="0" fontId="0" fillId="0" borderId="0" xfId="0"/>
    <xf numFmtId="0" fontId="0" fillId="0" borderId="0" xfId="0" applyBorder="1"/>
    <xf numFmtId="0" fontId="16" fillId="0" borderId="0" xfId="3"/>
    <xf numFmtId="0" fontId="11" fillId="0" borderId="0" xfId="3" applyNumberFormat="1" applyFont="1"/>
    <xf numFmtId="0" fontId="4" fillId="0" borderId="0" xfId="4"/>
    <xf numFmtId="0" fontId="1" fillId="0" borderId="0" xfId="0" applyFont="1" applyFill="1" applyBorder="1"/>
    <xf numFmtId="0" fontId="1" fillId="0" borderId="0" xfId="3" applyFont="1" applyBorder="1" applyAlignment="1">
      <alignment horizontal="right"/>
    </xf>
    <xf numFmtId="0" fontId="47" fillId="0" borderId="0" xfId="3" applyNumberFormat="1" applyFont="1"/>
    <xf numFmtId="2" fontId="0" fillId="0" borderId="0" xfId="0" applyNumberFormat="1"/>
    <xf numFmtId="2" fontId="1" fillId="0" borderId="0" xfId="0" applyNumberFormat="1" applyFont="1" applyFill="1" applyBorder="1"/>
    <xf numFmtId="2" fontId="1" fillId="0" borderId="0" xfId="3" applyNumberFormat="1" applyFont="1" applyFill="1"/>
    <xf numFmtId="2" fontId="1" fillId="0" borderId="1" xfId="0" applyNumberFormat="1" applyFont="1" applyFill="1" applyBorder="1"/>
    <xf numFmtId="0" fontId="7" fillId="0" borderId="0" xfId="0" applyFont="1" applyAlignment="1"/>
    <xf numFmtId="0" fontId="14" fillId="0" borderId="0" xfId="0" applyFont="1" applyAlignment="1"/>
    <xf numFmtId="0" fontId="3" fillId="0" borderId="0" xfId="0" applyFont="1" applyAlignment="1"/>
    <xf numFmtId="0" fontId="6" fillId="0" borderId="0" xfId="0" applyFont="1" applyAlignment="1"/>
    <xf numFmtId="0" fontId="31" fillId="0" borderId="0" xfId="0" applyFont="1" applyAlignment="1"/>
    <xf numFmtId="15" fontId="0" fillId="0" borderId="0" xfId="0" applyNumberFormat="1" applyBorder="1"/>
    <xf numFmtId="0" fontId="1" fillId="0" borderId="0" xfId="3" applyNumberFormat="1" applyFont="1" applyBorder="1"/>
    <xf numFmtId="0" fontId="6" fillId="0" borderId="0" xfId="0" applyFont="1" applyAlignment="1">
      <alignment horizontal="left"/>
    </xf>
    <xf numFmtId="0" fontId="0" fillId="0" borderId="0" xfId="0" applyAlignment="1">
      <alignment horizontal="left"/>
    </xf>
    <xf numFmtId="0" fontId="1" fillId="0" borderId="9" xfId="3" applyFont="1" applyBorder="1" applyAlignment="1">
      <alignment horizontal="right" vertical="top" wrapText="1"/>
    </xf>
    <xf numFmtId="0" fontId="1" fillId="13" borderId="3" xfId="3" applyFont="1" applyFill="1" applyBorder="1" applyAlignment="1">
      <alignment horizontal="right" vertical="top" wrapText="1"/>
    </xf>
    <xf numFmtId="0" fontId="1" fillId="0" borderId="18" xfId="0" applyFont="1" applyBorder="1" applyAlignment="1">
      <alignment horizontal="right" vertical="top" wrapText="1"/>
    </xf>
    <xf numFmtId="0" fontId="25" fillId="13" borderId="0" xfId="3" applyFont="1" applyFill="1" applyBorder="1" applyAlignment="1">
      <alignment horizontal="left"/>
    </xf>
    <xf numFmtId="0" fontId="48" fillId="0" borderId="0" xfId="0" applyFont="1" applyAlignment="1">
      <alignment vertical="center"/>
    </xf>
    <xf numFmtId="165" fontId="1" fillId="0" borderId="1" xfId="0" applyNumberFormat="1" applyFont="1" applyBorder="1"/>
    <xf numFmtId="0" fontId="3" fillId="0" borderId="0" xfId="0" applyFont="1" applyAlignment="1">
      <alignment horizontal="left" wrapText="1" indent="3"/>
    </xf>
    <xf numFmtId="0" fontId="39" fillId="0" borderId="0" xfId="1" applyFont="1" applyAlignment="1" applyProtection="1">
      <alignment horizontal="left" indent="2"/>
    </xf>
    <xf numFmtId="0" fontId="39" fillId="0" borderId="0" xfId="1" applyFont="1" applyAlignment="1" applyProtection="1">
      <alignment horizontal="left"/>
    </xf>
    <xf numFmtId="0" fontId="3" fillId="0" borderId="0" xfId="0" applyFont="1" applyAlignment="1">
      <alignment vertical="top" wrapText="1"/>
    </xf>
    <xf numFmtId="0" fontId="0" fillId="0" borderId="0" xfId="0" applyAlignment="1">
      <alignment vertical="top" wrapText="1"/>
    </xf>
    <xf numFmtId="0" fontId="0" fillId="4" borderId="17" xfId="0" applyFill="1" applyBorder="1" applyAlignment="1"/>
    <xf numFmtId="0" fontId="10" fillId="0" borderId="0" xfId="0" applyFont="1" applyBorder="1" applyAlignment="1">
      <alignment horizontal="center"/>
    </xf>
    <xf numFmtId="0" fontId="10" fillId="0" borderId="16" xfId="0" applyFont="1" applyBorder="1" applyAlignment="1">
      <alignment horizontal="center"/>
    </xf>
    <xf numFmtId="0" fontId="3" fillId="11" borderId="0" xfId="0" applyFont="1" applyFill="1" applyAlignment="1">
      <alignment horizontal="center"/>
    </xf>
    <xf numFmtId="0" fontId="3" fillId="6" borderId="0" xfId="0" applyFont="1" applyFill="1" applyAlignment="1" applyProtection="1">
      <alignment vertical="top" wrapText="1"/>
      <protection locked="0"/>
    </xf>
    <xf numFmtId="0" fontId="8" fillId="6" borderId="0" xfId="0" applyFont="1" applyFill="1" applyAlignment="1">
      <alignment vertical="top" wrapText="1"/>
    </xf>
    <xf numFmtId="0" fontId="3" fillId="4" borderId="0" xfId="0" applyFont="1" applyFill="1" applyAlignment="1">
      <alignment vertical="top" wrapText="1"/>
    </xf>
    <xf numFmtId="0" fontId="8" fillId="0" borderId="0" xfId="0" applyFont="1" applyAlignment="1">
      <alignment vertical="top" wrapText="1"/>
    </xf>
    <xf numFmtId="0" fontId="3" fillId="5" borderId="0" xfId="0" applyFont="1" applyFill="1" applyAlignment="1">
      <alignment vertical="top" wrapText="1"/>
    </xf>
    <xf numFmtId="0" fontId="0" fillId="6" borderId="17" xfId="0" applyFill="1" applyBorder="1" applyAlignment="1">
      <alignment horizontal="center"/>
    </xf>
    <xf numFmtId="0" fontId="0" fillId="6" borderId="17" xfId="0" quotePrefix="1" applyFill="1" applyBorder="1" applyAlignment="1">
      <alignment horizontal="center"/>
    </xf>
    <xf numFmtId="0" fontId="0" fillId="7" borderId="17" xfId="0" applyFill="1" applyBorder="1" applyAlignment="1">
      <alignment horizontal="center"/>
    </xf>
    <xf numFmtId="0" fontId="3" fillId="7" borderId="0" xfId="0" applyFont="1" applyFill="1" applyAlignment="1">
      <alignment vertical="top" wrapText="1"/>
    </xf>
    <xf numFmtId="0" fontId="3" fillId="8" borderId="0" xfId="0" applyFont="1" applyFill="1" applyAlignment="1">
      <alignment horizontal="left"/>
    </xf>
    <xf numFmtId="0" fontId="3" fillId="3" borderId="0" xfId="0" applyFont="1" applyFill="1" applyAlignment="1">
      <alignment horizontal="left"/>
    </xf>
    <xf numFmtId="0" fontId="40" fillId="0" borderId="0" xfId="1" applyFont="1" applyAlignment="1" applyProtection="1">
      <alignment horizontal="left"/>
    </xf>
    <xf numFmtId="0" fontId="40" fillId="0" borderId="0" xfId="1" applyFont="1" applyAlignment="1" applyProtection="1"/>
    <xf numFmtId="0" fontId="1" fillId="4" borderId="9" xfId="3" applyFont="1" applyFill="1" applyBorder="1" applyAlignment="1">
      <alignment horizontal="center"/>
    </xf>
    <xf numFmtId="0" fontId="25" fillId="4" borderId="9" xfId="3" applyFont="1" applyFill="1" applyBorder="1" applyAlignment="1">
      <alignment horizontal="center"/>
    </xf>
    <xf numFmtId="0" fontId="25" fillId="6" borderId="17" xfId="3" applyFont="1" applyFill="1" applyBorder="1" applyAlignment="1">
      <alignment horizontal="center"/>
    </xf>
    <xf numFmtId="0" fontId="3" fillId="6" borderId="0" xfId="0" applyFont="1" applyFill="1" applyAlignment="1">
      <alignment vertical="top" wrapText="1"/>
    </xf>
    <xf numFmtId="0" fontId="0" fillId="0" borderId="0" xfId="0" applyAlignment="1">
      <alignment wrapText="1"/>
    </xf>
    <xf numFmtId="0" fontId="3" fillId="4" borderId="0" xfId="0" applyFont="1" applyFill="1" applyAlignment="1">
      <alignment wrapText="1"/>
    </xf>
    <xf numFmtId="0" fontId="3" fillId="8" borderId="0" xfId="0" applyFont="1" applyFill="1" applyAlignment="1">
      <alignment vertical="top" wrapText="1"/>
    </xf>
    <xf numFmtId="0" fontId="25" fillId="0" borderId="17" xfId="3" applyFont="1" applyFill="1" applyBorder="1" applyAlignment="1">
      <alignment horizontal="center"/>
    </xf>
    <xf numFmtId="0" fontId="0" fillId="0" borderId="17" xfId="0" applyBorder="1" applyAlignment="1">
      <alignment horizontal="center"/>
    </xf>
    <xf numFmtId="0" fontId="1" fillId="3" borderId="0" xfId="0" applyFont="1" applyFill="1" applyBorder="1" applyAlignment="1">
      <alignment horizontal="right"/>
    </xf>
    <xf numFmtId="0" fontId="0" fillId="0" borderId="16" xfId="0" applyBorder="1" applyAlignment="1"/>
    <xf numFmtId="0" fontId="1" fillId="3" borderId="0" xfId="0" applyFont="1" applyFill="1" applyBorder="1" applyAlignment="1">
      <alignment horizontal="right" wrapText="1"/>
    </xf>
    <xf numFmtId="0" fontId="0" fillId="0" borderId="16" xfId="0" applyBorder="1" applyAlignment="1">
      <alignment wrapText="1"/>
    </xf>
    <xf numFmtId="0" fontId="1" fillId="13" borderId="18" xfId="0" applyFont="1" applyFill="1" applyBorder="1" applyAlignment="1">
      <alignment horizontal="center" vertical="top" wrapText="1"/>
    </xf>
    <xf numFmtId="0" fontId="1" fillId="13" borderId="19" xfId="0" applyFont="1" applyFill="1" applyBorder="1" applyAlignment="1">
      <alignment horizontal="center" vertical="top" wrapText="1"/>
    </xf>
    <xf numFmtId="0" fontId="25" fillId="7" borderId="9" xfId="3" applyFont="1" applyFill="1" applyBorder="1" applyAlignment="1">
      <alignment horizontal="center"/>
    </xf>
    <xf numFmtId="0" fontId="25" fillId="7" borderId="17" xfId="3" applyFont="1" applyFill="1" applyBorder="1" applyAlignment="1">
      <alignment horizontal="center"/>
    </xf>
    <xf numFmtId="0" fontId="35" fillId="7" borderId="17" xfId="3" applyFont="1" applyFill="1" applyBorder="1" applyAlignment="1">
      <alignment horizontal="center"/>
    </xf>
    <xf numFmtId="0" fontId="25" fillId="5" borderId="9" xfId="3" applyFont="1" applyFill="1" applyBorder="1" applyAlignment="1">
      <alignment horizontal="center"/>
    </xf>
    <xf numFmtId="0" fontId="25" fillId="5" borderId="17" xfId="3" applyFont="1" applyFill="1" applyBorder="1" applyAlignment="1">
      <alignment horizontal="center"/>
    </xf>
    <xf numFmtId="0" fontId="1" fillId="7" borderId="9" xfId="3" applyFont="1" applyFill="1" applyBorder="1" applyAlignment="1">
      <alignment horizontal="center"/>
    </xf>
    <xf numFmtId="0" fontId="25" fillId="4" borderId="17" xfId="3" applyFont="1" applyFill="1" applyBorder="1" applyAlignment="1">
      <alignment horizontal="center"/>
    </xf>
    <xf numFmtId="0" fontId="35" fillId="4" borderId="17" xfId="3" applyFont="1" applyFill="1" applyBorder="1" applyAlignment="1">
      <alignment horizontal="center"/>
    </xf>
    <xf numFmtId="0" fontId="3" fillId="3" borderId="0" xfId="0" applyFont="1" applyFill="1" applyAlignment="1">
      <alignment vertical="top" wrapText="1"/>
    </xf>
    <xf numFmtId="0" fontId="1" fillId="6" borderId="9" xfId="3" applyFont="1" applyFill="1" applyBorder="1" applyAlignment="1">
      <alignment horizontal="center"/>
    </xf>
    <xf numFmtId="0" fontId="25" fillId="6" borderId="9" xfId="3" applyFont="1" applyFill="1" applyBorder="1" applyAlignment="1">
      <alignment horizontal="center"/>
    </xf>
    <xf numFmtId="0" fontId="39" fillId="0" borderId="0" xfId="1" applyFont="1" applyAlignment="1" applyProtection="1"/>
    <xf numFmtId="0" fontId="1" fillId="13" borderId="18" xfId="0" applyFont="1" applyFill="1" applyBorder="1" applyAlignment="1">
      <alignment horizontal="center" vertical="top"/>
    </xf>
    <xf numFmtId="0" fontId="0" fillId="13" borderId="19" xfId="0" applyFill="1" applyBorder="1" applyAlignment="1">
      <alignment horizontal="center" vertical="top"/>
    </xf>
    <xf numFmtId="0" fontId="0" fillId="0" borderId="16" xfId="0" applyBorder="1" applyAlignment="1">
      <alignment horizontal="right"/>
    </xf>
    <xf numFmtId="0" fontId="39" fillId="0" borderId="0" xfId="1" applyFont="1" applyAlignment="1" applyProtection="1">
      <alignment horizontal="left" wrapText="1" indent="2"/>
    </xf>
    <xf numFmtId="0" fontId="39" fillId="0" borderId="0" xfId="1" applyFont="1" applyFill="1" applyAlignment="1" applyProtection="1">
      <alignment horizontal="left" wrapText="1" indent="2"/>
    </xf>
    <xf numFmtId="0" fontId="3" fillId="0" borderId="0" xfId="0" applyFont="1" applyFill="1" applyAlignment="1">
      <alignment horizontal="left" vertical="top" wrapText="1"/>
    </xf>
    <xf numFmtId="0" fontId="39" fillId="0" borderId="0" xfId="1" applyNumberFormat="1" applyFont="1" applyAlignment="1" applyProtection="1">
      <alignment horizontal="left" indent="2"/>
    </xf>
    <xf numFmtId="0" fontId="3" fillId="0" borderId="0" xfId="0" applyFont="1" applyAlignment="1">
      <alignment wrapText="1"/>
    </xf>
    <xf numFmtId="0" fontId="3" fillId="0" borderId="0" xfId="0" applyNumberFormat="1" applyFont="1" applyAlignment="1">
      <alignment vertical="top" wrapText="1"/>
    </xf>
    <xf numFmtId="0" fontId="29" fillId="0" borderId="0" xfId="1" applyFont="1" applyAlignment="1" applyProtection="1">
      <alignment horizontal="center"/>
    </xf>
    <xf numFmtId="0" fontId="3" fillId="0" borderId="0" xfId="1" applyFont="1" applyAlignment="1" applyProtection="1">
      <alignment horizontal="left" wrapText="1"/>
    </xf>
    <xf numFmtId="0" fontId="3" fillId="0" borderId="0" xfId="0" applyFont="1" applyAlignment="1">
      <alignment horizontal="left"/>
    </xf>
    <xf numFmtId="0" fontId="3" fillId="3" borderId="0" xfId="0" applyFont="1" applyFill="1" applyAlignment="1">
      <alignment horizontal="left" wrapText="1"/>
    </xf>
    <xf numFmtId="0" fontId="25" fillId="0" borderId="17" xfId="0" applyFont="1" applyBorder="1" applyAlignment="1">
      <alignment horizontal="center"/>
    </xf>
    <xf numFmtId="0" fontId="25" fillId="0" borderId="17" xfId="3" applyFont="1" applyBorder="1" applyAlignment="1">
      <alignment horizontal="center"/>
    </xf>
    <xf numFmtId="0" fontId="25" fillId="0" borderId="11" xfId="3" applyFont="1" applyBorder="1" applyAlignment="1">
      <alignment horizontal="center"/>
    </xf>
    <xf numFmtId="0" fontId="29" fillId="0" borderId="0" xfId="1" applyFont="1" applyBorder="1" applyAlignment="1" applyProtection="1">
      <alignment horizontal="left" indent="3"/>
    </xf>
    <xf numFmtId="0" fontId="29" fillId="0" borderId="0" xfId="1" applyFont="1" applyAlignment="1" applyProtection="1">
      <alignment horizontal="left" indent="3"/>
    </xf>
    <xf numFmtId="0" fontId="25" fillId="0" borderId="9" xfId="3" applyFont="1" applyFill="1" applyBorder="1" applyAlignment="1">
      <alignment horizontal="center"/>
    </xf>
    <xf numFmtId="0" fontId="11" fillId="4" borderId="10" xfId="3" applyFont="1" applyFill="1" applyBorder="1" applyAlignment="1">
      <alignment horizontal="center"/>
    </xf>
    <xf numFmtId="0" fontId="11" fillId="4" borderId="11" xfId="3" applyFont="1" applyFill="1" applyBorder="1" applyAlignment="1">
      <alignment horizontal="center"/>
    </xf>
    <xf numFmtId="0" fontId="11" fillId="7" borderId="10" xfId="3" applyFont="1" applyFill="1" applyBorder="1" applyAlignment="1">
      <alignment horizontal="center"/>
    </xf>
    <xf numFmtId="0" fontId="11" fillId="7" borderId="11" xfId="3" applyFont="1" applyFill="1" applyBorder="1" applyAlignment="1">
      <alignment horizontal="center"/>
    </xf>
    <xf numFmtId="0" fontId="11" fillId="5" borderId="10" xfId="3" applyFont="1" applyFill="1" applyBorder="1" applyAlignment="1">
      <alignment horizontal="center"/>
    </xf>
    <xf numFmtId="0" fontId="11" fillId="5" borderId="11" xfId="3" applyFont="1" applyFill="1" applyBorder="1" applyAlignment="1">
      <alignment horizontal="center"/>
    </xf>
    <xf numFmtId="0" fontId="11" fillId="0" borderId="1" xfId="0" applyFont="1" applyBorder="1" applyAlignment="1">
      <alignment wrapText="1"/>
    </xf>
    <xf numFmtId="0" fontId="25" fillId="0" borderId="17" xfId="3" applyFont="1" applyBorder="1" applyAlignment="1">
      <alignment horizontal="left" wrapText="1"/>
    </xf>
    <xf numFmtId="0" fontId="25" fillId="0" borderId="1" xfId="0" applyFont="1" applyBorder="1" applyAlignment="1">
      <alignment horizontal="left" wrapText="1"/>
    </xf>
    <xf numFmtId="0" fontId="25" fillId="0" borderId="14" xfId="0" applyFont="1" applyBorder="1" applyAlignment="1">
      <alignment horizontal="right" wrapText="1"/>
    </xf>
    <xf numFmtId="0" fontId="25" fillId="0" borderId="15" xfId="0" applyFont="1" applyBorder="1" applyAlignment="1">
      <alignment horizontal="right" wrapText="1"/>
    </xf>
    <xf numFmtId="0" fontId="11" fillId="0" borderId="1" xfId="0" applyFont="1" applyBorder="1" applyAlignment="1">
      <alignment horizontal="left" vertical="top" wrapText="1"/>
    </xf>
    <xf numFmtId="0" fontId="0" fillId="0" borderId="1" xfId="0" applyBorder="1" applyAlignment="1">
      <alignment horizontal="left" vertical="top"/>
    </xf>
    <xf numFmtId="0" fontId="1" fillId="0" borderId="0" xfId="3" applyFont="1" applyAlignment="1">
      <alignment vertical="top" wrapText="1"/>
    </xf>
    <xf numFmtId="0" fontId="1" fillId="0" borderId="0" xfId="0" applyFont="1" applyBorder="1" applyAlignment="1">
      <alignment horizontal="left" wrapText="1"/>
    </xf>
    <xf numFmtId="0" fontId="0" fillId="0" borderId="0" xfId="0" applyBorder="1" applyAlignment="1">
      <alignment horizontal="left" wrapText="1"/>
    </xf>
    <xf numFmtId="0" fontId="1" fillId="0" borderId="0" xfId="3" applyFont="1" applyAlignment="1">
      <alignment horizontal="left" vertical="top" wrapText="1"/>
    </xf>
    <xf numFmtId="0" fontId="11" fillId="0" borderId="11" xfId="3" applyFont="1" applyBorder="1" applyAlignment="1">
      <alignment horizontal="center"/>
    </xf>
    <xf numFmtId="0" fontId="29" fillId="0" borderId="0" xfId="1" applyFont="1" applyBorder="1" applyAlignment="1" applyProtection="1">
      <alignment horizontal="left" wrapText="1" indent="3"/>
    </xf>
    <xf numFmtId="0" fontId="29" fillId="0" borderId="0" xfId="1" applyFont="1" applyAlignment="1" applyProtection="1">
      <alignment horizontal="left" wrapText="1" indent="3"/>
    </xf>
  </cellXfs>
  <cellStyles count="6">
    <cellStyle name="Hyperlink" xfId="1" builtinId="8"/>
    <cellStyle name="Neutral" xfId="5" builtinId="28"/>
    <cellStyle name="Normal" xfId="0" builtinId="0"/>
    <cellStyle name="Normal_Comp. of Cur. Mktg. Yr. For." xfId="2" xr:uid="{00000000-0005-0000-0000-000003000000}"/>
    <cellStyle name="Normal_Crn01-02-new style" xfId="3" xr:uid="{00000000-0005-0000-0000-000004000000}"/>
    <cellStyle name="Normal_Data" xfId="4" xr:uid="{00000000-0005-0000-0000-000005000000}"/>
  </cellStyles>
  <dxfs count="0"/>
  <tableStyles count="0" defaultTableStyle="TableStyleMedium9" defaultPivotStyle="PivotStyleLight16"/>
  <colors>
    <mruColors>
      <color rgb="FFC2E3EC"/>
      <color rgb="FFB7DEE8"/>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Figure 1.  Futures forecast of U.S. corn producers' season-average price received (SAP) and Price Loss Coverage (PLC) payment </a:t>
            </a:r>
          </a:p>
          <a:p>
            <a:pPr>
              <a:defRPr sz="10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rate, marketing year 2020/21</a:t>
            </a:r>
          </a:p>
        </c:rich>
      </c:tx>
      <c:layout>
        <c:manualLayout>
          <c:xMode val="edge"/>
          <c:yMode val="edge"/>
          <c:x val="0.10883805645407253"/>
          <c:y val="2.7259684361549498E-2"/>
        </c:manualLayout>
      </c:layout>
      <c:overlay val="0"/>
      <c:spPr>
        <a:noFill/>
        <a:ln w="25400">
          <a:noFill/>
        </a:ln>
      </c:spPr>
    </c:title>
    <c:autoTitleDeleted val="0"/>
    <c:plotArea>
      <c:layout>
        <c:manualLayout>
          <c:layoutTarget val="inner"/>
          <c:xMode val="edge"/>
          <c:yMode val="edge"/>
          <c:x val="6.1374819941222424E-2"/>
          <c:y val="0.15208045087235675"/>
          <c:w val="0.7675944147315551"/>
          <c:h val="0.69440507756811953"/>
        </c:manualLayout>
      </c:layout>
      <c:lineChart>
        <c:grouping val="standard"/>
        <c:varyColors val="0"/>
        <c:ser>
          <c:idx val="1"/>
          <c:order val="0"/>
          <c:tx>
            <c:strRef>
              <c:f>'2020-21 Forecast'!$H$529</c:f>
              <c:strCache>
                <c:ptCount val="1"/>
                <c:pt idx="0">
                  <c:v>Actual SAP (available in September Agricultural Prices report, 2021)</c:v>
                </c:pt>
              </c:strCache>
            </c:strRef>
          </c:tx>
          <c:spPr>
            <a:ln w="25400">
              <a:solidFill>
                <a:srgbClr val="800000"/>
              </a:solidFill>
              <a:prstDash val="solid"/>
            </a:ln>
          </c:spPr>
          <c:marker>
            <c:symbol val="square"/>
            <c:size val="5"/>
            <c:spPr>
              <a:noFill/>
              <a:ln w="9525">
                <a:noFill/>
              </a:ln>
            </c:spPr>
          </c:marker>
          <c:cat>
            <c:numRef>
              <c:f>'2020-21 Forecast'!$B$531:$B$600</c:f>
              <c:numCache>
                <c:formatCode>[$-409]d\-mmm\-yy;@</c:formatCode>
                <c:ptCount val="70"/>
                <c:pt idx="0">
                  <c:v>43958</c:v>
                </c:pt>
                <c:pt idx="1">
                  <c:v>43965</c:v>
                </c:pt>
                <c:pt idx="2">
                  <c:v>43972</c:v>
                </c:pt>
                <c:pt idx="3">
                  <c:v>43979</c:v>
                </c:pt>
                <c:pt idx="4">
                  <c:v>43986</c:v>
                </c:pt>
                <c:pt idx="5">
                  <c:v>43993</c:v>
                </c:pt>
                <c:pt idx="6">
                  <c:v>44000</c:v>
                </c:pt>
                <c:pt idx="7">
                  <c:v>44007</c:v>
                </c:pt>
                <c:pt idx="8">
                  <c:v>44014</c:v>
                </c:pt>
                <c:pt idx="9">
                  <c:v>44021</c:v>
                </c:pt>
                <c:pt idx="10">
                  <c:v>44028</c:v>
                </c:pt>
                <c:pt idx="11">
                  <c:v>44035</c:v>
                </c:pt>
                <c:pt idx="12">
                  <c:v>44042</c:v>
                </c:pt>
                <c:pt idx="13">
                  <c:v>44049</c:v>
                </c:pt>
                <c:pt idx="14">
                  <c:v>44056</c:v>
                </c:pt>
                <c:pt idx="15">
                  <c:v>44063</c:v>
                </c:pt>
                <c:pt idx="16">
                  <c:v>44070</c:v>
                </c:pt>
                <c:pt idx="17">
                  <c:v>44077</c:v>
                </c:pt>
                <c:pt idx="18">
                  <c:v>44084</c:v>
                </c:pt>
                <c:pt idx="19">
                  <c:v>44091</c:v>
                </c:pt>
                <c:pt idx="20">
                  <c:v>44098</c:v>
                </c:pt>
                <c:pt idx="21">
                  <c:v>44105</c:v>
                </c:pt>
                <c:pt idx="22">
                  <c:v>44112</c:v>
                </c:pt>
                <c:pt idx="23">
                  <c:v>44119</c:v>
                </c:pt>
                <c:pt idx="24">
                  <c:v>44126</c:v>
                </c:pt>
                <c:pt idx="25">
                  <c:v>44133</c:v>
                </c:pt>
                <c:pt idx="26">
                  <c:v>44140</c:v>
                </c:pt>
                <c:pt idx="27">
                  <c:v>44147</c:v>
                </c:pt>
                <c:pt idx="28">
                  <c:v>44154</c:v>
                </c:pt>
                <c:pt idx="29">
                  <c:v>44161</c:v>
                </c:pt>
                <c:pt idx="30">
                  <c:v>44168</c:v>
                </c:pt>
                <c:pt idx="31">
                  <c:v>44175</c:v>
                </c:pt>
                <c:pt idx="32">
                  <c:v>44182</c:v>
                </c:pt>
                <c:pt idx="33">
                  <c:v>44189</c:v>
                </c:pt>
                <c:pt idx="34">
                  <c:v>44196</c:v>
                </c:pt>
                <c:pt idx="35">
                  <c:v>44203</c:v>
                </c:pt>
                <c:pt idx="36">
                  <c:v>44210</c:v>
                </c:pt>
                <c:pt idx="37">
                  <c:v>44217</c:v>
                </c:pt>
                <c:pt idx="38">
                  <c:v>44224</c:v>
                </c:pt>
                <c:pt idx="39">
                  <c:v>44231</c:v>
                </c:pt>
                <c:pt idx="40">
                  <c:v>44238</c:v>
                </c:pt>
                <c:pt idx="41">
                  <c:v>44245</c:v>
                </c:pt>
                <c:pt idx="42">
                  <c:v>44252</c:v>
                </c:pt>
                <c:pt idx="43">
                  <c:v>44259</c:v>
                </c:pt>
                <c:pt idx="44">
                  <c:v>44266</c:v>
                </c:pt>
                <c:pt idx="45">
                  <c:v>44273</c:v>
                </c:pt>
                <c:pt idx="46">
                  <c:v>44280</c:v>
                </c:pt>
                <c:pt idx="47">
                  <c:v>44287</c:v>
                </c:pt>
                <c:pt idx="48">
                  <c:v>44294</c:v>
                </c:pt>
                <c:pt idx="49">
                  <c:v>44301</c:v>
                </c:pt>
                <c:pt idx="50">
                  <c:v>44308</c:v>
                </c:pt>
                <c:pt idx="51">
                  <c:v>44315</c:v>
                </c:pt>
                <c:pt idx="52">
                  <c:v>44322</c:v>
                </c:pt>
                <c:pt idx="53">
                  <c:v>44329</c:v>
                </c:pt>
                <c:pt idx="54">
                  <c:v>44336</c:v>
                </c:pt>
                <c:pt idx="55">
                  <c:v>44343</c:v>
                </c:pt>
                <c:pt idx="56">
                  <c:v>44350</c:v>
                </c:pt>
                <c:pt idx="57">
                  <c:v>44357</c:v>
                </c:pt>
                <c:pt idx="58">
                  <c:v>44364</c:v>
                </c:pt>
                <c:pt idx="59">
                  <c:v>44371</c:v>
                </c:pt>
                <c:pt idx="60">
                  <c:v>44378</c:v>
                </c:pt>
                <c:pt idx="61">
                  <c:v>44385</c:v>
                </c:pt>
                <c:pt idx="62">
                  <c:v>44392</c:v>
                </c:pt>
                <c:pt idx="63">
                  <c:v>44399</c:v>
                </c:pt>
                <c:pt idx="64">
                  <c:v>44406</c:v>
                </c:pt>
                <c:pt idx="65">
                  <c:v>44413</c:v>
                </c:pt>
                <c:pt idx="66">
                  <c:v>44420</c:v>
                </c:pt>
                <c:pt idx="67">
                  <c:v>44427</c:v>
                </c:pt>
                <c:pt idx="68">
                  <c:v>44434</c:v>
                </c:pt>
              </c:numCache>
            </c:numRef>
          </c:cat>
          <c:val>
            <c:numRef>
              <c:f>'2020-21 Forecast'!$H$531:$H$600</c:f>
              <c:numCache>
                <c:formatCode>General</c:formatCode>
                <c:ptCount val="70"/>
              </c:numCache>
            </c:numRef>
          </c:val>
          <c:smooth val="0"/>
          <c:extLst>
            <c:ext xmlns:c16="http://schemas.microsoft.com/office/drawing/2014/chart" uri="{C3380CC4-5D6E-409C-BE32-E72D297353CC}">
              <c16:uniqueId val="{00000000-9612-4821-B439-4AE9154F3DE1}"/>
            </c:ext>
          </c:extLst>
        </c:ser>
        <c:ser>
          <c:idx val="6"/>
          <c:order val="3"/>
          <c:tx>
            <c:strRef>
              <c:f>'2020-21 Forecast'!$C$529</c:f>
              <c:strCache>
                <c:ptCount val="1"/>
                <c:pt idx="0">
                  <c:v>Futures SAP forecast</c:v>
                </c:pt>
              </c:strCache>
            </c:strRef>
          </c:tx>
          <c:spPr>
            <a:ln w="25400">
              <a:solidFill>
                <a:srgbClr val="000080"/>
              </a:solidFill>
              <a:prstDash val="lgDashDotDot"/>
            </a:ln>
          </c:spPr>
          <c:marker>
            <c:symbol val="none"/>
          </c:marker>
          <c:cat>
            <c:numRef>
              <c:f>'2020-21 Forecast'!$B$531:$B$600</c:f>
              <c:numCache>
                <c:formatCode>[$-409]d\-mmm\-yy;@</c:formatCode>
                <c:ptCount val="70"/>
                <c:pt idx="0">
                  <c:v>43958</c:v>
                </c:pt>
                <c:pt idx="1">
                  <c:v>43965</c:v>
                </c:pt>
                <c:pt idx="2">
                  <c:v>43972</c:v>
                </c:pt>
                <c:pt idx="3">
                  <c:v>43979</c:v>
                </c:pt>
                <c:pt idx="4">
                  <c:v>43986</c:v>
                </c:pt>
                <c:pt idx="5">
                  <c:v>43993</c:v>
                </c:pt>
                <c:pt idx="6">
                  <c:v>44000</c:v>
                </c:pt>
                <c:pt idx="7">
                  <c:v>44007</c:v>
                </c:pt>
                <c:pt idx="8">
                  <c:v>44014</c:v>
                </c:pt>
                <c:pt idx="9">
                  <c:v>44021</c:v>
                </c:pt>
                <c:pt idx="10">
                  <c:v>44028</c:v>
                </c:pt>
                <c:pt idx="11">
                  <c:v>44035</c:v>
                </c:pt>
                <c:pt idx="12">
                  <c:v>44042</c:v>
                </c:pt>
                <c:pt idx="13">
                  <c:v>44049</c:v>
                </c:pt>
                <c:pt idx="14">
                  <c:v>44056</c:v>
                </c:pt>
                <c:pt idx="15">
                  <c:v>44063</c:v>
                </c:pt>
                <c:pt idx="16">
                  <c:v>44070</c:v>
                </c:pt>
                <c:pt idx="17">
                  <c:v>44077</c:v>
                </c:pt>
                <c:pt idx="18">
                  <c:v>44084</c:v>
                </c:pt>
                <c:pt idx="19">
                  <c:v>44091</c:v>
                </c:pt>
                <c:pt idx="20">
                  <c:v>44098</c:v>
                </c:pt>
                <c:pt idx="21">
                  <c:v>44105</c:v>
                </c:pt>
                <c:pt idx="22">
                  <c:v>44112</c:v>
                </c:pt>
                <c:pt idx="23">
                  <c:v>44119</c:v>
                </c:pt>
                <c:pt idx="24">
                  <c:v>44126</c:v>
                </c:pt>
                <c:pt idx="25">
                  <c:v>44133</c:v>
                </c:pt>
                <c:pt idx="26">
                  <c:v>44140</c:v>
                </c:pt>
                <c:pt idx="27">
                  <c:v>44147</c:v>
                </c:pt>
                <c:pt idx="28">
                  <c:v>44154</c:v>
                </c:pt>
                <c:pt idx="29">
                  <c:v>44161</c:v>
                </c:pt>
                <c:pt idx="30">
                  <c:v>44168</c:v>
                </c:pt>
                <c:pt idx="31">
                  <c:v>44175</c:v>
                </c:pt>
                <c:pt idx="32">
                  <c:v>44182</c:v>
                </c:pt>
                <c:pt idx="33">
                  <c:v>44189</c:v>
                </c:pt>
                <c:pt idx="34">
                  <c:v>44196</c:v>
                </c:pt>
                <c:pt idx="35">
                  <c:v>44203</c:v>
                </c:pt>
                <c:pt idx="36">
                  <c:v>44210</c:v>
                </c:pt>
                <c:pt idx="37">
                  <c:v>44217</c:v>
                </c:pt>
                <c:pt idx="38">
                  <c:v>44224</c:v>
                </c:pt>
                <c:pt idx="39">
                  <c:v>44231</c:v>
                </c:pt>
                <c:pt idx="40">
                  <c:v>44238</c:v>
                </c:pt>
                <c:pt idx="41">
                  <c:v>44245</c:v>
                </c:pt>
                <c:pt idx="42">
                  <c:v>44252</c:v>
                </c:pt>
                <c:pt idx="43">
                  <c:v>44259</c:v>
                </c:pt>
                <c:pt idx="44">
                  <c:v>44266</c:v>
                </c:pt>
                <c:pt idx="45">
                  <c:v>44273</c:v>
                </c:pt>
                <c:pt idx="46">
                  <c:v>44280</c:v>
                </c:pt>
                <c:pt idx="47">
                  <c:v>44287</c:v>
                </c:pt>
                <c:pt idx="48">
                  <c:v>44294</c:v>
                </c:pt>
                <c:pt idx="49">
                  <c:v>44301</c:v>
                </c:pt>
                <c:pt idx="50">
                  <c:v>44308</c:v>
                </c:pt>
                <c:pt idx="51">
                  <c:v>44315</c:v>
                </c:pt>
                <c:pt idx="52">
                  <c:v>44322</c:v>
                </c:pt>
                <c:pt idx="53">
                  <c:v>44329</c:v>
                </c:pt>
                <c:pt idx="54">
                  <c:v>44336</c:v>
                </c:pt>
                <c:pt idx="55">
                  <c:v>44343</c:v>
                </c:pt>
                <c:pt idx="56">
                  <c:v>44350</c:v>
                </c:pt>
                <c:pt idx="57">
                  <c:v>44357</c:v>
                </c:pt>
                <c:pt idx="58">
                  <c:v>44364</c:v>
                </c:pt>
                <c:pt idx="59">
                  <c:v>44371</c:v>
                </c:pt>
                <c:pt idx="60">
                  <c:v>44378</c:v>
                </c:pt>
                <c:pt idx="61">
                  <c:v>44385</c:v>
                </c:pt>
                <c:pt idx="62">
                  <c:v>44392</c:v>
                </c:pt>
                <c:pt idx="63">
                  <c:v>44399</c:v>
                </c:pt>
                <c:pt idx="64">
                  <c:v>44406</c:v>
                </c:pt>
                <c:pt idx="65">
                  <c:v>44413</c:v>
                </c:pt>
                <c:pt idx="66">
                  <c:v>44420</c:v>
                </c:pt>
                <c:pt idx="67">
                  <c:v>44427</c:v>
                </c:pt>
                <c:pt idx="68">
                  <c:v>44434</c:v>
                </c:pt>
              </c:numCache>
            </c:numRef>
          </c:cat>
          <c:val>
            <c:numRef>
              <c:f>'2020-21 Forecast'!$C$531:$C$600</c:f>
              <c:numCache>
                <c:formatCode>0.00</c:formatCode>
                <c:ptCount val="70"/>
                <c:pt idx="0">
                  <c:v>3.314925466560001</c:v>
                </c:pt>
                <c:pt idx="1">
                  <c:v>3.2427806665599994</c:v>
                </c:pt>
                <c:pt idx="2">
                  <c:v>3.2472686665599997</c:v>
                </c:pt>
                <c:pt idx="3">
                  <c:v>3.2952361065599995</c:v>
                </c:pt>
                <c:pt idx="4">
                  <c:v>3.3912851065599998</c:v>
                </c:pt>
                <c:pt idx="5">
                  <c:v>3.40160866656</c:v>
                </c:pt>
                <c:pt idx="6">
                  <c:v>3.3883062665599999</c:v>
                </c:pt>
                <c:pt idx="7">
                  <c:v>3.24980426656</c:v>
                </c:pt>
                <c:pt idx="8">
                  <c:v>3.4809678665600008</c:v>
                </c:pt>
                <c:pt idx="9">
                  <c:v>3.5073398665600002</c:v>
                </c:pt>
                <c:pt idx="10">
                  <c:v>3.3277426665600003</c:v>
                </c:pt>
                <c:pt idx="11">
                  <c:v>3.3097770665600001</c:v>
                </c:pt>
                <c:pt idx="12">
                  <c:v>3.2398074665600003</c:v>
                </c:pt>
                <c:pt idx="13">
                  <c:v>3.2181086665600005</c:v>
                </c:pt>
                <c:pt idx="14">
                  <c:v>3.3516198665600005</c:v>
                </c:pt>
                <c:pt idx="15">
                  <c:v>3.3741862665599998</c:v>
                </c:pt>
                <c:pt idx="16">
                  <c:v>3.5374018665600002</c:v>
                </c:pt>
                <c:pt idx="17">
                  <c:v>3.4934058665599999</c:v>
                </c:pt>
                <c:pt idx="18">
                  <c:v>3.5940974665600001</c:v>
                </c:pt>
                <c:pt idx="19">
                  <c:v>3.6739546665599998</c:v>
                </c:pt>
                <c:pt idx="20">
                  <c:v>3.5644702665599994</c:v>
                </c:pt>
                <c:pt idx="21">
                  <c:v>3.7557947628799999</c:v>
                </c:pt>
                <c:pt idx="22">
                  <c:v>3.7879571628800002</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val>
          <c:smooth val="0"/>
          <c:extLst>
            <c:ext xmlns:c16="http://schemas.microsoft.com/office/drawing/2014/chart" uri="{C3380CC4-5D6E-409C-BE32-E72D297353CC}">
              <c16:uniqueId val="{00000001-9612-4821-B439-4AE9154F3DE1}"/>
            </c:ext>
          </c:extLst>
        </c:ser>
        <c:ser>
          <c:idx val="2"/>
          <c:order val="4"/>
          <c:tx>
            <c:strRef>
              <c:f>'2020-21 Forecast'!$F$529</c:f>
              <c:strCache>
                <c:ptCount val="1"/>
                <c:pt idx="0">
                  <c:v>WASDE SAP projection</c:v>
                </c:pt>
              </c:strCache>
            </c:strRef>
          </c:tx>
          <c:spPr>
            <a:ln w="25400">
              <a:solidFill>
                <a:srgbClr val="FF00FF"/>
              </a:solidFill>
              <a:prstDash val="lgDashDotDot"/>
            </a:ln>
          </c:spPr>
          <c:marker>
            <c:symbol val="none"/>
          </c:marker>
          <c:cat>
            <c:numRef>
              <c:f>'2020-21 Forecast'!$B$531:$B$600</c:f>
              <c:numCache>
                <c:formatCode>[$-409]d\-mmm\-yy;@</c:formatCode>
                <c:ptCount val="70"/>
                <c:pt idx="0">
                  <c:v>43958</c:v>
                </c:pt>
                <c:pt idx="1">
                  <c:v>43965</c:v>
                </c:pt>
                <c:pt idx="2">
                  <c:v>43972</c:v>
                </c:pt>
                <c:pt idx="3">
                  <c:v>43979</c:v>
                </c:pt>
                <c:pt idx="4">
                  <c:v>43986</c:v>
                </c:pt>
                <c:pt idx="5">
                  <c:v>43993</c:v>
                </c:pt>
                <c:pt idx="6">
                  <c:v>44000</c:v>
                </c:pt>
                <c:pt idx="7">
                  <c:v>44007</c:v>
                </c:pt>
                <c:pt idx="8">
                  <c:v>44014</c:v>
                </c:pt>
                <c:pt idx="9">
                  <c:v>44021</c:v>
                </c:pt>
                <c:pt idx="10">
                  <c:v>44028</c:v>
                </c:pt>
                <c:pt idx="11">
                  <c:v>44035</c:v>
                </c:pt>
                <c:pt idx="12">
                  <c:v>44042</c:v>
                </c:pt>
                <c:pt idx="13">
                  <c:v>44049</c:v>
                </c:pt>
                <c:pt idx="14">
                  <c:v>44056</c:v>
                </c:pt>
                <c:pt idx="15">
                  <c:v>44063</c:v>
                </c:pt>
                <c:pt idx="16">
                  <c:v>44070</c:v>
                </c:pt>
                <c:pt idx="17">
                  <c:v>44077</c:v>
                </c:pt>
                <c:pt idx="18">
                  <c:v>44084</c:v>
                </c:pt>
                <c:pt idx="19">
                  <c:v>44091</c:v>
                </c:pt>
                <c:pt idx="20">
                  <c:v>44098</c:v>
                </c:pt>
                <c:pt idx="21">
                  <c:v>44105</c:v>
                </c:pt>
                <c:pt idx="22">
                  <c:v>44112</c:v>
                </c:pt>
                <c:pt idx="23">
                  <c:v>44119</c:v>
                </c:pt>
                <c:pt idx="24">
                  <c:v>44126</c:v>
                </c:pt>
                <c:pt idx="25">
                  <c:v>44133</c:v>
                </c:pt>
                <c:pt idx="26">
                  <c:v>44140</c:v>
                </c:pt>
                <c:pt idx="27">
                  <c:v>44147</c:v>
                </c:pt>
                <c:pt idx="28">
                  <c:v>44154</c:v>
                </c:pt>
                <c:pt idx="29">
                  <c:v>44161</c:v>
                </c:pt>
                <c:pt idx="30">
                  <c:v>44168</c:v>
                </c:pt>
                <c:pt idx="31">
                  <c:v>44175</c:v>
                </c:pt>
                <c:pt idx="32">
                  <c:v>44182</c:v>
                </c:pt>
                <c:pt idx="33">
                  <c:v>44189</c:v>
                </c:pt>
                <c:pt idx="34">
                  <c:v>44196</c:v>
                </c:pt>
                <c:pt idx="35">
                  <c:v>44203</c:v>
                </c:pt>
                <c:pt idx="36">
                  <c:v>44210</c:v>
                </c:pt>
                <c:pt idx="37">
                  <c:v>44217</c:v>
                </c:pt>
                <c:pt idx="38">
                  <c:v>44224</c:v>
                </c:pt>
                <c:pt idx="39">
                  <c:v>44231</c:v>
                </c:pt>
                <c:pt idx="40">
                  <c:v>44238</c:v>
                </c:pt>
                <c:pt idx="41">
                  <c:v>44245</c:v>
                </c:pt>
                <c:pt idx="42">
                  <c:v>44252</c:v>
                </c:pt>
                <c:pt idx="43">
                  <c:v>44259</c:v>
                </c:pt>
                <c:pt idx="44">
                  <c:v>44266</c:v>
                </c:pt>
                <c:pt idx="45">
                  <c:v>44273</c:v>
                </c:pt>
                <c:pt idx="46">
                  <c:v>44280</c:v>
                </c:pt>
                <c:pt idx="47">
                  <c:v>44287</c:v>
                </c:pt>
                <c:pt idx="48">
                  <c:v>44294</c:v>
                </c:pt>
                <c:pt idx="49">
                  <c:v>44301</c:v>
                </c:pt>
                <c:pt idx="50">
                  <c:v>44308</c:v>
                </c:pt>
                <c:pt idx="51">
                  <c:v>44315</c:v>
                </c:pt>
                <c:pt idx="52">
                  <c:v>44322</c:v>
                </c:pt>
                <c:pt idx="53">
                  <c:v>44329</c:v>
                </c:pt>
                <c:pt idx="54">
                  <c:v>44336</c:v>
                </c:pt>
                <c:pt idx="55">
                  <c:v>44343</c:v>
                </c:pt>
                <c:pt idx="56">
                  <c:v>44350</c:v>
                </c:pt>
                <c:pt idx="57">
                  <c:v>44357</c:v>
                </c:pt>
                <c:pt idx="58">
                  <c:v>44364</c:v>
                </c:pt>
                <c:pt idx="59">
                  <c:v>44371</c:v>
                </c:pt>
                <c:pt idx="60">
                  <c:v>44378</c:v>
                </c:pt>
                <c:pt idx="61">
                  <c:v>44385</c:v>
                </c:pt>
                <c:pt idx="62">
                  <c:v>44392</c:v>
                </c:pt>
                <c:pt idx="63">
                  <c:v>44399</c:v>
                </c:pt>
                <c:pt idx="64">
                  <c:v>44406</c:v>
                </c:pt>
                <c:pt idx="65">
                  <c:v>44413</c:v>
                </c:pt>
                <c:pt idx="66">
                  <c:v>44420</c:v>
                </c:pt>
                <c:pt idx="67">
                  <c:v>44427</c:v>
                </c:pt>
                <c:pt idx="68">
                  <c:v>44434</c:v>
                </c:pt>
              </c:numCache>
            </c:numRef>
          </c:cat>
          <c:val>
            <c:numRef>
              <c:f>'2020-21 Forecast'!$F$531:$F$600</c:f>
              <c:numCache>
                <c:formatCode>0.00</c:formatCode>
                <c:ptCount val="70"/>
                <c:pt idx="0">
                  <c:v>3.2</c:v>
                </c:pt>
                <c:pt idx="1">
                  <c:v>3.2</c:v>
                </c:pt>
                <c:pt idx="2">
                  <c:v>3.2</c:v>
                </c:pt>
                <c:pt idx="3">
                  <c:v>3.2</c:v>
                </c:pt>
                <c:pt idx="4">
                  <c:v>3.2</c:v>
                </c:pt>
                <c:pt idx="5">
                  <c:v>3.2</c:v>
                </c:pt>
                <c:pt idx="6">
                  <c:v>3.2</c:v>
                </c:pt>
                <c:pt idx="7">
                  <c:v>3.2</c:v>
                </c:pt>
                <c:pt idx="8">
                  <c:v>3.2</c:v>
                </c:pt>
                <c:pt idx="9">
                  <c:v>3.35</c:v>
                </c:pt>
                <c:pt idx="10">
                  <c:v>3.35</c:v>
                </c:pt>
                <c:pt idx="11">
                  <c:v>3.35</c:v>
                </c:pt>
                <c:pt idx="12">
                  <c:v>3.35</c:v>
                </c:pt>
                <c:pt idx="13">
                  <c:v>3.1</c:v>
                </c:pt>
                <c:pt idx="14">
                  <c:v>3.1</c:v>
                </c:pt>
                <c:pt idx="15">
                  <c:v>3.1</c:v>
                </c:pt>
                <c:pt idx="16">
                  <c:v>3.1</c:v>
                </c:pt>
                <c:pt idx="17">
                  <c:v>3.1</c:v>
                </c:pt>
                <c:pt idx="18">
                  <c:v>3.5</c:v>
                </c:pt>
                <c:pt idx="19">
                  <c:v>3.5</c:v>
                </c:pt>
                <c:pt idx="20">
                  <c:v>3.5</c:v>
                </c:pt>
                <c:pt idx="21">
                  <c:v>3.5</c:v>
                </c:pt>
                <c:pt idx="22">
                  <c:v>3.6</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val>
          <c:smooth val="0"/>
          <c:extLst>
            <c:ext xmlns:c16="http://schemas.microsoft.com/office/drawing/2014/chart" uri="{C3380CC4-5D6E-409C-BE32-E72D297353CC}">
              <c16:uniqueId val="{00000002-9612-4821-B439-4AE9154F3DE1}"/>
            </c:ext>
          </c:extLst>
        </c:ser>
        <c:ser>
          <c:idx val="3"/>
          <c:order val="5"/>
          <c:tx>
            <c:strRef>
              <c:f>'2020-21 Forecast'!$I$529</c:f>
              <c:strCache>
                <c:ptCount val="1"/>
                <c:pt idx="0">
                  <c:v>Reference Price</c:v>
                </c:pt>
              </c:strCache>
            </c:strRef>
          </c:tx>
          <c:spPr>
            <a:ln w="12700">
              <a:solidFill>
                <a:srgbClr val="00FFFF"/>
              </a:solidFill>
              <a:prstDash val="solid"/>
            </a:ln>
          </c:spPr>
          <c:marker>
            <c:symbol val="x"/>
            <c:size val="5"/>
            <c:spPr>
              <a:noFill/>
              <a:ln>
                <a:solidFill>
                  <a:srgbClr val="00FFFF"/>
                </a:solidFill>
                <a:prstDash val="solid"/>
              </a:ln>
            </c:spPr>
          </c:marker>
          <c:cat>
            <c:numRef>
              <c:f>'2020-21 Forecast'!$B$531:$B$600</c:f>
              <c:numCache>
                <c:formatCode>[$-409]d\-mmm\-yy;@</c:formatCode>
                <c:ptCount val="70"/>
                <c:pt idx="0">
                  <c:v>43958</c:v>
                </c:pt>
                <c:pt idx="1">
                  <c:v>43965</c:v>
                </c:pt>
                <c:pt idx="2">
                  <c:v>43972</c:v>
                </c:pt>
                <c:pt idx="3">
                  <c:v>43979</c:v>
                </c:pt>
                <c:pt idx="4">
                  <c:v>43986</c:v>
                </c:pt>
                <c:pt idx="5">
                  <c:v>43993</c:v>
                </c:pt>
                <c:pt idx="6">
                  <c:v>44000</c:v>
                </c:pt>
                <c:pt idx="7">
                  <c:v>44007</c:v>
                </c:pt>
                <c:pt idx="8">
                  <c:v>44014</c:v>
                </c:pt>
                <c:pt idx="9">
                  <c:v>44021</c:v>
                </c:pt>
                <c:pt idx="10">
                  <c:v>44028</c:v>
                </c:pt>
                <c:pt idx="11">
                  <c:v>44035</c:v>
                </c:pt>
                <c:pt idx="12">
                  <c:v>44042</c:v>
                </c:pt>
                <c:pt idx="13">
                  <c:v>44049</c:v>
                </c:pt>
                <c:pt idx="14">
                  <c:v>44056</c:v>
                </c:pt>
                <c:pt idx="15">
                  <c:v>44063</c:v>
                </c:pt>
                <c:pt idx="16">
                  <c:v>44070</c:v>
                </c:pt>
                <c:pt idx="17">
                  <c:v>44077</c:v>
                </c:pt>
                <c:pt idx="18">
                  <c:v>44084</c:v>
                </c:pt>
                <c:pt idx="19">
                  <c:v>44091</c:v>
                </c:pt>
                <c:pt idx="20">
                  <c:v>44098</c:v>
                </c:pt>
                <c:pt idx="21">
                  <c:v>44105</c:v>
                </c:pt>
                <c:pt idx="22">
                  <c:v>44112</c:v>
                </c:pt>
                <c:pt idx="23">
                  <c:v>44119</c:v>
                </c:pt>
                <c:pt idx="24">
                  <c:v>44126</c:v>
                </c:pt>
                <c:pt idx="25">
                  <c:v>44133</c:v>
                </c:pt>
                <c:pt idx="26">
                  <c:v>44140</c:v>
                </c:pt>
                <c:pt idx="27">
                  <c:v>44147</c:v>
                </c:pt>
                <c:pt idx="28">
                  <c:v>44154</c:v>
                </c:pt>
                <c:pt idx="29">
                  <c:v>44161</c:v>
                </c:pt>
                <c:pt idx="30">
                  <c:v>44168</c:v>
                </c:pt>
                <c:pt idx="31">
                  <c:v>44175</c:v>
                </c:pt>
                <c:pt idx="32">
                  <c:v>44182</c:v>
                </c:pt>
                <c:pt idx="33">
                  <c:v>44189</c:v>
                </c:pt>
                <c:pt idx="34">
                  <c:v>44196</c:v>
                </c:pt>
                <c:pt idx="35">
                  <c:v>44203</c:v>
                </c:pt>
                <c:pt idx="36">
                  <c:v>44210</c:v>
                </c:pt>
                <c:pt idx="37">
                  <c:v>44217</c:v>
                </c:pt>
                <c:pt idx="38">
                  <c:v>44224</c:v>
                </c:pt>
                <c:pt idx="39">
                  <c:v>44231</c:v>
                </c:pt>
                <c:pt idx="40">
                  <c:v>44238</c:v>
                </c:pt>
                <c:pt idx="41">
                  <c:v>44245</c:v>
                </c:pt>
                <c:pt idx="42">
                  <c:v>44252</c:v>
                </c:pt>
                <c:pt idx="43">
                  <c:v>44259</c:v>
                </c:pt>
                <c:pt idx="44">
                  <c:v>44266</c:v>
                </c:pt>
                <c:pt idx="45">
                  <c:v>44273</c:v>
                </c:pt>
                <c:pt idx="46">
                  <c:v>44280</c:v>
                </c:pt>
                <c:pt idx="47">
                  <c:v>44287</c:v>
                </c:pt>
                <c:pt idx="48">
                  <c:v>44294</c:v>
                </c:pt>
                <c:pt idx="49">
                  <c:v>44301</c:v>
                </c:pt>
                <c:pt idx="50">
                  <c:v>44308</c:v>
                </c:pt>
                <c:pt idx="51">
                  <c:v>44315</c:v>
                </c:pt>
                <c:pt idx="52">
                  <c:v>44322</c:v>
                </c:pt>
                <c:pt idx="53">
                  <c:v>44329</c:v>
                </c:pt>
                <c:pt idx="54">
                  <c:v>44336</c:v>
                </c:pt>
                <c:pt idx="55">
                  <c:v>44343</c:v>
                </c:pt>
                <c:pt idx="56">
                  <c:v>44350</c:v>
                </c:pt>
                <c:pt idx="57">
                  <c:v>44357</c:v>
                </c:pt>
                <c:pt idx="58">
                  <c:v>44364</c:v>
                </c:pt>
                <c:pt idx="59">
                  <c:v>44371</c:v>
                </c:pt>
                <c:pt idx="60">
                  <c:v>44378</c:v>
                </c:pt>
                <c:pt idx="61">
                  <c:v>44385</c:v>
                </c:pt>
                <c:pt idx="62">
                  <c:v>44392</c:v>
                </c:pt>
                <c:pt idx="63">
                  <c:v>44399</c:v>
                </c:pt>
                <c:pt idx="64">
                  <c:v>44406</c:v>
                </c:pt>
                <c:pt idx="65">
                  <c:v>44413</c:v>
                </c:pt>
                <c:pt idx="66">
                  <c:v>44420</c:v>
                </c:pt>
                <c:pt idx="67">
                  <c:v>44427</c:v>
                </c:pt>
                <c:pt idx="68">
                  <c:v>44434</c:v>
                </c:pt>
              </c:numCache>
            </c:numRef>
          </c:cat>
          <c:val>
            <c:numRef>
              <c:f>'2020-21 Forecast'!$I$531:$I$600</c:f>
              <c:numCache>
                <c:formatCode>0.00</c:formatCode>
                <c:ptCount val="70"/>
                <c:pt idx="0">
                  <c:v>3.7</c:v>
                </c:pt>
                <c:pt idx="1">
                  <c:v>3.7</c:v>
                </c:pt>
                <c:pt idx="2">
                  <c:v>3.7</c:v>
                </c:pt>
                <c:pt idx="3">
                  <c:v>3.7</c:v>
                </c:pt>
                <c:pt idx="4">
                  <c:v>3.7</c:v>
                </c:pt>
                <c:pt idx="5">
                  <c:v>3.7</c:v>
                </c:pt>
                <c:pt idx="6">
                  <c:v>3.7</c:v>
                </c:pt>
                <c:pt idx="7">
                  <c:v>3.7</c:v>
                </c:pt>
                <c:pt idx="8">
                  <c:v>3.7</c:v>
                </c:pt>
                <c:pt idx="9">
                  <c:v>3.7</c:v>
                </c:pt>
                <c:pt idx="10">
                  <c:v>3.7</c:v>
                </c:pt>
                <c:pt idx="11">
                  <c:v>3.7</c:v>
                </c:pt>
                <c:pt idx="12">
                  <c:v>3.7</c:v>
                </c:pt>
                <c:pt idx="13">
                  <c:v>3.7</c:v>
                </c:pt>
                <c:pt idx="14">
                  <c:v>3.7</c:v>
                </c:pt>
                <c:pt idx="15">
                  <c:v>3.7</c:v>
                </c:pt>
                <c:pt idx="16">
                  <c:v>3.7</c:v>
                </c:pt>
                <c:pt idx="17">
                  <c:v>3.7</c:v>
                </c:pt>
                <c:pt idx="18">
                  <c:v>3.7</c:v>
                </c:pt>
                <c:pt idx="19">
                  <c:v>3.7</c:v>
                </c:pt>
                <c:pt idx="20">
                  <c:v>3.7</c:v>
                </c:pt>
                <c:pt idx="21">
                  <c:v>3.7</c:v>
                </c:pt>
                <c:pt idx="22">
                  <c:v>3.7</c:v>
                </c:pt>
                <c:pt idx="23">
                  <c:v>3.7</c:v>
                </c:pt>
                <c:pt idx="24">
                  <c:v>3.7</c:v>
                </c:pt>
                <c:pt idx="25">
                  <c:v>3.7</c:v>
                </c:pt>
                <c:pt idx="26">
                  <c:v>3.7</c:v>
                </c:pt>
                <c:pt idx="27">
                  <c:v>3.7</c:v>
                </c:pt>
                <c:pt idx="28">
                  <c:v>3.7</c:v>
                </c:pt>
                <c:pt idx="29">
                  <c:v>3.7</c:v>
                </c:pt>
                <c:pt idx="30">
                  <c:v>3.7</c:v>
                </c:pt>
                <c:pt idx="31">
                  <c:v>3.7</c:v>
                </c:pt>
                <c:pt idx="32">
                  <c:v>3.7</c:v>
                </c:pt>
                <c:pt idx="33">
                  <c:v>3.7</c:v>
                </c:pt>
                <c:pt idx="34">
                  <c:v>3.7</c:v>
                </c:pt>
                <c:pt idx="35">
                  <c:v>3.7</c:v>
                </c:pt>
                <c:pt idx="36">
                  <c:v>3.7</c:v>
                </c:pt>
                <c:pt idx="37">
                  <c:v>3.7</c:v>
                </c:pt>
                <c:pt idx="38">
                  <c:v>3.7</c:v>
                </c:pt>
                <c:pt idx="39">
                  <c:v>3.7</c:v>
                </c:pt>
                <c:pt idx="40">
                  <c:v>3.7</c:v>
                </c:pt>
                <c:pt idx="41">
                  <c:v>3.7</c:v>
                </c:pt>
                <c:pt idx="42">
                  <c:v>3.7</c:v>
                </c:pt>
                <c:pt idx="43">
                  <c:v>3.7</c:v>
                </c:pt>
                <c:pt idx="44">
                  <c:v>3.7</c:v>
                </c:pt>
                <c:pt idx="45">
                  <c:v>3.7</c:v>
                </c:pt>
                <c:pt idx="46">
                  <c:v>3.7</c:v>
                </c:pt>
                <c:pt idx="47">
                  <c:v>3.7</c:v>
                </c:pt>
                <c:pt idx="48">
                  <c:v>3.7</c:v>
                </c:pt>
                <c:pt idx="49">
                  <c:v>3.7</c:v>
                </c:pt>
                <c:pt idx="50">
                  <c:v>3.7</c:v>
                </c:pt>
                <c:pt idx="51">
                  <c:v>3.7</c:v>
                </c:pt>
                <c:pt idx="52">
                  <c:v>3.7</c:v>
                </c:pt>
                <c:pt idx="53">
                  <c:v>3.7</c:v>
                </c:pt>
                <c:pt idx="54">
                  <c:v>3.7</c:v>
                </c:pt>
                <c:pt idx="55">
                  <c:v>3.7</c:v>
                </c:pt>
                <c:pt idx="56">
                  <c:v>3.7</c:v>
                </c:pt>
                <c:pt idx="57">
                  <c:v>3.7</c:v>
                </c:pt>
                <c:pt idx="58">
                  <c:v>3.7</c:v>
                </c:pt>
                <c:pt idx="59">
                  <c:v>3.7</c:v>
                </c:pt>
                <c:pt idx="60">
                  <c:v>3.7</c:v>
                </c:pt>
                <c:pt idx="61">
                  <c:v>3.7</c:v>
                </c:pt>
                <c:pt idx="62">
                  <c:v>3.7</c:v>
                </c:pt>
                <c:pt idx="63">
                  <c:v>3.7</c:v>
                </c:pt>
                <c:pt idx="64">
                  <c:v>3.7</c:v>
                </c:pt>
                <c:pt idx="65">
                  <c:v>3.7</c:v>
                </c:pt>
                <c:pt idx="66">
                  <c:v>3.7</c:v>
                </c:pt>
                <c:pt idx="67">
                  <c:v>3.7</c:v>
                </c:pt>
                <c:pt idx="68">
                  <c:v>3.7</c:v>
                </c:pt>
              </c:numCache>
            </c:numRef>
          </c:val>
          <c:smooth val="0"/>
          <c:extLst>
            <c:ext xmlns:c16="http://schemas.microsoft.com/office/drawing/2014/chart" uri="{C3380CC4-5D6E-409C-BE32-E72D297353CC}">
              <c16:uniqueId val="{00000003-9612-4821-B439-4AE9154F3DE1}"/>
            </c:ext>
          </c:extLst>
        </c:ser>
        <c:ser>
          <c:idx val="4"/>
          <c:order val="6"/>
          <c:tx>
            <c:strRef>
              <c:f>'2020-21 Forecast'!$K$529</c:f>
              <c:strCache>
                <c:ptCount val="1"/>
                <c:pt idx="0">
                  <c:v>National marketing assistance loan rate </c:v>
                </c:pt>
              </c:strCache>
            </c:strRef>
          </c:tx>
          <c:spPr>
            <a:ln w="12700">
              <a:solidFill>
                <a:srgbClr val="800080"/>
              </a:solidFill>
              <a:prstDash val="solid"/>
            </a:ln>
          </c:spPr>
          <c:marker>
            <c:symbol val="star"/>
            <c:size val="5"/>
            <c:spPr>
              <a:noFill/>
              <a:ln>
                <a:solidFill>
                  <a:srgbClr val="800080"/>
                </a:solidFill>
                <a:prstDash val="solid"/>
              </a:ln>
            </c:spPr>
          </c:marker>
          <c:cat>
            <c:numRef>
              <c:f>'2020-21 Forecast'!$B$531:$B$600</c:f>
              <c:numCache>
                <c:formatCode>[$-409]d\-mmm\-yy;@</c:formatCode>
                <c:ptCount val="70"/>
                <c:pt idx="0">
                  <c:v>43958</c:v>
                </c:pt>
                <c:pt idx="1">
                  <c:v>43965</c:v>
                </c:pt>
                <c:pt idx="2">
                  <c:v>43972</c:v>
                </c:pt>
                <c:pt idx="3">
                  <c:v>43979</c:v>
                </c:pt>
                <c:pt idx="4">
                  <c:v>43986</c:v>
                </c:pt>
                <c:pt idx="5">
                  <c:v>43993</c:v>
                </c:pt>
                <c:pt idx="6">
                  <c:v>44000</c:v>
                </c:pt>
                <c:pt idx="7">
                  <c:v>44007</c:v>
                </c:pt>
                <c:pt idx="8">
                  <c:v>44014</c:v>
                </c:pt>
                <c:pt idx="9">
                  <c:v>44021</c:v>
                </c:pt>
                <c:pt idx="10">
                  <c:v>44028</c:v>
                </c:pt>
                <c:pt idx="11">
                  <c:v>44035</c:v>
                </c:pt>
                <c:pt idx="12">
                  <c:v>44042</c:v>
                </c:pt>
                <c:pt idx="13">
                  <c:v>44049</c:v>
                </c:pt>
                <c:pt idx="14">
                  <c:v>44056</c:v>
                </c:pt>
                <c:pt idx="15">
                  <c:v>44063</c:v>
                </c:pt>
                <c:pt idx="16">
                  <c:v>44070</c:v>
                </c:pt>
                <c:pt idx="17">
                  <c:v>44077</c:v>
                </c:pt>
                <c:pt idx="18">
                  <c:v>44084</c:v>
                </c:pt>
                <c:pt idx="19">
                  <c:v>44091</c:v>
                </c:pt>
                <c:pt idx="20">
                  <c:v>44098</c:v>
                </c:pt>
                <c:pt idx="21">
                  <c:v>44105</c:v>
                </c:pt>
                <c:pt idx="22">
                  <c:v>44112</c:v>
                </c:pt>
                <c:pt idx="23">
                  <c:v>44119</c:v>
                </c:pt>
                <c:pt idx="24">
                  <c:v>44126</c:v>
                </c:pt>
                <c:pt idx="25">
                  <c:v>44133</c:v>
                </c:pt>
                <c:pt idx="26">
                  <c:v>44140</c:v>
                </c:pt>
                <c:pt idx="27">
                  <c:v>44147</c:v>
                </c:pt>
                <c:pt idx="28">
                  <c:v>44154</c:v>
                </c:pt>
                <c:pt idx="29">
                  <c:v>44161</c:v>
                </c:pt>
                <c:pt idx="30">
                  <c:v>44168</c:v>
                </c:pt>
                <c:pt idx="31">
                  <c:v>44175</c:v>
                </c:pt>
                <c:pt idx="32">
                  <c:v>44182</c:v>
                </c:pt>
                <c:pt idx="33">
                  <c:v>44189</c:v>
                </c:pt>
                <c:pt idx="34">
                  <c:v>44196</c:v>
                </c:pt>
                <c:pt idx="35">
                  <c:v>44203</c:v>
                </c:pt>
                <c:pt idx="36">
                  <c:v>44210</c:v>
                </c:pt>
                <c:pt idx="37">
                  <c:v>44217</c:v>
                </c:pt>
                <c:pt idx="38">
                  <c:v>44224</c:v>
                </c:pt>
                <c:pt idx="39">
                  <c:v>44231</c:v>
                </c:pt>
                <c:pt idx="40">
                  <c:v>44238</c:v>
                </c:pt>
                <c:pt idx="41">
                  <c:v>44245</c:v>
                </c:pt>
                <c:pt idx="42">
                  <c:v>44252</c:v>
                </c:pt>
                <c:pt idx="43">
                  <c:v>44259</c:v>
                </c:pt>
                <c:pt idx="44">
                  <c:v>44266</c:v>
                </c:pt>
                <c:pt idx="45">
                  <c:v>44273</c:v>
                </c:pt>
                <c:pt idx="46">
                  <c:v>44280</c:v>
                </c:pt>
                <c:pt idx="47">
                  <c:v>44287</c:v>
                </c:pt>
                <c:pt idx="48">
                  <c:v>44294</c:v>
                </c:pt>
                <c:pt idx="49">
                  <c:v>44301</c:v>
                </c:pt>
                <c:pt idx="50">
                  <c:v>44308</c:v>
                </c:pt>
                <c:pt idx="51">
                  <c:v>44315</c:v>
                </c:pt>
                <c:pt idx="52">
                  <c:v>44322</c:v>
                </c:pt>
                <c:pt idx="53">
                  <c:v>44329</c:v>
                </c:pt>
                <c:pt idx="54">
                  <c:v>44336</c:v>
                </c:pt>
                <c:pt idx="55">
                  <c:v>44343</c:v>
                </c:pt>
                <c:pt idx="56">
                  <c:v>44350</c:v>
                </c:pt>
                <c:pt idx="57">
                  <c:v>44357</c:v>
                </c:pt>
                <c:pt idx="58">
                  <c:v>44364</c:v>
                </c:pt>
                <c:pt idx="59">
                  <c:v>44371</c:v>
                </c:pt>
                <c:pt idx="60">
                  <c:v>44378</c:v>
                </c:pt>
                <c:pt idx="61">
                  <c:v>44385</c:v>
                </c:pt>
                <c:pt idx="62">
                  <c:v>44392</c:v>
                </c:pt>
                <c:pt idx="63">
                  <c:v>44399</c:v>
                </c:pt>
                <c:pt idx="64">
                  <c:v>44406</c:v>
                </c:pt>
                <c:pt idx="65">
                  <c:v>44413</c:v>
                </c:pt>
                <c:pt idx="66">
                  <c:v>44420</c:v>
                </c:pt>
                <c:pt idx="67">
                  <c:v>44427</c:v>
                </c:pt>
                <c:pt idx="68">
                  <c:v>44434</c:v>
                </c:pt>
              </c:numCache>
            </c:numRef>
          </c:cat>
          <c:val>
            <c:numRef>
              <c:f>'2020-21 Forecast'!$K$531:$K$600</c:f>
              <c:numCache>
                <c:formatCode>0.00</c:formatCode>
                <c:ptCount val="70"/>
                <c:pt idx="0">
                  <c:v>2.2000000000000002</c:v>
                </c:pt>
                <c:pt idx="1">
                  <c:v>2.2000000000000002</c:v>
                </c:pt>
                <c:pt idx="2">
                  <c:v>2.2000000000000002</c:v>
                </c:pt>
                <c:pt idx="3">
                  <c:v>2.2000000000000002</c:v>
                </c:pt>
                <c:pt idx="4">
                  <c:v>2.2000000000000002</c:v>
                </c:pt>
                <c:pt idx="5">
                  <c:v>2.2000000000000002</c:v>
                </c:pt>
                <c:pt idx="6">
                  <c:v>2.2000000000000002</c:v>
                </c:pt>
                <c:pt idx="7">
                  <c:v>2.2000000000000002</c:v>
                </c:pt>
                <c:pt idx="8">
                  <c:v>2.2000000000000002</c:v>
                </c:pt>
                <c:pt idx="9">
                  <c:v>2.2000000000000002</c:v>
                </c:pt>
                <c:pt idx="10">
                  <c:v>2.2000000000000002</c:v>
                </c:pt>
                <c:pt idx="11">
                  <c:v>2.2000000000000002</c:v>
                </c:pt>
                <c:pt idx="12">
                  <c:v>2.2000000000000002</c:v>
                </c:pt>
                <c:pt idx="13">
                  <c:v>2.2000000000000002</c:v>
                </c:pt>
                <c:pt idx="14">
                  <c:v>2.2000000000000002</c:v>
                </c:pt>
                <c:pt idx="15">
                  <c:v>2.2000000000000002</c:v>
                </c:pt>
                <c:pt idx="16">
                  <c:v>2.2000000000000002</c:v>
                </c:pt>
                <c:pt idx="17">
                  <c:v>2.2000000000000002</c:v>
                </c:pt>
                <c:pt idx="18">
                  <c:v>2.2000000000000002</c:v>
                </c:pt>
                <c:pt idx="19">
                  <c:v>2.2000000000000002</c:v>
                </c:pt>
                <c:pt idx="20">
                  <c:v>2.2000000000000002</c:v>
                </c:pt>
                <c:pt idx="21">
                  <c:v>2.2000000000000002</c:v>
                </c:pt>
                <c:pt idx="22">
                  <c:v>2.2000000000000002</c:v>
                </c:pt>
                <c:pt idx="23">
                  <c:v>2.2000000000000002</c:v>
                </c:pt>
                <c:pt idx="24">
                  <c:v>2.2000000000000002</c:v>
                </c:pt>
                <c:pt idx="25">
                  <c:v>2.2000000000000002</c:v>
                </c:pt>
                <c:pt idx="26">
                  <c:v>2.2000000000000002</c:v>
                </c:pt>
                <c:pt idx="27">
                  <c:v>2.2000000000000002</c:v>
                </c:pt>
                <c:pt idx="28">
                  <c:v>2.2000000000000002</c:v>
                </c:pt>
                <c:pt idx="29">
                  <c:v>2.2000000000000002</c:v>
                </c:pt>
                <c:pt idx="30">
                  <c:v>2.2000000000000002</c:v>
                </c:pt>
                <c:pt idx="31">
                  <c:v>2.2000000000000002</c:v>
                </c:pt>
                <c:pt idx="32">
                  <c:v>2.2000000000000002</c:v>
                </c:pt>
                <c:pt idx="33">
                  <c:v>2.2000000000000002</c:v>
                </c:pt>
                <c:pt idx="34">
                  <c:v>2.2000000000000002</c:v>
                </c:pt>
                <c:pt idx="35">
                  <c:v>2.2000000000000002</c:v>
                </c:pt>
                <c:pt idx="36">
                  <c:v>2.2000000000000002</c:v>
                </c:pt>
                <c:pt idx="37">
                  <c:v>2.2000000000000002</c:v>
                </c:pt>
                <c:pt idx="38">
                  <c:v>2.2000000000000002</c:v>
                </c:pt>
                <c:pt idx="39">
                  <c:v>2.2000000000000002</c:v>
                </c:pt>
                <c:pt idx="40">
                  <c:v>2.2000000000000002</c:v>
                </c:pt>
                <c:pt idx="41">
                  <c:v>2.2000000000000002</c:v>
                </c:pt>
                <c:pt idx="42">
                  <c:v>2.2000000000000002</c:v>
                </c:pt>
                <c:pt idx="43">
                  <c:v>2.2000000000000002</c:v>
                </c:pt>
                <c:pt idx="44">
                  <c:v>2.2000000000000002</c:v>
                </c:pt>
                <c:pt idx="45">
                  <c:v>2.2000000000000002</c:v>
                </c:pt>
                <c:pt idx="46">
                  <c:v>2.2000000000000002</c:v>
                </c:pt>
                <c:pt idx="47">
                  <c:v>2.2000000000000002</c:v>
                </c:pt>
                <c:pt idx="48">
                  <c:v>2.2000000000000002</c:v>
                </c:pt>
                <c:pt idx="49">
                  <c:v>2.2000000000000002</c:v>
                </c:pt>
                <c:pt idx="50">
                  <c:v>2.2000000000000002</c:v>
                </c:pt>
                <c:pt idx="51">
                  <c:v>2.2000000000000002</c:v>
                </c:pt>
                <c:pt idx="52">
                  <c:v>2.2000000000000002</c:v>
                </c:pt>
                <c:pt idx="53">
                  <c:v>2.2000000000000002</c:v>
                </c:pt>
                <c:pt idx="54">
                  <c:v>2.2000000000000002</c:v>
                </c:pt>
                <c:pt idx="55">
                  <c:v>2.2000000000000002</c:v>
                </c:pt>
                <c:pt idx="56">
                  <c:v>2.2000000000000002</c:v>
                </c:pt>
                <c:pt idx="57">
                  <c:v>2.2000000000000002</c:v>
                </c:pt>
                <c:pt idx="58">
                  <c:v>2.2000000000000002</c:v>
                </c:pt>
                <c:pt idx="59">
                  <c:v>2.2000000000000002</c:v>
                </c:pt>
                <c:pt idx="60">
                  <c:v>2.2000000000000002</c:v>
                </c:pt>
                <c:pt idx="61">
                  <c:v>2.2000000000000002</c:v>
                </c:pt>
                <c:pt idx="62">
                  <c:v>2.2000000000000002</c:v>
                </c:pt>
                <c:pt idx="63">
                  <c:v>2.2000000000000002</c:v>
                </c:pt>
                <c:pt idx="64">
                  <c:v>2.2000000000000002</c:v>
                </c:pt>
                <c:pt idx="65">
                  <c:v>2.2000000000000002</c:v>
                </c:pt>
                <c:pt idx="66">
                  <c:v>2.2000000000000002</c:v>
                </c:pt>
                <c:pt idx="67">
                  <c:v>2.2000000000000002</c:v>
                </c:pt>
                <c:pt idx="68">
                  <c:v>2.2000000000000002</c:v>
                </c:pt>
              </c:numCache>
            </c:numRef>
          </c:val>
          <c:smooth val="0"/>
          <c:extLst>
            <c:ext xmlns:c16="http://schemas.microsoft.com/office/drawing/2014/chart" uri="{C3380CC4-5D6E-409C-BE32-E72D297353CC}">
              <c16:uniqueId val="{00000004-9612-4821-B439-4AE9154F3DE1}"/>
            </c:ext>
          </c:extLst>
        </c:ser>
        <c:dLbls>
          <c:showLegendKey val="0"/>
          <c:showVal val="0"/>
          <c:showCatName val="0"/>
          <c:showSerName val="0"/>
          <c:showPercent val="0"/>
          <c:showBubbleSize val="0"/>
        </c:dLbls>
        <c:marker val="1"/>
        <c:smooth val="0"/>
        <c:axId val="2050337072"/>
        <c:axId val="2050337616"/>
      </c:lineChart>
      <c:lineChart>
        <c:grouping val="standard"/>
        <c:varyColors val="0"/>
        <c:ser>
          <c:idx val="0"/>
          <c:order val="1"/>
          <c:tx>
            <c:strRef>
              <c:f>'2020-21 Forecast'!$P$529</c:f>
              <c:strCache>
                <c:ptCount val="1"/>
                <c:pt idx="0">
                  <c:v>Futures PLC payment rate forecast </c:v>
                </c:pt>
              </c:strCache>
            </c:strRef>
          </c:tx>
          <c:spPr>
            <a:ln w="25400">
              <a:solidFill>
                <a:schemeClr val="accent6"/>
              </a:solidFill>
              <a:prstDash val="lgDash"/>
            </a:ln>
          </c:spPr>
          <c:marker>
            <c:symbol val="diamond"/>
            <c:size val="7"/>
            <c:spPr>
              <a:solidFill>
                <a:srgbClr val="FFFFFF"/>
              </a:solidFill>
              <a:ln>
                <a:solidFill>
                  <a:srgbClr val="FFFFFF"/>
                </a:solidFill>
                <a:prstDash val="solid"/>
              </a:ln>
            </c:spPr>
          </c:marker>
          <c:dPt>
            <c:idx val="20"/>
            <c:bubble3D val="0"/>
            <c:extLst>
              <c:ext xmlns:c16="http://schemas.microsoft.com/office/drawing/2014/chart" uri="{C3380CC4-5D6E-409C-BE32-E72D297353CC}">
                <c16:uniqueId val="{00000005-9612-4821-B439-4AE9154F3DE1}"/>
              </c:ext>
            </c:extLst>
          </c:dPt>
          <c:cat>
            <c:numRef>
              <c:f>'2020-21 Forecast'!$P$531:$P$600</c:f>
              <c:numCache>
                <c:formatCode>0.00</c:formatCode>
                <c:ptCount val="70"/>
                <c:pt idx="0">
                  <c:v>0.3850745334399992</c:v>
                </c:pt>
                <c:pt idx="1">
                  <c:v>0.45721933344000076</c:v>
                </c:pt>
                <c:pt idx="2">
                  <c:v>0.45273133344000049</c:v>
                </c:pt>
                <c:pt idx="3">
                  <c:v>0.40476389344000063</c:v>
                </c:pt>
                <c:pt idx="4">
                  <c:v>0.30871489344000036</c:v>
                </c:pt>
                <c:pt idx="5">
                  <c:v>0.29839133344000013</c:v>
                </c:pt>
                <c:pt idx="6">
                  <c:v>0.31169373344000029</c:v>
                </c:pt>
                <c:pt idx="7">
                  <c:v>0.45019573344000019</c:v>
                </c:pt>
                <c:pt idx="8">
                  <c:v>0.21903213343999939</c:v>
                </c:pt>
                <c:pt idx="9">
                  <c:v>0.19266013343999999</c:v>
                </c:pt>
                <c:pt idx="10">
                  <c:v>0.37225733343999989</c:v>
                </c:pt>
                <c:pt idx="11">
                  <c:v>0.39022293344000003</c:v>
                </c:pt>
                <c:pt idx="12">
                  <c:v>0.46019253343999988</c:v>
                </c:pt>
                <c:pt idx="13">
                  <c:v>0.48189133343999968</c:v>
                </c:pt>
                <c:pt idx="14">
                  <c:v>0.34838013343999963</c:v>
                </c:pt>
                <c:pt idx="15">
                  <c:v>0.32581373344000042</c:v>
                </c:pt>
                <c:pt idx="16">
                  <c:v>0.16259813343999996</c:v>
                </c:pt>
                <c:pt idx="17">
                  <c:v>0.20659413344000033</c:v>
                </c:pt>
                <c:pt idx="18">
                  <c:v>0.10590253344000011</c:v>
                </c:pt>
                <c:pt idx="19">
                  <c:v>2.6045333440000373E-2</c:v>
                </c:pt>
                <c:pt idx="20">
                  <c:v>0.13552973344000074</c:v>
                </c:pt>
                <c:pt idx="21">
                  <c:v>0</c:v>
                </c:pt>
                <c:pt idx="22">
                  <c:v>0</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cat>
          <c:val>
            <c:numRef>
              <c:f>'2020-21 Forecast'!$P$531:$P$600</c:f>
              <c:numCache>
                <c:formatCode>0.00</c:formatCode>
                <c:ptCount val="70"/>
                <c:pt idx="0">
                  <c:v>0.3850745334399992</c:v>
                </c:pt>
                <c:pt idx="1">
                  <c:v>0.45721933344000076</c:v>
                </c:pt>
                <c:pt idx="2">
                  <c:v>0.45273133344000049</c:v>
                </c:pt>
                <c:pt idx="3">
                  <c:v>0.40476389344000063</c:v>
                </c:pt>
                <c:pt idx="4">
                  <c:v>0.30871489344000036</c:v>
                </c:pt>
                <c:pt idx="5">
                  <c:v>0.29839133344000013</c:v>
                </c:pt>
                <c:pt idx="6">
                  <c:v>0.31169373344000029</c:v>
                </c:pt>
                <c:pt idx="7">
                  <c:v>0.45019573344000019</c:v>
                </c:pt>
                <c:pt idx="8">
                  <c:v>0.21903213343999939</c:v>
                </c:pt>
                <c:pt idx="9">
                  <c:v>0.19266013343999999</c:v>
                </c:pt>
                <c:pt idx="10">
                  <c:v>0.37225733343999989</c:v>
                </c:pt>
                <c:pt idx="11">
                  <c:v>0.39022293344000003</c:v>
                </c:pt>
                <c:pt idx="12">
                  <c:v>0.46019253343999988</c:v>
                </c:pt>
                <c:pt idx="13">
                  <c:v>0.48189133343999968</c:v>
                </c:pt>
                <c:pt idx="14">
                  <c:v>0.34838013343999963</c:v>
                </c:pt>
                <c:pt idx="15">
                  <c:v>0.32581373344000042</c:v>
                </c:pt>
                <c:pt idx="16">
                  <c:v>0.16259813343999996</c:v>
                </c:pt>
                <c:pt idx="17">
                  <c:v>0.20659413344000033</c:v>
                </c:pt>
                <c:pt idx="18">
                  <c:v>0.10590253344000011</c:v>
                </c:pt>
                <c:pt idx="19">
                  <c:v>2.6045333440000373E-2</c:v>
                </c:pt>
                <c:pt idx="20">
                  <c:v>0.13552973344000074</c:v>
                </c:pt>
                <c:pt idx="21">
                  <c:v>0</c:v>
                </c:pt>
                <c:pt idx="22">
                  <c:v>0</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val>
          <c:smooth val="0"/>
          <c:extLst>
            <c:ext xmlns:c16="http://schemas.microsoft.com/office/drawing/2014/chart" uri="{C3380CC4-5D6E-409C-BE32-E72D297353CC}">
              <c16:uniqueId val="{00000006-9612-4821-B439-4AE9154F3DE1}"/>
            </c:ext>
          </c:extLst>
        </c:ser>
        <c:ser>
          <c:idx val="5"/>
          <c:order val="2"/>
          <c:tx>
            <c:strRef>
              <c:f>'2020-21 Forecast'!$Q$529</c:f>
              <c:strCache>
                <c:ptCount val="1"/>
                <c:pt idx="0">
                  <c:v>WASDE PLC payment rate projection </c:v>
                </c:pt>
              </c:strCache>
            </c:strRef>
          </c:tx>
          <c:spPr>
            <a:ln w="38100">
              <a:solidFill>
                <a:srgbClr val="008080"/>
              </a:solidFill>
              <a:prstDash val="lgDash"/>
            </a:ln>
          </c:spPr>
          <c:marker>
            <c:symbol val="dot"/>
            <c:size val="7"/>
            <c:spPr>
              <a:solidFill>
                <a:srgbClr val="008080"/>
              </a:solidFill>
              <a:ln>
                <a:solidFill>
                  <a:srgbClr val="008080"/>
                </a:solidFill>
                <a:prstDash val="solid"/>
              </a:ln>
            </c:spPr>
          </c:marker>
          <c:cat>
            <c:numRef>
              <c:f>'2020-21 Forecast'!$P$531:$P$600</c:f>
              <c:numCache>
                <c:formatCode>0.00</c:formatCode>
                <c:ptCount val="70"/>
                <c:pt idx="0">
                  <c:v>0.3850745334399992</c:v>
                </c:pt>
                <c:pt idx="1">
                  <c:v>0.45721933344000076</c:v>
                </c:pt>
                <c:pt idx="2">
                  <c:v>0.45273133344000049</c:v>
                </c:pt>
                <c:pt idx="3">
                  <c:v>0.40476389344000063</c:v>
                </c:pt>
                <c:pt idx="4">
                  <c:v>0.30871489344000036</c:v>
                </c:pt>
                <c:pt idx="5">
                  <c:v>0.29839133344000013</c:v>
                </c:pt>
                <c:pt idx="6">
                  <c:v>0.31169373344000029</c:v>
                </c:pt>
                <c:pt idx="7">
                  <c:v>0.45019573344000019</c:v>
                </c:pt>
                <c:pt idx="8">
                  <c:v>0.21903213343999939</c:v>
                </c:pt>
                <c:pt idx="9">
                  <c:v>0.19266013343999999</c:v>
                </c:pt>
                <c:pt idx="10">
                  <c:v>0.37225733343999989</c:v>
                </c:pt>
                <c:pt idx="11">
                  <c:v>0.39022293344000003</c:v>
                </c:pt>
                <c:pt idx="12">
                  <c:v>0.46019253343999988</c:v>
                </c:pt>
                <c:pt idx="13">
                  <c:v>0.48189133343999968</c:v>
                </c:pt>
                <c:pt idx="14">
                  <c:v>0.34838013343999963</c:v>
                </c:pt>
                <c:pt idx="15">
                  <c:v>0.32581373344000042</c:v>
                </c:pt>
                <c:pt idx="16">
                  <c:v>0.16259813343999996</c:v>
                </c:pt>
                <c:pt idx="17">
                  <c:v>0.20659413344000033</c:v>
                </c:pt>
                <c:pt idx="18">
                  <c:v>0.10590253344000011</c:v>
                </c:pt>
                <c:pt idx="19">
                  <c:v>2.6045333440000373E-2</c:v>
                </c:pt>
                <c:pt idx="20">
                  <c:v>0.13552973344000074</c:v>
                </c:pt>
                <c:pt idx="21">
                  <c:v>0</c:v>
                </c:pt>
                <c:pt idx="22">
                  <c:v>0</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cat>
          <c:val>
            <c:numRef>
              <c:f>'2020-21 Forecast'!$Q$531:$Q$600</c:f>
              <c:numCache>
                <c:formatCode>0.00</c:formatCode>
                <c:ptCount val="70"/>
                <c:pt idx="0">
                  <c:v>0.5</c:v>
                </c:pt>
                <c:pt idx="1">
                  <c:v>0.5</c:v>
                </c:pt>
                <c:pt idx="2">
                  <c:v>0.5</c:v>
                </c:pt>
                <c:pt idx="3">
                  <c:v>0.5</c:v>
                </c:pt>
                <c:pt idx="4">
                  <c:v>0.5</c:v>
                </c:pt>
                <c:pt idx="5">
                  <c:v>0.5</c:v>
                </c:pt>
                <c:pt idx="6">
                  <c:v>0.5</c:v>
                </c:pt>
                <c:pt idx="7">
                  <c:v>0.5</c:v>
                </c:pt>
                <c:pt idx="8">
                  <c:v>0.5</c:v>
                </c:pt>
                <c:pt idx="9">
                  <c:v>0.35000000000000009</c:v>
                </c:pt>
                <c:pt idx="10">
                  <c:v>0.35000000000000009</c:v>
                </c:pt>
                <c:pt idx="11">
                  <c:v>0.35000000000000009</c:v>
                </c:pt>
                <c:pt idx="12">
                  <c:v>0.35000000000000009</c:v>
                </c:pt>
                <c:pt idx="13">
                  <c:v>0.60000000000000009</c:v>
                </c:pt>
                <c:pt idx="14">
                  <c:v>0.60000000000000009</c:v>
                </c:pt>
                <c:pt idx="15">
                  <c:v>0.60000000000000009</c:v>
                </c:pt>
                <c:pt idx="16">
                  <c:v>0.60000000000000009</c:v>
                </c:pt>
                <c:pt idx="17">
                  <c:v>0.60000000000000009</c:v>
                </c:pt>
                <c:pt idx="18">
                  <c:v>0.20000000000000018</c:v>
                </c:pt>
                <c:pt idx="19">
                  <c:v>0.20000000000000018</c:v>
                </c:pt>
                <c:pt idx="20">
                  <c:v>0.20000000000000018</c:v>
                </c:pt>
                <c:pt idx="21">
                  <c:v>0.20000000000000018</c:v>
                </c:pt>
                <c:pt idx="22">
                  <c:v>0.10000000000000009</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val>
          <c:smooth val="0"/>
          <c:extLst>
            <c:ext xmlns:c16="http://schemas.microsoft.com/office/drawing/2014/chart" uri="{C3380CC4-5D6E-409C-BE32-E72D297353CC}">
              <c16:uniqueId val="{00000007-9612-4821-B439-4AE9154F3DE1}"/>
            </c:ext>
          </c:extLst>
        </c:ser>
        <c:dLbls>
          <c:showLegendKey val="0"/>
          <c:showVal val="0"/>
          <c:showCatName val="0"/>
          <c:showSerName val="0"/>
          <c:showPercent val="0"/>
          <c:showBubbleSize val="0"/>
        </c:dLbls>
        <c:marker val="1"/>
        <c:smooth val="0"/>
        <c:axId val="2050332176"/>
        <c:axId val="2050333808"/>
      </c:lineChart>
      <c:catAx>
        <c:axId val="205033707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Forecast period</a:t>
                </a:r>
              </a:p>
            </c:rich>
          </c:tx>
          <c:layout>
            <c:manualLayout>
              <c:xMode val="edge"/>
              <c:yMode val="edge"/>
              <c:x val="0.40343716037132021"/>
              <c:y val="0.94691595401363926"/>
            </c:manualLayout>
          </c:layout>
          <c:overlay val="0"/>
          <c:spPr>
            <a:noFill/>
            <a:ln w="25400">
              <a:noFill/>
            </a:ln>
          </c:spPr>
        </c:title>
        <c:numFmt formatCode="[$-409]d\-mmm\-yy;@" sourceLinked="1"/>
        <c:majorTickMark val="out"/>
        <c:minorTickMark val="none"/>
        <c:tickLblPos val="nextTo"/>
        <c:spPr>
          <a:ln w="3175">
            <a:solidFill>
              <a:srgbClr val="000000"/>
            </a:solidFill>
            <a:prstDash val="solid"/>
          </a:ln>
        </c:spPr>
        <c:txPr>
          <a:bodyPr rot="2700000" vert="horz"/>
          <a:lstStyle/>
          <a:p>
            <a:pPr>
              <a:defRPr sz="1000" b="1" i="0" u="none" strike="noStrike" baseline="0">
                <a:solidFill>
                  <a:srgbClr val="000000"/>
                </a:solidFill>
                <a:latin typeface="Arial"/>
                <a:ea typeface="Arial"/>
                <a:cs typeface="Arial"/>
              </a:defRPr>
            </a:pPr>
            <a:endParaRPr lang="en-US"/>
          </a:p>
        </c:txPr>
        <c:crossAx val="2050337616"/>
        <c:crosses val="autoZero"/>
        <c:auto val="0"/>
        <c:lblAlgn val="ctr"/>
        <c:lblOffset val="100"/>
        <c:tickLblSkip val="2"/>
        <c:tickMarkSkip val="1"/>
        <c:noMultiLvlLbl val="0"/>
      </c:catAx>
      <c:valAx>
        <c:axId val="2050337616"/>
        <c:scaling>
          <c:orientation val="minMax"/>
          <c:max val="7"/>
          <c:min val="0"/>
        </c:scaling>
        <c:delete val="0"/>
        <c:axPos val="l"/>
        <c:title>
          <c:tx>
            <c:rich>
              <a:bodyPr/>
              <a:lstStyle/>
              <a:p>
                <a:pPr>
                  <a:defRPr sz="1000" b="1" i="0" u="none" strike="noStrike" baseline="0">
                    <a:solidFill>
                      <a:srgbClr val="000000"/>
                    </a:solidFill>
                    <a:latin typeface="Arial"/>
                    <a:ea typeface="Arial"/>
                    <a:cs typeface="Arial"/>
                  </a:defRPr>
                </a:pPr>
                <a:r>
                  <a:rPr lang="en-US"/>
                  <a:t>Season-average price received (Dollars per bushel)</a:t>
                </a:r>
              </a:p>
            </c:rich>
          </c:tx>
          <c:layout>
            <c:manualLayout>
              <c:xMode val="edge"/>
              <c:yMode val="edge"/>
              <c:x val="1.2274959083469721E-2"/>
              <c:y val="0.26398867286495931"/>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50337072"/>
        <c:crosses val="autoZero"/>
        <c:crossBetween val="between"/>
        <c:majorUnit val="0.5"/>
      </c:valAx>
      <c:catAx>
        <c:axId val="2050332176"/>
        <c:scaling>
          <c:orientation val="minMax"/>
        </c:scaling>
        <c:delete val="1"/>
        <c:axPos val="b"/>
        <c:numFmt formatCode="0.00" sourceLinked="1"/>
        <c:majorTickMark val="out"/>
        <c:minorTickMark val="none"/>
        <c:tickLblPos val="nextTo"/>
        <c:crossAx val="2050333808"/>
        <c:crosses val="autoZero"/>
        <c:auto val="0"/>
        <c:lblAlgn val="ctr"/>
        <c:lblOffset val="100"/>
        <c:noMultiLvlLbl val="0"/>
      </c:catAx>
      <c:valAx>
        <c:axId val="2050333808"/>
        <c:scaling>
          <c:orientation val="minMax"/>
          <c:max val="0.52"/>
          <c:min val="0"/>
        </c:scaling>
        <c:delete val="0"/>
        <c:axPos val="r"/>
        <c:title>
          <c:tx>
            <c:rich>
              <a:bodyPr/>
              <a:lstStyle/>
              <a:p>
                <a:pPr>
                  <a:defRPr sz="1000" b="1" i="0" u="none" strike="noStrike" baseline="0">
                    <a:solidFill>
                      <a:srgbClr val="000000"/>
                    </a:solidFill>
                    <a:latin typeface="Arial"/>
                    <a:ea typeface="Arial"/>
                    <a:cs typeface="Arial"/>
                  </a:defRPr>
                </a:pPr>
                <a:r>
                  <a:rPr lang="en-US"/>
                  <a:t>PLC payment  rate (Dollars per bushel)</a:t>
                </a:r>
              </a:p>
            </c:rich>
          </c:tx>
          <c:layout>
            <c:manualLayout>
              <c:xMode val="edge"/>
              <c:yMode val="edge"/>
              <c:x val="0.86770321876704859"/>
              <c:y val="0.36728837876614062"/>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50332176"/>
        <c:crosses val="max"/>
        <c:crossBetween val="between"/>
        <c:majorUnit val="0.05"/>
        <c:minorUnit val="0.01"/>
      </c:valAx>
      <c:spPr>
        <a:solidFill>
          <a:srgbClr val="FFFFFF"/>
        </a:solidFill>
        <a:ln w="12700">
          <a:solidFill>
            <a:srgbClr val="808080"/>
          </a:solidFill>
          <a:prstDash val="solid"/>
        </a:ln>
      </c:spPr>
    </c:plotArea>
    <c:legend>
      <c:legendPos val="r"/>
      <c:layout>
        <c:manualLayout>
          <c:xMode val="edge"/>
          <c:yMode val="edge"/>
          <c:x val="0.54909983633387893"/>
          <c:y val="0.17312290769966523"/>
          <c:w val="0.26163894781985564"/>
          <c:h val="0.28740055636061013"/>
        </c:manualLayout>
      </c:layout>
      <c:overlay val="0"/>
      <c:spPr>
        <a:solidFill>
          <a:srgbClr val="FFFFFF"/>
        </a:solidFill>
        <a:ln w="3175">
          <a:solidFill>
            <a:srgbClr val="000000"/>
          </a:solidFill>
          <a:prstDash val="solid"/>
        </a:ln>
      </c:spPr>
      <c:txPr>
        <a:bodyPr/>
        <a:lstStyle/>
        <a:p>
          <a:pPr>
            <a:defRPr sz="9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0C0C0"/>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Figure 1.  Futures forecast of U.S. corn producers' season-average price received (SAP) and PLC payment </a:t>
            </a:r>
          </a:p>
          <a:p>
            <a:pPr>
              <a:defRPr sz="10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rate, marketing year 2019/20</a:t>
            </a:r>
          </a:p>
        </c:rich>
      </c:tx>
      <c:layout>
        <c:manualLayout>
          <c:xMode val="edge"/>
          <c:yMode val="edge"/>
          <c:x val="0.10883805645407253"/>
          <c:y val="2.7259684361549498E-2"/>
        </c:manualLayout>
      </c:layout>
      <c:overlay val="0"/>
      <c:spPr>
        <a:noFill/>
        <a:ln w="25400">
          <a:noFill/>
        </a:ln>
      </c:spPr>
    </c:title>
    <c:autoTitleDeleted val="0"/>
    <c:plotArea>
      <c:layout>
        <c:manualLayout>
          <c:layoutTarget val="inner"/>
          <c:xMode val="edge"/>
          <c:yMode val="edge"/>
          <c:x val="6.1374819941222424E-2"/>
          <c:y val="0.15208045087235675"/>
          <c:w val="0.7675944147315551"/>
          <c:h val="0.69440507756811953"/>
        </c:manualLayout>
      </c:layout>
      <c:lineChart>
        <c:grouping val="standard"/>
        <c:varyColors val="0"/>
        <c:ser>
          <c:idx val="1"/>
          <c:order val="0"/>
          <c:tx>
            <c:strRef>
              <c:f>'2019-20 Forecast'!$H$537</c:f>
              <c:strCache>
                <c:ptCount val="1"/>
                <c:pt idx="0">
                  <c:v>Actual SAP (available in September Agricultural Prices report, 2020)</c:v>
                </c:pt>
              </c:strCache>
            </c:strRef>
          </c:tx>
          <c:spPr>
            <a:ln w="25400">
              <a:solidFill>
                <a:srgbClr val="800000"/>
              </a:solidFill>
              <a:prstDash val="solid"/>
            </a:ln>
          </c:spPr>
          <c:marker>
            <c:symbol val="square"/>
            <c:size val="5"/>
            <c:spPr>
              <a:noFill/>
              <a:ln w="9525">
                <a:noFill/>
              </a:ln>
            </c:spPr>
          </c:marker>
          <c:cat>
            <c:numRef>
              <c:f>'2019-20 Forecast'!$B$539:$B$608</c:f>
              <c:numCache>
                <c:formatCode>[$-409]d\-mmm\-yy;@</c:formatCode>
                <c:ptCount val="70"/>
                <c:pt idx="0">
                  <c:v>43587</c:v>
                </c:pt>
                <c:pt idx="1">
                  <c:v>43594</c:v>
                </c:pt>
                <c:pt idx="2">
                  <c:v>43601</c:v>
                </c:pt>
                <c:pt idx="3">
                  <c:v>43608</c:v>
                </c:pt>
                <c:pt idx="4">
                  <c:v>43615</c:v>
                </c:pt>
                <c:pt idx="5">
                  <c:v>43622</c:v>
                </c:pt>
                <c:pt idx="6">
                  <c:v>43629</c:v>
                </c:pt>
                <c:pt idx="7">
                  <c:v>43636</c:v>
                </c:pt>
                <c:pt idx="8">
                  <c:v>43643</c:v>
                </c:pt>
                <c:pt idx="9">
                  <c:v>43650</c:v>
                </c:pt>
                <c:pt idx="10">
                  <c:v>43657</c:v>
                </c:pt>
                <c:pt idx="11">
                  <c:v>43664</c:v>
                </c:pt>
                <c:pt idx="12">
                  <c:v>43671</c:v>
                </c:pt>
                <c:pt idx="13">
                  <c:v>43678</c:v>
                </c:pt>
                <c:pt idx="14">
                  <c:v>43685</c:v>
                </c:pt>
                <c:pt idx="15">
                  <c:v>43692</c:v>
                </c:pt>
                <c:pt idx="16">
                  <c:v>43699</c:v>
                </c:pt>
                <c:pt idx="17">
                  <c:v>43706</c:v>
                </c:pt>
                <c:pt idx="18">
                  <c:v>43713</c:v>
                </c:pt>
                <c:pt idx="19">
                  <c:v>43720</c:v>
                </c:pt>
                <c:pt idx="20">
                  <c:v>43727</c:v>
                </c:pt>
                <c:pt idx="21">
                  <c:v>43734</c:v>
                </c:pt>
                <c:pt idx="22">
                  <c:v>43741</c:v>
                </c:pt>
                <c:pt idx="23">
                  <c:v>43748</c:v>
                </c:pt>
                <c:pt idx="24">
                  <c:v>43755</c:v>
                </c:pt>
                <c:pt idx="25">
                  <c:v>43762</c:v>
                </c:pt>
                <c:pt idx="26">
                  <c:v>43769</c:v>
                </c:pt>
                <c:pt idx="27">
                  <c:v>43776</c:v>
                </c:pt>
                <c:pt idx="28">
                  <c:v>43783</c:v>
                </c:pt>
                <c:pt idx="29">
                  <c:v>43790</c:v>
                </c:pt>
                <c:pt idx="30">
                  <c:v>43797</c:v>
                </c:pt>
                <c:pt idx="31">
                  <c:v>43804</c:v>
                </c:pt>
                <c:pt idx="32">
                  <c:v>43811</c:v>
                </c:pt>
                <c:pt idx="33">
                  <c:v>43818</c:v>
                </c:pt>
                <c:pt idx="34">
                  <c:v>43825</c:v>
                </c:pt>
                <c:pt idx="35">
                  <c:v>43832</c:v>
                </c:pt>
                <c:pt idx="36">
                  <c:v>43839</c:v>
                </c:pt>
                <c:pt idx="37">
                  <c:v>43846</c:v>
                </c:pt>
                <c:pt idx="38">
                  <c:v>43853</c:v>
                </c:pt>
                <c:pt idx="39">
                  <c:v>43860</c:v>
                </c:pt>
                <c:pt idx="40">
                  <c:v>43867</c:v>
                </c:pt>
                <c:pt idx="41">
                  <c:v>43874</c:v>
                </c:pt>
                <c:pt idx="42">
                  <c:v>43881</c:v>
                </c:pt>
                <c:pt idx="43">
                  <c:v>43888</c:v>
                </c:pt>
                <c:pt idx="44">
                  <c:v>43895</c:v>
                </c:pt>
                <c:pt idx="45">
                  <c:v>43902</c:v>
                </c:pt>
                <c:pt idx="46">
                  <c:v>43909</c:v>
                </c:pt>
                <c:pt idx="47">
                  <c:v>43916</c:v>
                </c:pt>
                <c:pt idx="48">
                  <c:v>43923</c:v>
                </c:pt>
                <c:pt idx="49">
                  <c:v>43930</c:v>
                </c:pt>
                <c:pt idx="50">
                  <c:v>43937</c:v>
                </c:pt>
                <c:pt idx="51">
                  <c:v>43944</c:v>
                </c:pt>
                <c:pt idx="52">
                  <c:v>43951</c:v>
                </c:pt>
                <c:pt idx="53">
                  <c:v>43958</c:v>
                </c:pt>
                <c:pt idx="54">
                  <c:v>43965</c:v>
                </c:pt>
                <c:pt idx="55">
                  <c:v>43972</c:v>
                </c:pt>
                <c:pt idx="56">
                  <c:v>43979</c:v>
                </c:pt>
                <c:pt idx="57">
                  <c:v>43986</c:v>
                </c:pt>
                <c:pt idx="58">
                  <c:v>43993</c:v>
                </c:pt>
                <c:pt idx="59">
                  <c:v>44000</c:v>
                </c:pt>
                <c:pt idx="60">
                  <c:v>44007</c:v>
                </c:pt>
                <c:pt idx="61">
                  <c:v>44014</c:v>
                </c:pt>
                <c:pt idx="62">
                  <c:v>44021</c:v>
                </c:pt>
                <c:pt idx="63">
                  <c:v>44028</c:v>
                </c:pt>
                <c:pt idx="64">
                  <c:v>44035</c:v>
                </c:pt>
                <c:pt idx="65">
                  <c:v>44042</c:v>
                </c:pt>
                <c:pt idx="66">
                  <c:v>44049</c:v>
                </c:pt>
                <c:pt idx="67">
                  <c:v>44056</c:v>
                </c:pt>
                <c:pt idx="68">
                  <c:v>44063</c:v>
                </c:pt>
                <c:pt idx="69">
                  <c:v>44070</c:v>
                </c:pt>
              </c:numCache>
            </c:numRef>
          </c:cat>
          <c:val>
            <c:numRef>
              <c:f>'2019-20 Forecast'!$H$539:$H$608</c:f>
              <c:numCache>
                <c:formatCode>0.00</c:formatCode>
                <c:ptCount val="70"/>
                <c:pt idx="0">
                  <c:v>3.56</c:v>
                </c:pt>
                <c:pt idx="1">
                  <c:v>3.56</c:v>
                </c:pt>
                <c:pt idx="2">
                  <c:v>3.56</c:v>
                </c:pt>
                <c:pt idx="3">
                  <c:v>3.56</c:v>
                </c:pt>
                <c:pt idx="4">
                  <c:v>3.56</c:v>
                </c:pt>
                <c:pt idx="5">
                  <c:v>3.56</c:v>
                </c:pt>
                <c:pt idx="6">
                  <c:v>3.56</c:v>
                </c:pt>
                <c:pt idx="7">
                  <c:v>3.56</c:v>
                </c:pt>
                <c:pt idx="8">
                  <c:v>3.56</c:v>
                </c:pt>
                <c:pt idx="9">
                  <c:v>3.56</c:v>
                </c:pt>
                <c:pt idx="10">
                  <c:v>3.56</c:v>
                </c:pt>
                <c:pt idx="11">
                  <c:v>3.56</c:v>
                </c:pt>
                <c:pt idx="12">
                  <c:v>3.56</c:v>
                </c:pt>
                <c:pt idx="13">
                  <c:v>3.56</c:v>
                </c:pt>
                <c:pt idx="14">
                  <c:v>3.56</c:v>
                </c:pt>
                <c:pt idx="15">
                  <c:v>3.56</c:v>
                </c:pt>
                <c:pt idx="16">
                  <c:v>3.56</c:v>
                </c:pt>
                <c:pt idx="17">
                  <c:v>3.56</c:v>
                </c:pt>
                <c:pt idx="18">
                  <c:v>3.56</c:v>
                </c:pt>
                <c:pt idx="19">
                  <c:v>3.56</c:v>
                </c:pt>
                <c:pt idx="20">
                  <c:v>3.56</c:v>
                </c:pt>
                <c:pt idx="21">
                  <c:v>3.56</c:v>
                </c:pt>
                <c:pt idx="22">
                  <c:v>3.56</c:v>
                </c:pt>
                <c:pt idx="23">
                  <c:v>3.56</c:v>
                </c:pt>
                <c:pt idx="24">
                  <c:v>3.56</c:v>
                </c:pt>
                <c:pt idx="25">
                  <c:v>3.56</c:v>
                </c:pt>
                <c:pt idx="26">
                  <c:v>3.56</c:v>
                </c:pt>
                <c:pt idx="27">
                  <c:v>3.56</c:v>
                </c:pt>
                <c:pt idx="28">
                  <c:v>3.56</c:v>
                </c:pt>
                <c:pt idx="29">
                  <c:v>3.56</c:v>
                </c:pt>
                <c:pt idx="30">
                  <c:v>3.56</c:v>
                </c:pt>
                <c:pt idx="31">
                  <c:v>3.56</c:v>
                </c:pt>
                <c:pt idx="32">
                  <c:v>3.56</c:v>
                </c:pt>
                <c:pt idx="33">
                  <c:v>3.56</c:v>
                </c:pt>
                <c:pt idx="34">
                  <c:v>3.56</c:v>
                </c:pt>
                <c:pt idx="35">
                  <c:v>3.56</c:v>
                </c:pt>
                <c:pt idx="36">
                  <c:v>3.56</c:v>
                </c:pt>
                <c:pt idx="37">
                  <c:v>3.56</c:v>
                </c:pt>
                <c:pt idx="38">
                  <c:v>3.56</c:v>
                </c:pt>
                <c:pt idx="39">
                  <c:v>3.56</c:v>
                </c:pt>
                <c:pt idx="40">
                  <c:v>3.56</c:v>
                </c:pt>
                <c:pt idx="41">
                  <c:v>3.56</c:v>
                </c:pt>
                <c:pt idx="42">
                  <c:v>3.56</c:v>
                </c:pt>
                <c:pt idx="43">
                  <c:v>3.56</c:v>
                </c:pt>
                <c:pt idx="44">
                  <c:v>3.56</c:v>
                </c:pt>
                <c:pt idx="45">
                  <c:v>3.56</c:v>
                </c:pt>
                <c:pt idx="46">
                  <c:v>3.56</c:v>
                </c:pt>
                <c:pt idx="47">
                  <c:v>3.56</c:v>
                </c:pt>
                <c:pt idx="48">
                  <c:v>3.56</c:v>
                </c:pt>
                <c:pt idx="49">
                  <c:v>3.56</c:v>
                </c:pt>
                <c:pt idx="50">
                  <c:v>3.56</c:v>
                </c:pt>
                <c:pt idx="51">
                  <c:v>3.56</c:v>
                </c:pt>
                <c:pt idx="52">
                  <c:v>3.56</c:v>
                </c:pt>
                <c:pt idx="53">
                  <c:v>3.56</c:v>
                </c:pt>
                <c:pt idx="54">
                  <c:v>3.56</c:v>
                </c:pt>
                <c:pt idx="55">
                  <c:v>3.56</c:v>
                </c:pt>
                <c:pt idx="56">
                  <c:v>3.56</c:v>
                </c:pt>
                <c:pt idx="57">
                  <c:v>3.56</c:v>
                </c:pt>
                <c:pt idx="58">
                  <c:v>3.56</c:v>
                </c:pt>
                <c:pt idx="59">
                  <c:v>3.56</c:v>
                </c:pt>
                <c:pt idx="60">
                  <c:v>3.56</c:v>
                </c:pt>
                <c:pt idx="61">
                  <c:v>3.56</c:v>
                </c:pt>
                <c:pt idx="62">
                  <c:v>3.56</c:v>
                </c:pt>
                <c:pt idx="63">
                  <c:v>3.56</c:v>
                </c:pt>
                <c:pt idx="64">
                  <c:v>3.56</c:v>
                </c:pt>
                <c:pt idx="65">
                  <c:v>3.56</c:v>
                </c:pt>
                <c:pt idx="66">
                  <c:v>3.56</c:v>
                </c:pt>
                <c:pt idx="67">
                  <c:v>3.56</c:v>
                </c:pt>
                <c:pt idx="68">
                  <c:v>3.56</c:v>
                </c:pt>
                <c:pt idx="69">
                  <c:v>3.56</c:v>
                </c:pt>
              </c:numCache>
            </c:numRef>
          </c:val>
          <c:smooth val="0"/>
          <c:extLst>
            <c:ext xmlns:c16="http://schemas.microsoft.com/office/drawing/2014/chart" uri="{C3380CC4-5D6E-409C-BE32-E72D297353CC}">
              <c16:uniqueId val="{00000000-0C0A-4609-A020-EC5C304BD72F}"/>
            </c:ext>
          </c:extLst>
        </c:ser>
        <c:ser>
          <c:idx val="6"/>
          <c:order val="3"/>
          <c:tx>
            <c:strRef>
              <c:f>'2019-20 Forecast'!$C$537</c:f>
              <c:strCache>
                <c:ptCount val="1"/>
                <c:pt idx="0">
                  <c:v>Futures SAP forecast</c:v>
                </c:pt>
              </c:strCache>
            </c:strRef>
          </c:tx>
          <c:spPr>
            <a:ln w="25400">
              <a:solidFill>
                <a:srgbClr val="000080"/>
              </a:solidFill>
              <a:prstDash val="lgDashDotDot"/>
            </a:ln>
          </c:spPr>
          <c:marker>
            <c:symbol val="none"/>
          </c:marker>
          <c:cat>
            <c:numRef>
              <c:f>'2019-20 Forecast'!$B$539:$B$608</c:f>
              <c:numCache>
                <c:formatCode>[$-409]d\-mmm\-yy;@</c:formatCode>
                <c:ptCount val="70"/>
                <c:pt idx="0">
                  <c:v>43587</c:v>
                </c:pt>
                <c:pt idx="1">
                  <c:v>43594</c:v>
                </c:pt>
                <c:pt idx="2">
                  <c:v>43601</c:v>
                </c:pt>
                <c:pt idx="3">
                  <c:v>43608</c:v>
                </c:pt>
                <c:pt idx="4">
                  <c:v>43615</c:v>
                </c:pt>
                <c:pt idx="5">
                  <c:v>43622</c:v>
                </c:pt>
                <c:pt idx="6">
                  <c:v>43629</c:v>
                </c:pt>
                <c:pt idx="7">
                  <c:v>43636</c:v>
                </c:pt>
                <c:pt idx="8">
                  <c:v>43643</c:v>
                </c:pt>
                <c:pt idx="9">
                  <c:v>43650</c:v>
                </c:pt>
                <c:pt idx="10">
                  <c:v>43657</c:v>
                </c:pt>
                <c:pt idx="11">
                  <c:v>43664</c:v>
                </c:pt>
                <c:pt idx="12">
                  <c:v>43671</c:v>
                </c:pt>
                <c:pt idx="13">
                  <c:v>43678</c:v>
                </c:pt>
                <c:pt idx="14">
                  <c:v>43685</c:v>
                </c:pt>
                <c:pt idx="15">
                  <c:v>43692</c:v>
                </c:pt>
                <c:pt idx="16">
                  <c:v>43699</c:v>
                </c:pt>
                <c:pt idx="17">
                  <c:v>43706</c:v>
                </c:pt>
                <c:pt idx="18">
                  <c:v>43713</c:v>
                </c:pt>
                <c:pt idx="19">
                  <c:v>43720</c:v>
                </c:pt>
                <c:pt idx="20">
                  <c:v>43727</c:v>
                </c:pt>
                <c:pt idx="21">
                  <c:v>43734</c:v>
                </c:pt>
                <c:pt idx="22">
                  <c:v>43741</c:v>
                </c:pt>
                <c:pt idx="23">
                  <c:v>43748</c:v>
                </c:pt>
                <c:pt idx="24">
                  <c:v>43755</c:v>
                </c:pt>
                <c:pt idx="25">
                  <c:v>43762</c:v>
                </c:pt>
                <c:pt idx="26">
                  <c:v>43769</c:v>
                </c:pt>
                <c:pt idx="27">
                  <c:v>43776</c:v>
                </c:pt>
                <c:pt idx="28">
                  <c:v>43783</c:v>
                </c:pt>
                <c:pt idx="29">
                  <c:v>43790</c:v>
                </c:pt>
                <c:pt idx="30">
                  <c:v>43797</c:v>
                </c:pt>
                <c:pt idx="31">
                  <c:v>43804</c:v>
                </c:pt>
                <c:pt idx="32">
                  <c:v>43811</c:v>
                </c:pt>
                <c:pt idx="33">
                  <c:v>43818</c:v>
                </c:pt>
                <c:pt idx="34">
                  <c:v>43825</c:v>
                </c:pt>
                <c:pt idx="35">
                  <c:v>43832</c:v>
                </c:pt>
                <c:pt idx="36">
                  <c:v>43839</c:v>
                </c:pt>
                <c:pt idx="37">
                  <c:v>43846</c:v>
                </c:pt>
                <c:pt idx="38">
                  <c:v>43853</c:v>
                </c:pt>
                <c:pt idx="39">
                  <c:v>43860</c:v>
                </c:pt>
                <c:pt idx="40">
                  <c:v>43867</c:v>
                </c:pt>
                <c:pt idx="41">
                  <c:v>43874</c:v>
                </c:pt>
                <c:pt idx="42">
                  <c:v>43881</c:v>
                </c:pt>
                <c:pt idx="43">
                  <c:v>43888</c:v>
                </c:pt>
                <c:pt idx="44">
                  <c:v>43895</c:v>
                </c:pt>
                <c:pt idx="45">
                  <c:v>43902</c:v>
                </c:pt>
                <c:pt idx="46">
                  <c:v>43909</c:v>
                </c:pt>
                <c:pt idx="47">
                  <c:v>43916</c:v>
                </c:pt>
                <c:pt idx="48">
                  <c:v>43923</c:v>
                </c:pt>
                <c:pt idx="49">
                  <c:v>43930</c:v>
                </c:pt>
                <c:pt idx="50">
                  <c:v>43937</c:v>
                </c:pt>
                <c:pt idx="51">
                  <c:v>43944</c:v>
                </c:pt>
                <c:pt idx="52">
                  <c:v>43951</c:v>
                </c:pt>
                <c:pt idx="53">
                  <c:v>43958</c:v>
                </c:pt>
                <c:pt idx="54">
                  <c:v>43965</c:v>
                </c:pt>
                <c:pt idx="55">
                  <c:v>43972</c:v>
                </c:pt>
                <c:pt idx="56">
                  <c:v>43979</c:v>
                </c:pt>
                <c:pt idx="57">
                  <c:v>43986</c:v>
                </c:pt>
                <c:pt idx="58">
                  <c:v>43993</c:v>
                </c:pt>
                <c:pt idx="59">
                  <c:v>44000</c:v>
                </c:pt>
                <c:pt idx="60">
                  <c:v>44007</c:v>
                </c:pt>
                <c:pt idx="61">
                  <c:v>44014</c:v>
                </c:pt>
                <c:pt idx="62">
                  <c:v>44021</c:v>
                </c:pt>
                <c:pt idx="63">
                  <c:v>44028</c:v>
                </c:pt>
                <c:pt idx="64">
                  <c:v>44035</c:v>
                </c:pt>
                <c:pt idx="65">
                  <c:v>44042</c:v>
                </c:pt>
                <c:pt idx="66">
                  <c:v>44049</c:v>
                </c:pt>
                <c:pt idx="67">
                  <c:v>44056</c:v>
                </c:pt>
                <c:pt idx="68">
                  <c:v>44063</c:v>
                </c:pt>
                <c:pt idx="69">
                  <c:v>44070</c:v>
                </c:pt>
              </c:numCache>
            </c:numRef>
          </c:cat>
          <c:val>
            <c:numRef>
              <c:f>'2019-20 Forecast'!$C$539:$C$608</c:f>
              <c:numCache>
                <c:formatCode>0.00</c:formatCode>
                <c:ptCount val="70"/>
                <c:pt idx="0">
                  <c:v>3.8888511972400006</c:v>
                </c:pt>
                <c:pt idx="1">
                  <c:v>3.7700986972399995</c:v>
                </c:pt>
                <c:pt idx="2">
                  <c:v>3.9533316972399994</c:v>
                </c:pt>
                <c:pt idx="3">
                  <c:v>4.0599836972399999</c:v>
                </c:pt>
                <c:pt idx="4">
                  <c:v>4.4271596972400005</c:v>
                </c:pt>
                <c:pt idx="5">
                  <c:v>4.3161426972400001</c:v>
                </c:pt>
                <c:pt idx="6">
                  <c:v>4.4558436972399997</c:v>
                </c:pt>
                <c:pt idx="7">
                  <c:v>4.4981616972400005</c:v>
                </c:pt>
                <c:pt idx="8">
                  <c:v>4.4078716972400001</c:v>
                </c:pt>
                <c:pt idx="9">
                  <c:v>4.34538719724</c:v>
                </c:pt>
                <c:pt idx="10">
                  <c:v>4.3949571972400001</c:v>
                </c:pt>
                <c:pt idx="11">
                  <c:v>4.2464611972400004</c:v>
                </c:pt>
                <c:pt idx="12">
                  <c:v>4.2346826972399993</c:v>
                </c:pt>
                <c:pt idx="13">
                  <c:v>4.0186281972400009</c:v>
                </c:pt>
                <c:pt idx="14">
                  <c:v>4.1588451972400007</c:v>
                </c:pt>
                <c:pt idx="15">
                  <c:v>3.7430896972399998</c:v>
                </c:pt>
                <c:pt idx="16">
                  <c:v>3.7422196972400004</c:v>
                </c:pt>
                <c:pt idx="17">
                  <c:v>3.7417561972400004</c:v>
                </c:pt>
                <c:pt idx="18">
                  <c:v>3.6346231972399994</c:v>
                </c:pt>
                <c:pt idx="19">
                  <c:v>3.7164686972400003</c:v>
                </c:pt>
                <c:pt idx="20">
                  <c:v>3.7508916972400002</c:v>
                </c:pt>
                <c:pt idx="21">
                  <c:v>3.7527581972400008</c:v>
                </c:pt>
                <c:pt idx="22">
                  <c:v>3.8324724665600001</c:v>
                </c:pt>
                <c:pt idx="23">
                  <c:v>3.7576449665599996</c:v>
                </c:pt>
                <c:pt idx="24">
                  <c:v>3.8963194665600005</c:v>
                </c:pt>
                <c:pt idx="25">
                  <c:v>3.82114546656</c:v>
                </c:pt>
                <c:pt idx="26">
                  <c:v>3.8310149665599997</c:v>
                </c:pt>
                <c:pt idx="27">
                  <c:v>3.7088483099199991</c:v>
                </c:pt>
                <c:pt idx="28">
                  <c:v>3.7098848099200006</c:v>
                </c:pt>
                <c:pt idx="29">
                  <c:v>3.6527483099199998</c:v>
                </c:pt>
                <c:pt idx="30">
                  <c:v>3.6422222034799994</c:v>
                </c:pt>
                <c:pt idx="31">
                  <c:v>3.6772257034800004</c:v>
                </c:pt>
                <c:pt idx="32">
                  <c:v>3.6918717034799999</c:v>
                </c:pt>
                <c:pt idx="33">
                  <c:v>3.7517647034800006</c:v>
                </c:pt>
                <c:pt idx="34">
                  <c:v>3.7672877034800001</c:v>
                </c:pt>
                <c:pt idx="35">
                  <c:v>3.80275383148</c:v>
                </c:pt>
                <c:pt idx="36">
                  <c:v>3.7513378314799999</c:v>
                </c:pt>
                <c:pt idx="37">
                  <c:v>3.69868483148</c:v>
                </c:pt>
                <c:pt idx="38">
                  <c:v>3.8059348314800001</c:v>
                </c:pt>
                <c:pt idx="39">
                  <c:v>3.7096563314800006</c:v>
                </c:pt>
                <c:pt idx="40">
                  <c:v>3.7155264074800005</c:v>
                </c:pt>
                <c:pt idx="41">
                  <c:v>3.7200369074799995</c:v>
                </c:pt>
                <c:pt idx="42">
                  <c:v>3.7062749074800001</c:v>
                </c:pt>
                <c:pt idx="43">
                  <c:v>3.6260604074799998</c:v>
                </c:pt>
                <c:pt idx="44">
                  <c:v>3.7147622146800008</c:v>
                </c:pt>
                <c:pt idx="45">
                  <c:v>3.6566772146799997</c:v>
                </c:pt>
                <c:pt idx="46">
                  <c:v>3.5902547146799999</c:v>
                </c:pt>
                <c:pt idx="47">
                  <c:v>3.6032742146799994</c:v>
                </c:pt>
                <c:pt idx="48">
                  <c:v>3.5511874997200001</c:v>
                </c:pt>
                <c:pt idx="49">
                  <c:v>3.5461479997200005</c:v>
                </c:pt>
                <c:pt idx="50">
                  <c:v>3.50183649972</c:v>
                </c:pt>
                <c:pt idx="51">
                  <c:v>3.4992009997200002</c:v>
                </c:pt>
                <c:pt idx="52">
                  <c:v>3.5254712760400007</c:v>
                </c:pt>
                <c:pt idx="53">
                  <c:v>3.5242324760399999</c:v>
                </c:pt>
                <c:pt idx="54">
                  <c:v>3.5215456760400001</c:v>
                </c:pt>
                <c:pt idx="55">
                  <c:v>3.5231420760400005</c:v>
                </c:pt>
                <c:pt idx="56">
                  <c:v>3.5482800760400002</c:v>
                </c:pt>
                <c:pt idx="57">
                  <c:v>3.5652738446800005</c:v>
                </c:pt>
                <c:pt idx="58">
                  <c:v>3.5684862446800008</c:v>
                </c:pt>
                <c:pt idx="59">
                  <c:v>3.5709886446800003</c:v>
                </c:pt>
                <c:pt idx="60">
                  <c:v>3.531793044680001</c:v>
                </c:pt>
                <c:pt idx="61">
                  <c:v>3.5846380159200004</c:v>
                </c:pt>
                <c:pt idx="62">
                  <c:v>3.5914708159200002</c:v>
                </c:pt>
                <c:pt idx="63">
                  <c:v>3.5672932159200004</c:v>
                </c:pt>
                <c:pt idx="64">
                  <c:v>3.5644024159200005</c:v>
                </c:pt>
                <c:pt idx="65">
                  <c:v>3.5481088159200005</c:v>
                </c:pt>
                <c:pt idx="66">
                  <c:v>3.5499775544400003</c:v>
                </c:pt>
                <c:pt idx="67">
                  <c:v>3.5683735544400004</c:v>
                </c:pt>
                <c:pt idx="68">
                  <c:v>3.5673223544400003</c:v>
                </c:pt>
                <c:pt idx="69">
                  <c:v>3.59333955444</c:v>
                </c:pt>
              </c:numCache>
            </c:numRef>
          </c:val>
          <c:smooth val="0"/>
          <c:extLst>
            <c:ext xmlns:c16="http://schemas.microsoft.com/office/drawing/2014/chart" uri="{C3380CC4-5D6E-409C-BE32-E72D297353CC}">
              <c16:uniqueId val="{00000001-0C0A-4609-A020-EC5C304BD72F}"/>
            </c:ext>
          </c:extLst>
        </c:ser>
        <c:ser>
          <c:idx val="2"/>
          <c:order val="4"/>
          <c:tx>
            <c:strRef>
              <c:f>'2019-20 Forecast'!$F$537</c:f>
              <c:strCache>
                <c:ptCount val="1"/>
                <c:pt idx="0">
                  <c:v>WASDE SAP projection</c:v>
                </c:pt>
              </c:strCache>
            </c:strRef>
          </c:tx>
          <c:spPr>
            <a:ln w="25400">
              <a:solidFill>
                <a:srgbClr val="FF00FF"/>
              </a:solidFill>
              <a:prstDash val="lgDashDotDot"/>
            </a:ln>
          </c:spPr>
          <c:marker>
            <c:symbol val="none"/>
          </c:marker>
          <c:cat>
            <c:numRef>
              <c:f>'2019-20 Forecast'!$B$539:$B$608</c:f>
              <c:numCache>
                <c:formatCode>[$-409]d\-mmm\-yy;@</c:formatCode>
                <c:ptCount val="70"/>
                <c:pt idx="0">
                  <c:v>43587</c:v>
                </c:pt>
                <c:pt idx="1">
                  <c:v>43594</c:v>
                </c:pt>
                <c:pt idx="2">
                  <c:v>43601</c:v>
                </c:pt>
                <c:pt idx="3">
                  <c:v>43608</c:v>
                </c:pt>
                <c:pt idx="4">
                  <c:v>43615</c:v>
                </c:pt>
                <c:pt idx="5">
                  <c:v>43622</c:v>
                </c:pt>
                <c:pt idx="6">
                  <c:v>43629</c:v>
                </c:pt>
                <c:pt idx="7">
                  <c:v>43636</c:v>
                </c:pt>
                <c:pt idx="8">
                  <c:v>43643</c:v>
                </c:pt>
                <c:pt idx="9">
                  <c:v>43650</c:v>
                </c:pt>
                <c:pt idx="10">
                  <c:v>43657</c:v>
                </c:pt>
                <c:pt idx="11">
                  <c:v>43664</c:v>
                </c:pt>
                <c:pt idx="12">
                  <c:v>43671</c:v>
                </c:pt>
                <c:pt idx="13">
                  <c:v>43678</c:v>
                </c:pt>
                <c:pt idx="14">
                  <c:v>43685</c:v>
                </c:pt>
                <c:pt idx="15">
                  <c:v>43692</c:v>
                </c:pt>
                <c:pt idx="16">
                  <c:v>43699</c:v>
                </c:pt>
                <c:pt idx="17">
                  <c:v>43706</c:v>
                </c:pt>
                <c:pt idx="18">
                  <c:v>43713</c:v>
                </c:pt>
                <c:pt idx="19">
                  <c:v>43720</c:v>
                </c:pt>
                <c:pt idx="20">
                  <c:v>43727</c:v>
                </c:pt>
                <c:pt idx="21">
                  <c:v>43734</c:v>
                </c:pt>
                <c:pt idx="22">
                  <c:v>43741</c:v>
                </c:pt>
                <c:pt idx="23">
                  <c:v>43748</c:v>
                </c:pt>
                <c:pt idx="24">
                  <c:v>43755</c:v>
                </c:pt>
                <c:pt idx="25">
                  <c:v>43762</c:v>
                </c:pt>
                <c:pt idx="26">
                  <c:v>43769</c:v>
                </c:pt>
                <c:pt idx="27">
                  <c:v>43776</c:v>
                </c:pt>
                <c:pt idx="28">
                  <c:v>43783</c:v>
                </c:pt>
                <c:pt idx="29">
                  <c:v>43790</c:v>
                </c:pt>
                <c:pt idx="30">
                  <c:v>43797</c:v>
                </c:pt>
                <c:pt idx="31">
                  <c:v>43804</c:v>
                </c:pt>
                <c:pt idx="32">
                  <c:v>43811</c:v>
                </c:pt>
                <c:pt idx="33">
                  <c:v>43818</c:v>
                </c:pt>
                <c:pt idx="34">
                  <c:v>43825</c:v>
                </c:pt>
                <c:pt idx="35">
                  <c:v>43832</c:v>
                </c:pt>
                <c:pt idx="36">
                  <c:v>43839</c:v>
                </c:pt>
                <c:pt idx="37">
                  <c:v>43846</c:v>
                </c:pt>
                <c:pt idx="38">
                  <c:v>43853</c:v>
                </c:pt>
                <c:pt idx="39">
                  <c:v>43860</c:v>
                </c:pt>
                <c:pt idx="40">
                  <c:v>43867</c:v>
                </c:pt>
                <c:pt idx="41">
                  <c:v>43874</c:v>
                </c:pt>
                <c:pt idx="42">
                  <c:v>43881</c:v>
                </c:pt>
                <c:pt idx="43">
                  <c:v>43888</c:v>
                </c:pt>
                <c:pt idx="44">
                  <c:v>43895</c:v>
                </c:pt>
                <c:pt idx="45">
                  <c:v>43902</c:v>
                </c:pt>
                <c:pt idx="46">
                  <c:v>43909</c:v>
                </c:pt>
                <c:pt idx="47">
                  <c:v>43916</c:v>
                </c:pt>
                <c:pt idx="48">
                  <c:v>43923</c:v>
                </c:pt>
                <c:pt idx="49">
                  <c:v>43930</c:v>
                </c:pt>
                <c:pt idx="50">
                  <c:v>43937</c:v>
                </c:pt>
                <c:pt idx="51">
                  <c:v>43944</c:v>
                </c:pt>
                <c:pt idx="52">
                  <c:v>43951</c:v>
                </c:pt>
                <c:pt idx="53">
                  <c:v>43958</c:v>
                </c:pt>
                <c:pt idx="54">
                  <c:v>43965</c:v>
                </c:pt>
                <c:pt idx="55">
                  <c:v>43972</c:v>
                </c:pt>
                <c:pt idx="56">
                  <c:v>43979</c:v>
                </c:pt>
                <c:pt idx="57">
                  <c:v>43986</c:v>
                </c:pt>
                <c:pt idx="58">
                  <c:v>43993</c:v>
                </c:pt>
                <c:pt idx="59">
                  <c:v>44000</c:v>
                </c:pt>
                <c:pt idx="60">
                  <c:v>44007</c:v>
                </c:pt>
                <c:pt idx="61">
                  <c:v>44014</c:v>
                </c:pt>
                <c:pt idx="62">
                  <c:v>44021</c:v>
                </c:pt>
                <c:pt idx="63">
                  <c:v>44028</c:v>
                </c:pt>
                <c:pt idx="64">
                  <c:v>44035</c:v>
                </c:pt>
                <c:pt idx="65">
                  <c:v>44042</c:v>
                </c:pt>
                <c:pt idx="66">
                  <c:v>44049</c:v>
                </c:pt>
                <c:pt idx="67">
                  <c:v>44056</c:v>
                </c:pt>
                <c:pt idx="68">
                  <c:v>44063</c:v>
                </c:pt>
                <c:pt idx="69">
                  <c:v>44070</c:v>
                </c:pt>
              </c:numCache>
            </c:numRef>
          </c:cat>
          <c:val>
            <c:numRef>
              <c:f>'2019-20 Forecast'!$F$539:$F$608</c:f>
              <c:numCache>
                <c:formatCode>0.00</c:formatCode>
                <c:ptCount val="70"/>
                <c:pt idx="0">
                  <c:v>3.3</c:v>
                </c:pt>
                <c:pt idx="1">
                  <c:v>3.3</c:v>
                </c:pt>
                <c:pt idx="2">
                  <c:v>3.3</c:v>
                </c:pt>
                <c:pt idx="3">
                  <c:v>3.3</c:v>
                </c:pt>
                <c:pt idx="4">
                  <c:v>3.3</c:v>
                </c:pt>
                <c:pt idx="5">
                  <c:v>3.3</c:v>
                </c:pt>
                <c:pt idx="6">
                  <c:v>3.8</c:v>
                </c:pt>
                <c:pt idx="7">
                  <c:v>3.8</c:v>
                </c:pt>
                <c:pt idx="8">
                  <c:v>3.8</c:v>
                </c:pt>
                <c:pt idx="9">
                  <c:v>3.8</c:v>
                </c:pt>
                <c:pt idx="10">
                  <c:v>3.7</c:v>
                </c:pt>
                <c:pt idx="11">
                  <c:v>3.7</c:v>
                </c:pt>
                <c:pt idx="12">
                  <c:v>3.7</c:v>
                </c:pt>
                <c:pt idx="13">
                  <c:v>3.7</c:v>
                </c:pt>
                <c:pt idx="14">
                  <c:v>3.7</c:v>
                </c:pt>
                <c:pt idx="15">
                  <c:v>3.6</c:v>
                </c:pt>
                <c:pt idx="16">
                  <c:v>3.6</c:v>
                </c:pt>
                <c:pt idx="17">
                  <c:v>3.6</c:v>
                </c:pt>
                <c:pt idx="18">
                  <c:v>3.6</c:v>
                </c:pt>
                <c:pt idx="19">
                  <c:v>3.6</c:v>
                </c:pt>
                <c:pt idx="20">
                  <c:v>3.6</c:v>
                </c:pt>
                <c:pt idx="21">
                  <c:v>3.6</c:v>
                </c:pt>
                <c:pt idx="22">
                  <c:v>3.6</c:v>
                </c:pt>
                <c:pt idx="23">
                  <c:v>3.8</c:v>
                </c:pt>
                <c:pt idx="24">
                  <c:v>3.8</c:v>
                </c:pt>
                <c:pt idx="25">
                  <c:v>3.8</c:v>
                </c:pt>
                <c:pt idx="26">
                  <c:v>3.8</c:v>
                </c:pt>
                <c:pt idx="27">
                  <c:v>3.8</c:v>
                </c:pt>
                <c:pt idx="28">
                  <c:v>3.85</c:v>
                </c:pt>
                <c:pt idx="29">
                  <c:v>3.85</c:v>
                </c:pt>
                <c:pt idx="30">
                  <c:v>3.85</c:v>
                </c:pt>
                <c:pt idx="31">
                  <c:v>3.85</c:v>
                </c:pt>
                <c:pt idx="32">
                  <c:v>3.85</c:v>
                </c:pt>
                <c:pt idx="33">
                  <c:v>3.85</c:v>
                </c:pt>
                <c:pt idx="34">
                  <c:v>3.85</c:v>
                </c:pt>
                <c:pt idx="35">
                  <c:v>3.85</c:v>
                </c:pt>
                <c:pt idx="36">
                  <c:v>3.85</c:v>
                </c:pt>
                <c:pt idx="37">
                  <c:v>3.85</c:v>
                </c:pt>
                <c:pt idx="38">
                  <c:v>3.85</c:v>
                </c:pt>
                <c:pt idx="39">
                  <c:v>3.85</c:v>
                </c:pt>
                <c:pt idx="40">
                  <c:v>3.85</c:v>
                </c:pt>
                <c:pt idx="41">
                  <c:v>3.85</c:v>
                </c:pt>
                <c:pt idx="42">
                  <c:v>3.85</c:v>
                </c:pt>
                <c:pt idx="43">
                  <c:v>3.85</c:v>
                </c:pt>
                <c:pt idx="44">
                  <c:v>3.8</c:v>
                </c:pt>
                <c:pt idx="45">
                  <c:v>3.8</c:v>
                </c:pt>
                <c:pt idx="46">
                  <c:v>3.8</c:v>
                </c:pt>
                <c:pt idx="47">
                  <c:v>3.8</c:v>
                </c:pt>
                <c:pt idx="48">
                  <c:v>3.8</c:v>
                </c:pt>
                <c:pt idx="49">
                  <c:v>3.6</c:v>
                </c:pt>
                <c:pt idx="50">
                  <c:v>3.6</c:v>
                </c:pt>
                <c:pt idx="51">
                  <c:v>3.6</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numCache>
            </c:numRef>
          </c:val>
          <c:smooth val="0"/>
          <c:extLst>
            <c:ext xmlns:c16="http://schemas.microsoft.com/office/drawing/2014/chart" uri="{C3380CC4-5D6E-409C-BE32-E72D297353CC}">
              <c16:uniqueId val="{00000002-0C0A-4609-A020-EC5C304BD72F}"/>
            </c:ext>
          </c:extLst>
        </c:ser>
        <c:ser>
          <c:idx val="3"/>
          <c:order val="5"/>
          <c:tx>
            <c:strRef>
              <c:f>'2019-20 Forecast'!$I$537</c:f>
              <c:strCache>
                <c:ptCount val="1"/>
                <c:pt idx="0">
                  <c:v>Reference Price</c:v>
                </c:pt>
              </c:strCache>
            </c:strRef>
          </c:tx>
          <c:spPr>
            <a:ln w="12700">
              <a:solidFill>
                <a:srgbClr val="00FFFF"/>
              </a:solidFill>
              <a:prstDash val="solid"/>
            </a:ln>
          </c:spPr>
          <c:marker>
            <c:symbol val="x"/>
            <c:size val="5"/>
            <c:spPr>
              <a:noFill/>
              <a:ln>
                <a:solidFill>
                  <a:srgbClr val="00FFFF"/>
                </a:solidFill>
                <a:prstDash val="solid"/>
              </a:ln>
            </c:spPr>
          </c:marker>
          <c:cat>
            <c:numRef>
              <c:f>'2019-20 Forecast'!$B$539:$B$608</c:f>
              <c:numCache>
                <c:formatCode>[$-409]d\-mmm\-yy;@</c:formatCode>
                <c:ptCount val="70"/>
                <c:pt idx="0">
                  <c:v>43587</c:v>
                </c:pt>
                <c:pt idx="1">
                  <c:v>43594</c:v>
                </c:pt>
                <c:pt idx="2">
                  <c:v>43601</c:v>
                </c:pt>
                <c:pt idx="3">
                  <c:v>43608</c:v>
                </c:pt>
                <c:pt idx="4">
                  <c:v>43615</c:v>
                </c:pt>
                <c:pt idx="5">
                  <c:v>43622</c:v>
                </c:pt>
                <c:pt idx="6">
                  <c:v>43629</c:v>
                </c:pt>
                <c:pt idx="7">
                  <c:v>43636</c:v>
                </c:pt>
                <c:pt idx="8">
                  <c:v>43643</c:v>
                </c:pt>
                <c:pt idx="9">
                  <c:v>43650</c:v>
                </c:pt>
                <c:pt idx="10">
                  <c:v>43657</c:v>
                </c:pt>
                <c:pt idx="11">
                  <c:v>43664</c:v>
                </c:pt>
                <c:pt idx="12">
                  <c:v>43671</c:v>
                </c:pt>
                <c:pt idx="13">
                  <c:v>43678</c:v>
                </c:pt>
                <c:pt idx="14">
                  <c:v>43685</c:v>
                </c:pt>
                <c:pt idx="15">
                  <c:v>43692</c:v>
                </c:pt>
                <c:pt idx="16">
                  <c:v>43699</c:v>
                </c:pt>
                <c:pt idx="17">
                  <c:v>43706</c:v>
                </c:pt>
                <c:pt idx="18">
                  <c:v>43713</c:v>
                </c:pt>
                <c:pt idx="19">
                  <c:v>43720</c:v>
                </c:pt>
                <c:pt idx="20">
                  <c:v>43727</c:v>
                </c:pt>
                <c:pt idx="21">
                  <c:v>43734</c:v>
                </c:pt>
                <c:pt idx="22">
                  <c:v>43741</c:v>
                </c:pt>
                <c:pt idx="23">
                  <c:v>43748</c:v>
                </c:pt>
                <c:pt idx="24">
                  <c:v>43755</c:v>
                </c:pt>
                <c:pt idx="25">
                  <c:v>43762</c:v>
                </c:pt>
                <c:pt idx="26">
                  <c:v>43769</c:v>
                </c:pt>
                <c:pt idx="27">
                  <c:v>43776</c:v>
                </c:pt>
                <c:pt idx="28">
                  <c:v>43783</c:v>
                </c:pt>
                <c:pt idx="29">
                  <c:v>43790</c:v>
                </c:pt>
                <c:pt idx="30">
                  <c:v>43797</c:v>
                </c:pt>
                <c:pt idx="31">
                  <c:v>43804</c:v>
                </c:pt>
                <c:pt idx="32">
                  <c:v>43811</c:v>
                </c:pt>
                <c:pt idx="33">
                  <c:v>43818</c:v>
                </c:pt>
                <c:pt idx="34">
                  <c:v>43825</c:v>
                </c:pt>
                <c:pt idx="35">
                  <c:v>43832</c:v>
                </c:pt>
                <c:pt idx="36">
                  <c:v>43839</c:v>
                </c:pt>
                <c:pt idx="37">
                  <c:v>43846</c:v>
                </c:pt>
                <c:pt idx="38">
                  <c:v>43853</c:v>
                </c:pt>
                <c:pt idx="39">
                  <c:v>43860</c:v>
                </c:pt>
                <c:pt idx="40">
                  <c:v>43867</c:v>
                </c:pt>
                <c:pt idx="41">
                  <c:v>43874</c:v>
                </c:pt>
                <c:pt idx="42">
                  <c:v>43881</c:v>
                </c:pt>
                <c:pt idx="43">
                  <c:v>43888</c:v>
                </c:pt>
                <c:pt idx="44">
                  <c:v>43895</c:v>
                </c:pt>
                <c:pt idx="45">
                  <c:v>43902</c:v>
                </c:pt>
                <c:pt idx="46">
                  <c:v>43909</c:v>
                </c:pt>
                <c:pt idx="47">
                  <c:v>43916</c:v>
                </c:pt>
                <c:pt idx="48">
                  <c:v>43923</c:v>
                </c:pt>
                <c:pt idx="49">
                  <c:v>43930</c:v>
                </c:pt>
                <c:pt idx="50">
                  <c:v>43937</c:v>
                </c:pt>
                <c:pt idx="51">
                  <c:v>43944</c:v>
                </c:pt>
                <c:pt idx="52">
                  <c:v>43951</c:v>
                </c:pt>
                <c:pt idx="53">
                  <c:v>43958</c:v>
                </c:pt>
                <c:pt idx="54">
                  <c:v>43965</c:v>
                </c:pt>
                <c:pt idx="55">
                  <c:v>43972</c:v>
                </c:pt>
                <c:pt idx="56">
                  <c:v>43979</c:v>
                </c:pt>
                <c:pt idx="57">
                  <c:v>43986</c:v>
                </c:pt>
                <c:pt idx="58">
                  <c:v>43993</c:v>
                </c:pt>
                <c:pt idx="59">
                  <c:v>44000</c:v>
                </c:pt>
                <c:pt idx="60">
                  <c:v>44007</c:v>
                </c:pt>
                <c:pt idx="61">
                  <c:v>44014</c:v>
                </c:pt>
                <c:pt idx="62">
                  <c:v>44021</c:v>
                </c:pt>
                <c:pt idx="63">
                  <c:v>44028</c:v>
                </c:pt>
                <c:pt idx="64">
                  <c:v>44035</c:v>
                </c:pt>
                <c:pt idx="65">
                  <c:v>44042</c:v>
                </c:pt>
                <c:pt idx="66">
                  <c:v>44049</c:v>
                </c:pt>
                <c:pt idx="67">
                  <c:v>44056</c:v>
                </c:pt>
                <c:pt idx="68">
                  <c:v>44063</c:v>
                </c:pt>
                <c:pt idx="69">
                  <c:v>44070</c:v>
                </c:pt>
              </c:numCache>
            </c:numRef>
          </c:cat>
          <c:val>
            <c:numRef>
              <c:f>'2019-20 Forecast'!$I$539:$I$608</c:f>
              <c:numCache>
                <c:formatCode>0.00</c:formatCode>
                <c:ptCount val="70"/>
                <c:pt idx="0">
                  <c:v>3.7</c:v>
                </c:pt>
                <c:pt idx="1">
                  <c:v>3.7</c:v>
                </c:pt>
                <c:pt idx="2">
                  <c:v>3.7</c:v>
                </c:pt>
                <c:pt idx="3">
                  <c:v>3.7</c:v>
                </c:pt>
                <c:pt idx="4">
                  <c:v>3.7</c:v>
                </c:pt>
                <c:pt idx="5">
                  <c:v>3.7</c:v>
                </c:pt>
                <c:pt idx="6">
                  <c:v>3.7</c:v>
                </c:pt>
                <c:pt idx="7">
                  <c:v>3.7</c:v>
                </c:pt>
                <c:pt idx="8">
                  <c:v>3.7</c:v>
                </c:pt>
                <c:pt idx="9">
                  <c:v>3.7</c:v>
                </c:pt>
                <c:pt idx="10">
                  <c:v>3.7</c:v>
                </c:pt>
                <c:pt idx="11">
                  <c:v>3.7</c:v>
                </c:pt>
                <c:pt idx="12">
                  <c:v>3.7</c:v>
                </c:pt>
                <c:pt idx="13">
                  <c:v>3.7</c:v>
                </c:pt>
                <c:pt idx="14">
                  <c:v>3.7</c:v>
                </c:pt>
                <c:pt idx="15">
                  <c:v>3.7</c:v>
                </c:pt>
                <c:pt idx="16">
                  <c:v>3.7</c:v>
                </c:pt>
                <c:pt idx="17">
                  <c:v>3.7</c:v>
                </c:pt>
                <c:pt idx="18">
                  <c:v>3.7</c:v>
                </c:pt>
                <c:pt idx="19">
                  <c:v>3.7</c:v>
                </c:pt>
                <c:pt idx="20">
                  <c:v>3.7</c:v>
                </c:pt>
                <c:pt idx="21">
                  <c:v>3.7</c:v>
                </c:pt>
                <c:pt idx="22">
                  <c:v>3.7</c:v>
                </c:pt>
                <c:pt idx="23">
                  <c:v>3.7</c:v>
                </c:pt>
                <c:pt idx="24">
                  <c:v>3.7</c:v>
                </c:pt>
                <c:pt idx="25">
                  <c:v>3.7</c:v>
                </c:pt>
                <c:pt idx="26">
                  <c:v>3.7</c:v>
                </c:pt>
                <c:pt idx="27">
                  <c:v>3.7</c:v>
                </c:pt>
                <c:pt idx="28">
                  <c:v>3.7</c:v>
                </c:pt>
                <c:pt idx="29">
                  <c:v>3.7</c:v>
                </c:pt>
                <c:pt idx="30">
                  <c:v>3.7</c:v>
                </c:pt>
                <c:pt idx="31">
                  <c:v>3.7</c:v>
                </c:pt>
                <c:pt idx="32">
                  <c:v>3.7</c:v>
                </c:pt>
                <c:pt idx="33">
                  <c:v>3.7</c:v>
                </c:pt>
                <c:pt idx="34">
                  <c:v>3.7</c:v>
                </c:pt>
                <c:pt idx="35">
                  <c:v>3.7</c:v>
                </c:pt>
                <c:pt idx="36">
                  <c:v>3.7</c:v>
                </c:pt>
                <c:pt idx="37">
                  <c:v>3.7</c:v>
                </c:pt>
                <c:pt idx="38">
                  <c:v>3.7</c:v>
                </c:pt>
                <c:pt idx="39">
                  <c:v>3.7</c:v>
                </c:pt>
                <c:pt idx="40">
                  <c:v>3.7</c:v>
                </c:pt>
                <c:pt idx="41">
                  <c:v>3.7</c:v>
                </c:pt>
                <c:pt idx="42">
                  <c:v>3.7</c:v>
                </c:pt>
                <c:pt idx="43">
                  <c:v>3.7</c:v>
                </c:pt>
                <c:pt idx="44">
                  <c:v>3.7</c:v>
                </c:pt>
                <c:pt idx="45">
                  <c:v>3.7</c:v>
                </c:pt>
                <c:pt idx="46">
                  <c:v>3.7</c:v>
                </c:pt>
                <c:pt idx="47">
                  <c:v>3.7</c:v>
                </c:pt>
                <c:pt idx="48">
                  <c:v>3.7</c:v>
                </c:pt>
                <c:pt idx="49">
                  <c:v>3.7</c:v>
                </c:pt>
                <c:pt idx="50">
                  <c:v>3.7</c:v>
                </c:pt>
                <c:pt idx="51">
                  <c:v>3.7</c:v>
                </c:pt>
                <c:pt idx="52">
                  <c:v>3.7</c:v>
                </c:pt>
                <c:pt idx="53">
                  <c:v>3.7</c:v>
                </c:pt>
                <c:pt idx="54">
                  <c:v>3.7</c:v>
                </c:pt>
                <c:pt idx="55">
                  <c:v>3.7</c:v>
                </c:pt>
                <c:pt idx="56">
                  <c:v>3.7</c:v>
                </c:pt>
                <c:pt idx="57">
                  <c:v>3.7</c:v>
                </c:pt>
                <c:pt idx="58">
                  <c:v>3.7</c:v>
                </c:pt>
                <c:pt idx="59">
                  <c:v>3.7</c:v>
                </c:pt>
                <c:pt idx="60">
                  <c:v>3.7</c:v>
                </c:pt>
                <c:pt idx="61">
                  <c:v>3.7</c:v>
                </c:pt>
                <c:pt idx="62">
                  <c:v>3.7</c:v>
                </c:pt>
                <c:pt idx="63">
                  <c:v>3.7</c:v>
                </c:pt>
                <c:pt idx="64">
                  <c:v>3.7</c:v>
                </c:pt>
                <c:pt idx="65">
                  <c:v>3.7</c:v>
                </c:pt>
                <c:pt idx="66">
                  <c:v>3.7</c:v>
                </c:pt>
                <c:pt idx="67">
                  <c:v>3.7</c:v>
                </c:pt>
                <c:pt idx="68">
                  <c:v>3.7</c:v>
                </c:pt>
                <c:pt idx="69">
                  <c:v>3.7</c:v>
                </c:pt>
              </c:numCache>
            </c:numRef>
          </c:val>
          <c:smooth val="0"/>
          <c:extLst>
            <c:ext xmlns:c16="http://schemas.microsoft.com/office/drawing/2014/chart" uri="{C3380CC4-5D6E-409C-BE32-E72D297353CC}">
              <c16:uniqueId val="{00000003-0C0A-4609-A020-EC5C304BD72F}"/>
            </c:ext>
          </c:extLst>
        </c:ser>
        <c:ser>
          <c:idx val="4"/>
          <c:order val="6"/>
          <c:tx>
            <c:strRef>
              <c:f>'2019-20 Forecast'!$K$537</c:f>
              <c:strCache>
                <c:ptCount val="1"/>
                <c:pt idx="0">
                  <c:v>National marketing assistance loan rate </c:v>
                </c:pt>
              </c:strCache>
            </c:strRef>
          </c:tx>
          <c:spPr>
            <a:ln w="12700">
              <a:solidFill>
                <a:srgbClr val="800080"/>
              </a:solidFill>
              <a:prstDash val="solid"/>
            </a:ln>
          </c:spPr>
          <c:marker>
            <c:symbol val="star"/>
            <c:size val="5"/>
            <c:spPr>
              <a:noFill/>
              <a:ln>
                <a:solidFill>
                  <a:srgbClr val="800080"/>
                </a:solidFill>
                <a:prstDash val="solid"/>
              </a:ln>
            </c:spPr>
          </c:marker>
          <c:cat>
            <c:numRef>
              <c:f>'2019-20 Forecast'!$B$539:$B$608</c:f>
              <c:numCache>
                <c:formatCode>[$-409]d\-mmm\-yy;@</c:formatCode>
                <c:ptCount val="70"/>
                <c:pt idx="0">
                  <c:v>43587</c:v>
                </c:pt>
                <c:pt idx="1">
                  <c:v>43594</c:v>
                </c:pt>
                <c:pt idx="2">
                  <c:v>43601</c:v>
                </c:pt>
                <c:pt idx="3">
                  <c:v>43608</c:v>
                </c:pt>
                <c:pt idx="4">
                  <c:v>43615</c:v>
                </c:pt>
                <c:pt idx="5">
                  <c:v>43622</c:v>
                </c:pt>
                <c:pt idx="6">
                  <c:v>43629</c:v>
                </c:pt>
                <c:pt idx="7">
                  <c:v>43636</c:v>
                </c:pt>
                <c:pt idx="8">
                  <c:v>43643</c:v>
                </c:pt>
                <c:pt idx="9">
                  <c:v>43650</c:v>
                </c:pt>
                <c:pt idx="10">
                  <c:v>43657</c:v>
                </c:pt>
                <c:pt idx="11">
                  <c:v>43664</c:v>
                </c:pt>
                <c:pt idx="12">
                  <c:v>43671</c:v>
                </c:pt>
                <c:pt idx="13">
                  <c:v>43678</c:v>
                </c:pt>
                <c:pt idx="14">
                  <c:v>43685</c:v>
                </c:pt>
                <c:pt idx="15">
                  <c:v>43692</c:v>
                </c:pt>
                <c:pt idx="16">
                  <c:v>43699</c:v>
                </c:pt>
                <c:pt idx="17">
                  <c:v>43706</c:v>
                </c:pt>
                <c:pt idx="18">
                  <c:v>43713</c:v>
                </c:pt>
                <c:pt idx="19">
                  <c:v>43720</c:v>
                </c:pt>
                <c:pt idx="20">
                  <c:v>43727</c:v>
                </c:pt>
                <c:pt idx="21">
                  <c:v>43734</c:v>
                </c:pt>
                <c:pt idx="22">
                  <c:v>43741</c:v>
                </c:pt>
                <c:pt idx="23">
                  <c:v>43748</c:v>
                </c:pt>
                <c:pt idx="24">
                  <c:v>43755</c:v>
                </c:pt>
                <c:pt idx="25">
                  <c:v>43762</c:v>
                </c:pt>
                <c:pt idx="26">
                  <c:v>43769</c:v>
                </c:pt>
                <c:pt idx="27">
                  <c:v>43776</c:v>
                </c:pt>
                <c:pt idx="28">
                  <c:v>43783</c:v>
                </c:pt>
                <c:pt idx="29">
                  <c:v>43790</c:v>
                </c:pt>
                <c:pt idx="30">
                  <c:v>43797</c:v>
                </c:pt>
                <c:pt idx="31">
                  <c:v>43804</c:v>
                </c:pt>
                <c:pt idx="32">
                  <c:v>43811</c:v>
                </c:pt>
                <c:pt idx="33">
                  <c:v>43818</c:v>
                </c:pt>
                <c:pt idx="34">
                  <c:v>43825</c:v>
                </c:pt>
                <c:pt idx="35">
                  <c:v>43832</c:v>
                </c:pt>
                <c:pt idx="36">
                  <c:v>43839</c:v>
                </c:pt>
                <c:pt idx="37">
                  <c:v>43846</c:v>
                </c:pt>
                <c:pt idx="38">
                  <c:v>43853</c:v>
                </c:pt>
                <c:pt idx="39">
                  <c:v>43860</c:v>
                </c:pt>
                <c:pt idx="40">
                  <c:v>43867</c:v>
                </c:pt>
                <c:pt idx="41">
                  <c:v>43874</c:v>
                </c:pt>
                <c:pt idx="42">
                  <c:v>43881</c:v>
                </c:pt>
                <c:pt idx="43">
                  <c:v>43888</c:v>
                </c:pt>
                <c:pt idx="44">
                  <c:v>43895</c:v>
                </c:pt>
                <c:pt idx="45">
                  <c:v>43902</c:v>
                </c:pt>
                <c:pt idx="46">
                  <c:v>43909</c:v>
                </c:pt>
                <c:pt idx="47">
                  <c:v>43916</c:v>
                </c:pt>
                <c:pt idx="48">
                  <c:v>43923</c:v>
                </c:pt>
                <c:pt idx="49">
                  <c:v>43930</c:v>
                </c:pt>
                <c:pt idx="50">
                  <c:v>43937</c:v>
                </c:pt>
                <c:pt idx="51">
                  <c:v>43944</c:v>
                </c:pt>
                <c:pt idx="52">
                  <c:v>43951</c:v>
                </c:pt>
                <c:pt idx="53">
                  <c:v>43958</c:v>
                </c:pt>
                <c:pt idx="54">
                  <c:v>43965</c:v>
                </c:pt>
                <c:pt idx="55">
                  <c:v>43972</c:v>
                </c:pt>
                <c:pt idx="56">
                  <c:v>43979</c:v>
                </c:pt>
                <c:pt idx="57">
                  <c:v>43986</c:v>
                </c:pt>
                <c:pt idx="58">
                  <c:v>43993</c:v>
                </c:pt>
                <c:pt idx="59">
                  <c:v>44000</c:v>
                </c:pt>
                <c:pt idx="60">
                  <c:v>44007</c:v>
                </c:pt>
                <c:pt idx="61">
                  <c:v>44014</c:v>
                </c:pt>
                <c:pt idx="62">
                  <c:v>44021</c:v>
                </c:pt>
                <c:pt idx="63">
                  <c:v>44028</c:v>
                </c:pt>
                <c:pt idx="64">
                  <c:v>44035</c:v>
                </c:pt>
                <c:pt idx="65">
                  <c:v>44042</c:v>
                </c:pt>
                <c:pt idx="66">
                  <c:v>44049</c:v>
                </c:pt>
                <c:pt idx="67">
                  <c:v>44056</c:v>
                </c:pt>
                <c:pt idx="68">
                  <c:v>44063</c:v>
                </c:pt>
                <c:pt idx="69">
                  <c:v>44070</c:v>
                </c:pt>
              </c:numCache>
            </c:numRef>
          </c:cat>
          <c:val>
            <c:numRef>
              <c:f>'2019-20 Forecast'!$K$539:$K$608</c:f>
              <c:numCache>
                <c:formatCode>0.00</c:formatCode>
                <c:ptCount val="70"/>
                <c:pt idx="0">
                  <c:v>2.2000000000000002</c:v>
                </c:pt>
                <c:pt idx="1">
                  <c:v>2.2000000000000002</c:v>
                </c:pt>
                <c:pt idx="2">
                  <c:v>2.2000000000000002</c:v>
                </c:pt>
                <c:pt idx="3">
                  <c:v>2.2000000000000002</c:v>
                </c:pt>
                <c:pt idx="4">
                  <c:v>2.2000000000000002</c:v>
                </c:pt>
                <c:pt idx="5">
                  <c:v>2.2000000000000002</c:v>
                </c:pt>
                <c:pt idx="6">
                  <c:v>2.2000000000000002</c:v>
                </c:pt>
                <c:pt idx="7">
                  <c:v>2.2000000000000002</c:v>
                </c:pt>
                <c:pt idx="8">
                  <c:v>2.2000000000000002</c:v>
                </c:pt>
                <c:pt idx="9">
                  <c:v>2.2000000000000002</c:v>
                </c:pt>
                <c:pt idx="10">
                  <c:v>2.2000000000000002</c:v>
                </c:pt>
                <c:pt idx="11">
                  <c:v>2.2000000000000002</c:v>
                </c:pt>
                <c:pt idx="12">
                  <c:v>2.2000000000000002</c:v>
                </c:pt>
                <c:pt idx="13">
                  <c:v>2.2000000000000002</c:v>
                </c:pt>
                <c:pt idx="14">
                  <c:v>2.2000000000000002</c:v>
                </c:pt>
                <c:pt idx="15">
                  <c:v>2.2000000000000002</c:v>
                </c:pt>
                <c:pt idx="16">
                  <c:v>2.2000000000000002</c:v>
                </c:pt>
                <c:pt idx="17">
                  <c:v>2.2000000000000002</c:v>
                </c:pt>
                <c:pt idx="18">
                  <c:v>2.2000000000000002</c:v>
                </c:pt>
                <c:pt idx="19">
                  <c:v>2.2000000000000002</c:v>
                </c:pt>
                <c:pt idx="20">
                  <c:v>2.2000000000000002</c:v>
                </c:pt>
                <c:pt idx="21">
                  <c:v>2.2000000000000002</c:v>
                </c:pt>
                <c:pt idx="22">
                  <c:v>2.2000000000000002</c:v>
                </c:pt>
                <c:pt idx="23">
                  <c:v>2.2000000000000002</c:v>
                </c:pt>
                <c:pt idx="24">
                  <c:v>2.2000000000000002</c:v>
                </c:pt>
                <c:pt idx="25">
                  <c:v>2.2000000000000002</c:v>
                </c:pt>
                <c:pt idx="26">
                  <c:v>2.2000000000000002</c:v>
                </c:pt>
                <c:pt idx="27">
                  <c:v>2.2000000000000002</c:v>
                </c:pt>
                <c:pt idx="28">
                  <c:v>2.2000000000000002</c:v>
                </c:pt>
                <c:pt idx="29">
                  <c:v>2.2000000000000002</c:v>
                </c:pt>
                <c:pt idx="30">
                  <c:v>2.2000000000000002</c:v>
                </c:pt>
                <c:pt idx="31">
                  <c:v>2.2000000000000002</c:v>
                </c:pt>
                <c:pt idx="32">
                  <c:v>2.2000000000000002</c:v>
                </c:pt>
                <c:pt idx="33">
                  <c:v>2.2000000000000002</c:v>
                </c:pt>
                <c:pt idx="34">
                  <c:v>2.2000000000000002</c:v>
                </c:pt>
                <c:pt idx="35">
                  <c:v>2.2000000000000002</c:v>
                </c:pt>
                <c:pt idx="36">
                  <c:v>2.2000000000000002</c:v>
                </c:pt>
                <c:pt idx="37">
                  <c:v>2.2000000000000002</c:v>
                </c:pt>
                <c:pt idx="38">
                  <c:v>2.2000000000000002</c:v>
                </c:pt>
                <c:pt idx="39">
                  <c:v>2.2000000000000002</c:v>
                </c:pt>
                <c:pt idx="40">
                  <c:v>2.2000000000000002</c:v>
                </c:pt>
                <c:pt idx="41">
                  <c:v>2.2000000000000002</c:v>
                </c:pt>
                <c:pt idx="42">
                  <c:v>2.2000000000000002</c:v>
                </c:pt>
                <c:pt idx="43">
                  <c:v>2.2000000000000002</c:v>
                </c:pt>
                <c:pt idx="44">
                  <c:v>2.2000000000000002</c:v>
                </c:pt>
                <c:pt idx="45">
                  <c:v>2.2000000000000002</c:v>
                </c:pt>
                <c:pt idx="46">
                  <c:v>2.2000000000000002</c:v>
                </c:pt>
                <c:pt idx="47">
                  <c:v>2.2000000000000002</c:v>
                </c:pt>
                <c:pt idx="48">
                  <c:v>2.2000000000000002</c:v>
                </c:pt>
                <c:pt idx="49">
                  <c:v>2.2000000000000002</c:v>
                </c:pt>
                <c:pt idx="50">
                  <c:v>2.2000000000000002</c:v>
                </c:pt>
                <c:pt idx="51">
                  <c:v>2.2000000000000002</c:v>
                </c:pt>
                <c:pt idx="52">
                  <c:v>2.2000000000000002</c:v>
                </c:pt>
                <c:pt idx="53">
                  <c:v>2.2000000000000002</c:v>
                </c:pt>
                <c:pt idx="54">
                  <c:v>2.2000000000000002</c:v>
                </c:pt>
                <c:pt idx="55">
                  <c:v>2.2000000000000002</c:v>
                </c:pt>
                <c:pt idx="56">
                  <c:v>2.2000000000000002</c:v>
                </c:pt>
                <c:pt idx="57">
                  <c:v>2.2000000000000002</c:v>
                </c:pt>
                <c:pt idx="58">
                  <c:v>2.2000000000000002</c:v>
                </c:pt>
                <c:pt idx="59">
                  <c:v>2.2000000000000002</c:v>
                </c:pt>
                <c:pt idx="60">
                  <c:v>2.2000000000000002</c:v>
                </c:pt>
                <c:pt idx="61">
                  <c:v>2.2000000000000002</c:v>
                </c:pt>
                <c:pt idx="62">
                  <c:v>2.2000000000000002</c:v>
                </c:pt>
                <c:pt idx="63">
                  <c:v>2.2000000000000002</c:v>
                </c:pt>
                <c:pt idx="64">
                  <c:v>2.2000000000000002</c:v>
                </c:pt>
                <c:pt idx="65">
                  <c:v>2.2000000000000002</c:v>
                </c:pt>
                <c:pt idx="66">
                  <c:v>2.2000000000000002</c:v>
                </c:pt>
                <c:pt idx="67">
                  <c:v>2.2000000000000002</c:v>
                </c:pt>
                <c:pt idx="68">
                  <c:v>2.2000000000000002</c:v>
                </c:pt>
                <c:pt idx="69">
                  <c:v>2.2000000000000002</c:v>
                </c:pt>
              </c:numCache>
            </c:numRef>
          </c:val>
          <c:smooth val="0"/>
          <c:extLst>
            <c:ext xmlns:c16="http://schemas.microsoft.com/office/drawing/2014/chart" uri="{C3380CC4-5D6E-409C-BE32-E72D297353CC}">
              <c16:uniqueId val="{00000004-0C0A-4609-A020-EC5C304BD72F}"/>
            </c:ext>
          </c:extLst>
        </c:ser>
        <c:dLbls>
          <c:showLegendKey val="0"/>
          <c:showVal val="0"/>
          <c:showCatName val="0"/>
          <c:showSerName val="0"/>
          <c:showPercent val="0"/>
          <c:showBubbleSize val="0"/>
        </c:dLbls>
        <c:marker val="1"/>
        <c:smooth val="0"/>
        <c:axId val="2050337072"/>
        <c:axId val="2050337616"/>
      </c:lineChart>
      <c:lineChart>
        <c:grouping val="standard"/>
        <c:varyColors val="0"/>
        <c:ser>
          <c:idx val="0"/>
          <c:order val="1"/>
          <c:tx>
            <c:strRef>
              <c:f>'2019-20 Forecast'!$P$537</c:f>
              <c:strCache>
                <c:ptCount val="1"/>
                <c:pt idx="0">
                  <c:v>Futures PLC payment rate forecast </c:v>
                </c:pt>
              </c:strCache>
            </c:strRef>
          </c:tx>
          <c:spPr>
            <a:ln w="25400">
              <a:solidFill>
                <a:schemeClr val="accent6"/>
              </a:solidFill>
              <a:prstDash val="lgDash"/>
            </a:ln>
          </c:spPr>
          <c:marker>
            <c:symbol val="diamond"/>
            <c:size val="7"/>
            <c:spPr>
              <a:solidFill>
                <a:srgbClr val="FFFFFF"/>
              </a:solidFill>
              <a:ln>
                <a:solidFill>
                  <a:srgbClr val="FFFFFF"/>
                </a:solidFill>
                <a:prstDash val="solid"/>
              </a:ln>
            </c:spPr>
          </c:marker>
          <c:dPt>
            <c:idx val="20"/>
            <c:bubble3D val="0"/>
            <c:extLst>
              <c:ext xmlns:c16="http://schemas.microsoft.com/office/drawing/2014/chart" uri="{C3380CC4-5D6E-409C-BE32-E72D297353CC}">
                <c16:uniqueId val="{00000005-0C0A-4609-A020-EC5C304BD72F}"/>
              </c:ext>
            </c:extLst>
          </c:dPt>
          <c:cat>
            <c:numRef>
              <c:f>'2020-21 Forecast'!$P$531:$P$600</c:f>
              <c:numCache>
                <c:formatCode>0.00</c:formatCode>
                <c:ptCount val="70"/>
                <c:pt idx="0">
                  <c:v>0.3850745334399992</c:v>
                </c:pt>
                <c:pt idx="1">
                  <c:v>0.45721933344000076</c:v>
                </c:pt>
                <c:pt idx="2">
                  <c:v>0.45273133344000049</c:v>
                </c:pt>
                <c:pt idx="3">
                  <c:v>0.40476389344000063</c:v>
                </c:pt>
                <c:pt idx="4">
                  <c:v>0.30871489344000036</c:v>
                </c:pt>
                <c:pt idx="5">
                  <c:v>0.29839133344000013</c:v>
                </c:pt>
                <c:pt idx="6">
                  <c:v>0.31169373344000029</c:v>
                </c:pt>
                <c:pt idx="7">
                  <c:v>0.45019573344000019</c:v>
                </c:pt>
                <c:pt idx="8">
                  <c:v>0.21903213343999939</c:v>
                </c:pt>
                <c:pt idx="9">
                  <c:v>0.19266013343999999</c:v>
                </c:pt>
                <c:pt idx="10">
                  <c:v>0.37225733343999989</c:v>
                </c:pt>
                <c:pt idx="11">
                  <c:v>0.39022293344000003</c:v>
                </c:pt>
                <c:pt idx="12">
                  <c:v>0.46019253343999988</c:v>
                </c:pt>
                <c:pt idx="13">
                  <c:v>0.48189133343999968</c:v>
                </c:pt>
                <c:pt idx="14">
                  <c:v>0.34838013343999963</c:v>
                </c:pt>
                <c:pt idx="15">
                  <c:v>0.32581373344000042</c:v>
                </c:pt>
                <c:pt idx="16">
                  <c:v>0.16259813343999996</c:v>
                </c:pt>
                <c:pt idx="17">
                  <c:v>0.20659413344000033</c:v>
                </c:pt>
                <c:pt idx="18">
                  <c:v>0.10590253344000011</c:v>
                </c:pt>
                <c:pt idx="19">
                  <c:v>2.6045333440000373E-2</c:v>
                </c:pt>
                <c:pt idx="20">
                  <c:v>0.13552973344000074</c:v>
                </c:pt>
                <c:pt idx="21">
                  <c:v>0</c:v>
                </c:pt>
                <c:pt idx="22">
                  <c:v>0</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cat>
          <c:val>
            <c:numRef>
              <c:f>'2019-20 Forecast'!$P$539:$P$608</c:f>
              <c:numCache>
                <c:formatCode>0.00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6.5376802760000796E-2</c:v>
                </c:pt>
                <c:pt idx="19">
                  <c:v>0</c:v>
                </c:pt>
                <c:pt idx="20">
                  <c:v>0</c:v>
                </c:pt>
                <c:pt idx="21">
                  <c:v>0</c:v>
                </c:pt>
                <c:pt idx="22">
                  <c:v>0</c:v>
                </c:pt>
                <c:pt idx="23">
                  <c:v>0</c:v>
                </c:pt>
                <c:pt idx="24">
                  <c:v>0</c:v>
                </c:pt>
                <c:pt idx="25">
                  <c:v>0</c:v>
                </c:pt>
                <c:pt idx="26">
                  <c:v>0</c:v>
                </c:pt>
                <c:pt idx="27">
                  <c:v>0</c:v>
                </c:pt>
                <c:pt idx="28">
                  <c:v>0</c:v>
                </c:pt>
                <c:pt idx="29">
                  <c:v>4.7251690080000408E-2</c:v>
                </c:pt>
                <c:pt idx="30">
                  <c:v>5.7777796520000813E-2</c:v>
                </c:pt>
                <c:pt idx="31">
                  <c:v>2.2774296519999737E-2</c:v>
                </c:pt>
                <c:pt idx="32">
                  <c:v>8.1282965200002444E-3</c:v>
                </c:pt>
                <c:pt idx="33">
                  <c:v>0</c:v>
                </c:pt>
                <c:pt idx="34">
                  <c:v>0</c:v>
                </c:pt>
                <c:pt idx="35">
                  <c:v>0</c:v>
                </c:pt>
                <c:pt idx="36">
                  <c:v>0</c:v>
                </c:pt>
                <c:pt idx="37">
                  <c:v>1.3151685200001317E-3</c:v>
                </c:pt>
                <c:pt idx="38">
                  <c:v>0</c:v>
                </c:pt>
                <c:pt idx="39">
                  <c:v>0</c:v>
                </c:pt>
                <c:pt idx="40">
                  <c:v>0</c:v>
                </c:pt>
                <c:pt idx="41">
                  <c:v>0</c:v>
                </c:pt>
                <c:pt idx="42">
                  <c:v>0</c:v>
                </c:pt>
                <c:pt idx="43">
                  <c:v>7.3939592520000375E-2</c:v>
                </c:pt>
                <c:pt idx="44">
                  <c:v>0</c:v>
                </c:pt>
                <c:pt idx="45">
                  <c:v>4.3322785320000445E-2</c:v>
                </c:pt>
                <c:pt idx="46">
                  <c:v>0.10974528532000027</c:v>
                </c:pt>
                <c:pt idx="47">
                  <c:v>9.6725785320000757E-2</c:v>
                </c:pt>
                <c:pt idx="48">
                  <c:v>0.14881250028000004</c:v>
                </c:pt>
                <c:pt idx="49">
                  <c:v>0.15385200027999968</c:v>
                </c:pt>
                <c:pt idx="50">
                  <c:v>0.19816350028000018</c:v>
                </c:pt>
                <c:pt idx="51">
                  <c:v>0.20079900027999997</c:v>
                </c:pt>
                <c:pt idx="52">
                  <c:v>0.17452872395999952</c:v>
                </c:pt>
                <c:pt idx="53">
                  <c:v>0.17576752396000028</c:v>
                </c:pt>
                <c:pt idx="54">
                  <c:v>0.17845432396000005</c:v>
                </c:pt>
                <c:pt idx="55">
                  <c:v>0.17685792395999966</c:v>
                </c:pt>
                <c:pt idx="56">
                  <c:v>0.15171992396</c:v>
                </c:pt>
                <c:pt idx="57">
                  <c:v>0.13472615531999965</c:v>
                </c:pt>
                <c:pt idx="58">
                  <c:v>0.13151375531999943</c:v>
                </c:pt>
                <c:pt idx="59">
                  <c:v>0.12901135531999985</c:v>
                </c:pt>
                <c:pt idx="60">
                  <c:v>0.16820695531999919</c:v>
                </c:pt>
                <c:pt idx="61">
                  <c:v>0.11536198407999976</c:v>
                </c:pt>
                <c:pt idx="62">
                  <c:v>0.10852918408000001</c:v>
                </c:pt>
                <c:pt idx="63">
                  <c:v>0.13270678407999981</c:v>
                </c:pt>
                <c:pt idx="64">
                  <c:v>0.13559758407999967</c:v>
                </c:pt>
                <c:pt idx="65">
                  <c:v>0.15189118407999969</c:v>
                </c:pt>
                <c:pt idx="66">
                  <c:v>0.15002244555999988</c:v>
                </c:pt>
                <c:pt idx="67">
                  <c:v>0.13162644555999981</c:v>
                </c:pt>
                <c:pt idx="68">
                  <c:v>0.13267764555999984</c:v>
                </c:pt>
                <c:pt idx="69">
                  <c:v>0.10666044556000021</c:v>
                </c:pt>
              </c:numCache>
            </c:numRef>
          </c:val>
          <c:smooth val="0"/>
          <c:extLst>
            <c:ext xmlns:c16="http://schemas.microsoft.com/office/drawing/2014/chart" uri="{C3380CC4-5D6E-409C-BE32-E72D297353CC}">
              <c16:uniqueId val="{00000006-0C0A-4609-A020-EC5C304BD72F}"/>
            </c:ext>
          </c:extLst>
        </c:ser>
        <c:ser>
          <c:idx val="5"/>
          <c:order val="2"/>
          <c:tx>
            <c:strRef>
              <c:f>'2019-20 Forecast'!$Q$537</c:f>
              <c:strCache>
                <c:ptCount val="1"/>
                <c:pt idx="0">
                  <c:v>WASDE PLC payment rate projection </c:v>
                </c:pt>
              </c:strCache>
            </c:strRef>
          </c:tx>
          <c:spPr>
            <a:ln w="38100">
              <a:solidFill>
                <a:srgbClr val="008080"/>
              </a:solidFill>
              <a:prstDash val="lgDash"/>
            </a:ln>
          </c:spPr>
          <c:marker>
            <c:symbol val="dot"/>
            <c:size val="7"/>
            <c:spPr>
              <a:solidFill>
                <a:srgbClr val="008080"/>
              </a:solidFill>
              <a:ln>
                <a:solidFill>
                  <a:srgbClr val="008080"/>
                </a:solidFill>
                <a:prstDash val="solid"/>
              </a:ln>
            </c:spPr>
          </c:marker>
          <c:cat>
            <c:numRef>
              <c:f>'2020-21 Forecast'!$P$531:$P$600</c:f>
              <c:numCache>
                <c:formatCode>0.00</c:formatCode>
                <c:ptCount val="70"/>
                <c:pt idx="0">
                  <c:v>0.3850745334399992</c:v>
                </c:pt>
                <c:pt idx="1">
                  <c:v>0.45721933344000076</c:v>
                </c:pt>
                <c:pt idx="2">
                  <c:v>0.45273133344000049</c:v>
                </c:pt>
                <c:pt idx="3">
                  <c:v>0.40476389344000063</c:v>
                </c:pt>
                <c:pt idx="4">
                  <c:v>0.30871489344000036</c:v>
                </c:pt>
                <c:pt idx="5">
                  <c:v>0.29839133344000013</c:v>
                </c:pt>
                <c:pt idx="6">
                  <c:v>0.31169373344000029</c:v>
                </c:pt>
                <c:pt idx="7">
                  <c:v>0.45019573344000019</c:v>
                </c:pt>
                <c:pt idx="8">
                  <c:v>0.21903213343999939</c:v>
                </c:pt>
                <c:pt idx="9">
                  <c:v>0.19266013343999999</c:v>
                </c:pt>
                <c:pt idx="10">
                  <c:v>0.37225733343999989</c:v>
                </c:pt>
                <c:pt idx="11">
                  <c:v>0.39022293344000003</c:v>
                </c:pt>
                <c:pt idx="12">
                  <c:v>0.46019253343999988</c:v>
                </c:pt>
                <c:pt idx="13">
                  <c:v>0.48189133343999968</c:v>
                </c:pt>
                <c:pt idx="14">
                  <c:v>0.34838013343999963</c:v>
                </c:pt>
                <c:pt idx="15">
                  <c:v>0.32581373344000042</c:v>
                </c:pt>
                <c:pt idx="16">
                  <c:v>0.16259813343999996</c:v>
                </c:pt>
                <c:pt idx="17">
                  <c:v>0.20659413344000033</c:v>
                </c:pt>
                <c:pt idx="18">
                  <c:v>0.10590253344000011</c:v>
                </c:pt>
                <c:pt idx="19">
                  <c:v>2.6045333440000373E-2</c:v>
                </c:pt>
                <c:pt idx="20">
                  <c:v>0.13552973344000074</c:v>
                </c:pt>
                <c:pt idx="21">
                  <c:v>0</c:v>
                </c:pt>
                <c:pt idx="22">
                  <c:v>0</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cat>
          <c:val>
            <c:numRef>
              <c:f>'2019-20 Forecast'!$Q$539:$Q$608</c:f>
              <c:numCache>
                <c:formatCode>0.00</c:formatCode>
                <c:ptCount val="70"/>
                <c:pt idx="0">
                  <c:v>0.40000000000000036</c:v>
                </c:pt>
                <c:pt idx="1">
                  <c:v>0.40000000000000036</c:v>
                </c:pt>
                <c:pt idx="2">
                  <c:v>0.40000000000000036</c:v>
                </c:pt>
                <c:pt idx="3">
                  <c:v>0.40000000000000036</c:v>
                </c:pt>
                <c:pt idx="4">
                  <c:v>0.40000000000000036</c:v>
                </c:pt>
                <c:pt idx="5">
                  <c:v>0.40000000000000036</c:v>
                </c:pt>
                <c:pt idx="6">
                  <c:v>0</c:v>
                </c:pt>
                <c:pt idx="7">
                  <c:v>0</c:v>
                </c:pt>
                <c:pt idx="8">
                  <c:v>0</c:v>
                </c:pt>
                <c:pt idx="9">
                  <c:v>0</c:v>
                </c:pt>
                <c:pt idx="10">
                  <c:v>0</c:v>
                </c:pt>
                <c:pt idx="11">
                  <c:v>0</c:v>
                </c:pt>
                <c:pt idx="12">
                  <c:v>0</c:v>
                </c:pt>
                <c:pt idx="13">
                  <c:v>0</c:v>
                </c:pt>
                <c:pt idx="14">
                  <c:v>0</c:v>
                </c:pt>
                <c:pt idx="15">
                  <c:v>0.10000000000000009</c:v>
                </c:pt>
                <c:pt idx="16">
                  <c:v>0.10000000000000009</c:v>
                </c:pt>
                <c:pt idx="17">
                  <c:v>0.10000000000000009</c:v>
                </c:pt>
                <c:pt idx="18">
                  <c:v>0.10000000000000009</c:v>
                </c:pt>
                <c:pt idx="19">
                  <c:v>0.10000000000000009</c:v>
                </c:pt>
                <c:pt idx="20">
                  <c:v>0.10000000000000009</c:v>
                </c:pt>
                <c:pt idx="21">
                  <c:v>0.10000000000000009</c:v>
                </c:pt>
                <c:pt idx="22">
                  <c:v>0.10000000000000009</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0.10000000000000009</c:v>
                </c:pt>
                <c:pt idx="50">
                  <c:v>0.10000000000000009</c:v>
                </c:pt>
                <c:pt idx="51">
                  <c:v>0.10000000000000009</c:v>
                </c:pt>
                <c:pt idx="52">
                  <c:v>0.10000000000000009</c:v>
                </c:pt>
                <c:pt idx="53">
                  <c:v>0.10000000000000009</c:v>
                </c:pt>
                <c:pt idx="54">
                  <c:v>0.10000000000000009</c:v>
                </c:pt>
                <c:pt idx="55">
                  <c:v>0.10000000000000009</c:v>
                </c:pt>
                <c:pt idx="56">
                  <c:v>0.10000000000000009</c:v>
                </c:pt>
                <c:pt idx="57">
                  <c:v>0.10000000000000009</c:v>
                </c:pt>
                <c:pt idx="58">
                  <c:v>0.10000000000000009</c:v>
                </c:pt>
                <c:pt idx="59">
                  <c:v>0.10000000000000009</c:v>
                </c:pt>
                <c:pt idx="60">
                  <c:v>0.10000000000000009</c:v>
                </c:pt>
                <c:pt idx="61">
                  <c:v>0.10000000000000009</c:v>
                </c:pt>
                <c:pt idx="62">
                  <c:v>0.10000000000000009</c:v>
                </c:pt>
                <c:pt idx="63">
                  <c:v>0.10000000000000009</c:v>
                </c:pt>
                <c:pt idx="64">
                  <c:v>0.10000000000000009</c:v>
                </c:pt>
                <c:pt idx="65">
                  <c:v>0.10000000000000009</c:v>
                </c:pt>
                <c:pt idx="66">
                  <c:v>0.10000000000000009</c:v>
                </c:pt>
                <c:pt idx="67">
                  <c:v>0.10000000000000009</c:v>
                </c:pt>
                <c:pt idx="68">
                  <c:v>0.10000000000000009</c:v>
                </c:pt>
                <c:pt idx="69">
                  <c:v>0.10000000000000009</c:v>
                </c:pt>
              </c:numCache>
            </c:numRef>
          </c:val>
          <c:smooth val="0"/>
          <c:extLst>
            <c:ext xmlns:c16="http://schemas.microsoft.com/office/drawing/2014/chart" uri="{C3380CC4-5D6E-409C-BE32-E72D297353CC}">
              <c16:uniqueId val="{00000007-0C0A-4609-A020-EC5C304BD72F}"/>
            </c:ext>
          </c:extLst>
        </c:ser>
        <c:dLbls>
          <c:showLegendKey val="0"/>
          <c:showVal val="0"/>
          <c:showCatName val="0"/>
          <c:showSerName val="0"/>
          <c:showPercent val="0"/>
          <c:showBubbleSize val="0"/>
        </c:dLbls>
        <c:marker val="1"/>
        <c:smooth val="0"/>
        <c:axId val="2050332176"/>
        <c:axId val="2050333808"/>
      </c:lineChart>
      <c:catAx>
        <c:axId val="205033707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Forecast period</a:t>
                </a:r>
              </a:p>
            </c:rich>
          </c:tx>
          <c:layout>
            <c:manualLayout>
              <c:xMode val="edge"/>
              <c:yMode val="edge"/>
              <c:x val="0.40343716037132021"/>
              <c:y val="0.94691595401363926"/>
            </c:manualLayout>
          </c:layout>
          <c:overlay val="0"/>
          <c:spPr>
            <a:noFill/>
            <a:ln w="25400">
              <a:noFill/>
            </a:ln>
          </c:spPr>
        </c:title>
        <c:numFmt formatCode="[$-409]d\-mmm\-yy;@" sourceLinked="1"/>
        <c:majorTickMark val="out"/>
        <c:minorTickMark val="none"/>
        <c:tickLblPos val="nextTo"/>
        <c:spPr>
          <a:ln w="3175">
            <a:solidFill>
              <a:srgbClr val="000000"/>
            </a:solidFill>
            <a:prstDash val="solid"/>
          </a:ln>
        </c:spPr>
        <c:txPr>
          <a:bodyPr rot="2700000" vert="horz"/>
          <a:lstStyle/>
          <a:p>
            <a:pPr>
              <a:defRPr sz="1000" b="1" i="0" u="none" strike="noStrike" baseline="0">
                <a:solidFill>
                  <a:srgbClr val="000000"/>
                </a:solidFill>
                <a:latin typeface="Arial"/>
                <a:ea typeface="Arial"/>
                <a:cs typeface="Arial"/>
              </a:defRPr>
            </a:pPr>
            <a:endParaRPr lang="en-US"/>
          </a:p>
        </c:txPr>
        <c:crossAx val="2050337616"/>
        <c:crosses val="autoZero"/>
        <c:auto val="0"/>
        <c:lblAlgn val="ctr"/>
        <c:lblOffset val="100"/>
        <c:tickLblSkip val="2"/>
        <c:tickMarkSkip val="1"/>
        <c:noMultiLvlLbl val="0"/>
      </c:catAx>
      <c:valAx>
        <c:axId val="2050337616"/>
        <c:scaling>
          <c:orientation val="minMax"/>
          <c:max val="7"/>
          <c:min val="0"/>
        </c:scaling>
        <c:delete val="0"/>
        <c:axPos val="l"/>
        <c:title>
          <c:tx>
            <c:rich>
              <a:bodyPr/>
              <a:lstStyle/>
              <a:p>
                <a:pPr>
                  <a:defRPr sz="1000" b="1" i="0" u="none" strike="noStrike" baseline="0">
                    <a:solidFill>
                      <a:srgbClr val="000000"/>
                    </a:solidFill>
                    <a:latin typeface="Arial"/>
                    <a:ea typeface="Arial"/>
                    <a:cs typeface="Arial"/>
                  </a:defRPr>
                </a:pPr>
                <a:r>
                  <a:rPr lang="en-US"/>
                  <a:t>Season-average price received (dollars per bushel)</a:t>
                </a:r>
              </a:p>
            </c:rich>
          </c:tx>
          <c:layout>
            <c:manualLayout>
              <c:xMode val="edge"/>
              <c:yMode val="edge"/>
              <c:x val="1.2274959083469721E-2"/>
              <c:y val="0.26398867286495931"/>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50337072"/>
        <c:crosses val="autoZero"/>
        <c:crossBetween val="between"/>
        <c:majorUnit val="0.5"/>
      </c:valAx>
      <c:catAx>
        <c:axId val="2050332176"/>
        <c:scaling>
          <c:orientation val="minMax"/>
        </c:scaling>
        <c:delete val="1"/>
        <c:axPos val="b"/>
        <c:numFmt formatCode="0.00" sourceLinked="1"/>
        <c:majorTickMark val="out"/>
        <c:minorTickMark val="none"/>
        <c:tickLblPos val="nextTo"/>
        <c:crossAx val="2050333808"/>
        <c:crosses val="autoZero"/>
        <c:auto val="0"/>
        <c:lblAlgn val="ctr"/>
        <c:lblOffset val="100"/>
        <c:noMultiLvlLbl val="0"/>
      </c:catAx>
      <c:valAx>
        <c:axId val="2050333808"/>
        <c:scaling>
          <c:orientation val="minMax"/>
          <c:max val="0.52"/>
          <c:min val="0"/>
        </c:scaling>
        <c:delete val="0"/>
        <c:axPos val="r"/>
        <c:title>
          <c:tx>
            <c:rich>
              <a:bodyPr/>
              <a:lstStyle/>
              <a:p>
                <a:pPr>
                  <a:defRPr sz="1000" b="1" i="0" u="none" strike="noStrike" baseline="0">
                    <a:solidFill>
                      <a:srgbClr val="000000"/>
                    </a:solidFill>
                    <a:latin typeface="Arial"/>
                    <a:ea typeface="Arial"/>
                    <a:cs typeface="Arial"/>
                  </a:defRPr>
                </a:pPr>
                <a:r>
                  <a:rPr lang="en-US"/>
                  <a:t>PLC payment  rate (Dollars per bushel)</a:t>
                </a:r>
              </a:p>
            </c:rich>
          </c:tx>
          <c:layout>
            <c:manualLayout>
              <c:xMode val="edge"/>
              <c:yMode val="edge"/>
              <c:x val="0.86770321876704859"/>
              <c:y val="0.36728837876614062"/>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50332176"/>
        <c:crosses val="max"/>
        <c:crossBetween val="between"/>
        <c:majorUnit val="0.05"/>
        <c:minorUnit val="0.01"/>
      </c:valAx>
      <c:spPr>
        <a:solidFill>
          <a:srgbClr val="FFFFFF"/>
        </a:solidFill>
        <a:ln w="12700">
          <a:solidFill>
            <a:srgbClr val="808080"/>
          </a:solidFill>
          <a:prstDash val="solid"/>
        </a:ln>
      </c:spPr>
    </c:plotArea>
    <c:legend>
      <c:legendPos val="r"/>
      <c:layout>
        <c:manualLayout>
          <c:xMode val="edge"/>
          <c:yMode val="edge"/>
          <c:x val="0.54909983633387893"/>
          <c:y val="0.17312290769966523"/>
          <c:w val="0.23567921440261863"/>
          <c:h val="0.25968436154949787"/>
        </c:manualLayout>
      </c:layout>
      <c:overlay val="0"/>
      <c:spPr>
        <a:solidFill>
          <a:srgbClr val="FFFFFF"/>
        </a:solidFill>
        <a:ln w="3175">
          <a:solidFill>
            <a:srgbClr val="000000"/>
          </a:solidFill>
          <a:prstDash val="solid"/>
        </a:ln>
      </c:spPr>
      <c:txPr>
        <a:bodyPr/>
        <a:lstStyle/>
        <a:p>
          <a:pPr>
            <a:defRPr sz="9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0C0C0"/>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6705600</xdr:colOff>
      <xdr:row>1</xdr:row>
      <xdr:rowOff>1691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705600" cy="830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1000125</xdr:colOff>
      <xdr:row>58</xdr:row>
      <xdr:rowOff>190499</xdr:rowOff>
    </xdr:from>
    <xdr:to>
      <xdr:col>8</xdr:col>
      <xdr:colOff>38100</xdr:colOff>
      <xdr:row>67</xdr:row>
      <xdr:rowOff>47624</xdr:rowOff>
    </xdr:to>
    <xdr:sp macro="" textlink="">
      <xdr:nvSpPr>
        <xdr:cNvPr id="1467700" name="Line 2">
          <a:extLst>
            <a:ext uri="{FF2B5EF4-FFF2-40B4-BE49-F238E27FC236}">
              <a16:creationId xmlns:a16="http://schemas.microsoft.com/office/drawing/2014/main" id="{00000000-0008-0000-0100-000034651600}"/>
            </a:ext>
          </a:extLst>
        </xdr:cNvPr>
        <xdr:cNvSpPr>
          <a:spLocks noChangeShapeType="1"/>
        </xdr:cNvSpPr>
      </xdr:nvSpPr>
      <xdr:spPr bwMode="auto">
        <a:xfrm flipH="1">
          <a:off x="3924300" y="13887449"/>
          <a:ext cx="5162550" cy="15716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81</xdr:row>
      <xdr:rowOff>0</xdr:rowOff>
    </xdr:from>
    <xdr:to>
      <xdr:col>11</xdr:col>
      <xdr:colOff>9525</xdr:colOff>
      <xdr:row>121</xdr:row>
      <xdr:rowOff>152400</xdr:rowOff>
    </xdr:to>
    <xdr:graphicFrame macro="">
      <xdr:nvGraphicFramePr>
        <xdr:cNvPr id="1467701" name="Chart 8">
          <a:extLst>
            <a:ext uri="{FF2B5EF4-FFF2-40B4-BE49-F238E27FC236}">
              <a16:creationId xmlns:a16="http://schemas.microsoft.com/office/drawing/2014/main" id="{00000000-0008-0000-0100-000035651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47624</xdr:colOff>
      <xdr:row>528</xdr:row>
      <xdr:rowOff>581024</xdr:rowOff>
    </xdr:from>
    <xdr:to>
      <xdr:col>4</xdr:col>
      <xdr:colOff>876300</xdr:colOff>
      <xdr:row>528</xdr:row>
      <xdr:rowOff>828675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971799" y="94459424"/>
          <a:ext cx="1847851" cy="247651"/>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Error 2/       Percent  Error 3/</a:t>
          </a:r>
          <a:endParaRPr lang="en-US">
            <a:effectLst/>
          </a:endParaRPr>
        </a:p>
        <a:p>
          <a:endParaRPr lang="en-US" sz="1100"/>
        </a:p>
      </xdr:txBody>
    </xdr:sp>
    <xdr:clientData/>
  </xdr:twoCellAnchor>
  <xdr:twoCellAnchor>
    <xdr:from>
      <xdr:col>3</xdr:col>
      <xdr:colOff>19050</xdr:colOff>
      <xdr:row>62</xdr:row>
      <xdr:rowOff>171451</xdr:rowOff>
    </xdr:from>
    <xdr:to>
      <xdr:col>8</xdr:col>
      <xdr:colOff>38100</xdr:colOff>
      <xdr:row>66</xdr:row>
      <xdr:rowOff>0</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flipV="1">
          <a:off x="3143250" y="14620876"/>
          <a:ext cx="6143625" cy="5905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62</xdr:row>
      <xdr:rowOff>180975</xdr:rowOff>
    </xdr:from>
    <xdr:to>
      <xdr:col>5</xdr:col>
      <xdr:colOff>66675</xdr:colOff>
      <xdr:row>64</xdr:row>
      <xdr:rowOff>1</xdr:rowOff>
    </xdr:to>
    <xdr:cxnSp macro="">
      <xdr:nvCxnSpPr>
        <xdr:cNvPr id="16" name="Straight Arrow Connector 15">
          <a:extLst>
            <a:ext uri="{FF2B5EF4-FFF2-40B4-BE49-F238E27FC236}">
              <a16:creationId xmlns:a16="http://schemas.microsoft.com/office/drawing/2014/main" id="{00000000-0008-0000-0100-000010000000}"/>
            </a:ext>
          </a:extLst>
        </xdr:cNvPr>
        <xdr:cNvCxnSpPr/>
      </xdr:nvCxnSpPr>
      <xdr:spPr>
        <a:xfrm flipV="1">
          <a:off x="3143250" y="14630400"/>
          <a:ext cx="2371725" cy="2000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1285874</xdr:colOff>
      <xdr:row>59</xdr:row>
      <xdr:rowOff>9525</xdr:rowOff>
    </xdr:from>
    <xdr:to>
      <xdr:col>8</xdr:col>
      <xdr:colOff>38099</xdr:colOff>
      <xdr:row>67</xdr:row>
      <xdr:rowOff>76200</xdr:rowOff>
    </xdr:to>
    <xdr:sp macro="" textlink="">
      <xdr:nvSpPr>
        <xdr:cNvPr id="1469747" name="Line 5">
          <a:extLst>
            <a:ext uri="{FF2B5EF4-FFF2-40B4-BE49-F238E27FC236}">
              <a16:creationId xmlns:a16="http://schemas.microsoft.com/office/drawing/2014/main" id="{00000000-0008-0000-0200-0000336D1600}"/>
            </a:ext>
          </a:extLst>
        </xdr:cNvPr>
        <xdr:cNvSpPr>
          <a:spLocks noChangeShapeType="1"/>
        </xdr:cNvSpPr>
      </xdr:nvSpPr>
      <xdr:spPr bwMode="auto">
        <a:xfrm flipH="1">
          <a:off x="4210049" y="13896975"/>
          <a:ext cx="4714875" cy="15811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57150</xdr:colOff>
      <xdr:row>536</xdr:row>
      <xdr:rowOff>257177</xdr:rowOff>
    </xdr:from>
    <xdr:to>
      <xdr:col>4</xdr:col>
      <xdr:colOff>857250</xdr:colOff>
      <xdr:row>536</xdr:row>
      <xdr:rowOff>485775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981325" y="94888052"/>
          <a:ext cx="2105025" cy="22859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Error 2/       Percent  Error 3/</a:t>
          </a:r>
        </a:p>
        <a:p>
          <a:endParaRPr lang="en-US" sz="1100"/>
        </a:p>
      </xdr:txBody>
    </xdr:sp>
    <xdr:clientData/>
  </xdr:twoCellAnchor>
  <xdr:twoCellAnchor>
    <xdr:from>
      <xdr:col>3</xdr:col>
      <xdr:colOff>19050</xdr:colOff>
      <xdr:row>62</xdr:row>
      <xdr:rowOff>171451</xdr:rowOff>
    </xdr:from>
    <xdr:to>
      <xdr:col>8</xdr:col>
      <xdr:colOff>38100</xdr:colOff>
      <xdr:row>66</xdr:row>
      <xdr:rowOff>0</xdr:rowOff>
    </xdr:to>
    <xdr:cxnSp macro="">
      <xdr:nvCxnSpPr>
        <xdr:cNvPr id="5" name="Straight Arrow Connector 4">
          <a:extLst>
            <a:ext uri="{FF2B5EF4-FFF2-40B4-BE49-F238E27FC236}">
              <a16:creationId xmlns:a16="http://schemas.microsoft.com/office/drawing/2014/main" id="{DE4427DD-7894-4A2C-8DC9-630882D6A18B}"/>
            </a:ext>
          </a:extLst>
        </xdr:cNvPr>
        <xdr:cNvCxnSpPr/>
      </xdr:nvCxnSpPr>
      <xdr:spPr>
        <a:xfrm flipV="1">
          <a:off x="3143250" y="14620876"/>
          <a:ext cx="6143625" cy="5905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62</xdr:row>
      <xdr:rowOff>165980</xdr:rowOff>
    </xdr:from>
    <xdr:to>
      <xdr:col>5</xdr:col>
      <xdr:colOff>15090</xdr:colOff>
      <xdr:row>64</xdr:row>
      <xdr:rowOff>1</xdr:rowOff>
    </xdr:to>
    <xdr:cxnSp macro="">
      <xdr:nvCxnSpPr>
        <xdr:cNvPr id="6" name="Straight Arrow Connector 5">
          <a:extLst>
            <a:ext uri="{FF2B5EF4-FFF2-40B4-BE49-F238E27FC236}">
              <a16:creationId xmlns:a16="http://schemas.microsoft.com/office/drawing/2014/main" id="{F57CAA79-4702-4792-8F00-31FD919DECA6}"/>
            </a:ext>
          </a:extLst>
        </xdr:cNvPr>
        <xdr:cNvCxnSpPr/>
      </xdr:nvCxnSpPr>
      <xdr:spPr>
        <a:xfrm flipV="1">
          <a:off x="3021783" y="14274297"/>
          <a:ext cx="2251861" cy="19615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85</xdr:row>
      <xdr:rowOff>57150</xdr:rowOff>
    </xdr:from>
    <xdr:to>
      <xdr:col>11</xdr:col>
      <xdr:colOff>19050</xdr:colOff>
      <xdr:row>125</xdr:row>
      <xdr:rowOff>0</xdr:rowOff>
    </xdr:to>
    <xdr:graphicFrame macro="">
      <xdr:nvGraphicFramePr>
        <xdr:cNvPr id="7" name="Chart 8">
          <a:extLst>
            <a:ext uri="{FF2B5EF4-FFF2-40B4-BE49-F238E27FC236}">
              <a16:creationId xmlns:a16="http://schemas.microsoft.com/office/drawing/2014/main" id="{6E20B66D-AFB6-4143-A3DD-7B612453A6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1209674</xdr:colOff>
      <xdr:row>47</xdr:row>
      <xdr:rowOff>9524</xdr:rowOff>
    </xdr:from>
    <xdr:to>
      <xdr:col>7</xdr:col>
      <xdr:colOff>1266824</xdr:colOff>
      <xdr:row>55</xdr:row>
      <xdr:rowOff>28574</xdr:rowOff>
    </xdr:to>
    <xdr:sp macro="" textlink="">
      <xdr:nvSpPr>
        <xdr:cNvPr id="1471795" name="Line 5">
          <a:extLst>
            <a:ext uri="{FF2B5EF4-FFF2-40B4-BE49-F238E27FC236}">
              <a16:creationId xmlns:a16="http://schemas.microsoft.com/office/drawing/2014/main" id="{00000000-0008-0000-0300-000033751600}"/>
            </a:ext>
          </a:extLst>
        </xdr:cNvPr>
        <xdr:cNvSpPr>
          <a:spLocks noChangeShapeType="1"/>
        </xdr:cNvSpPr>
      </xdr:nvSpPr>
      <xdr:spPr bwMode="auto">
        <a:xfrm flipH="1">
          <a:off x="4133849" y="11134724"/>
          <a:ext cx="4391025" cy="15335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38100</xdr:colOff>
      <xdr:row>50</xdr:row>
      <xdr:rowOff>171450</xdr:rowOff>
    </xdr:from>
    <xdr:to>
      <xdr:col>8</xdr:col>
      <xdr:colOff>38100</xdr:colOff>
      <xdr:row>54</xdr:row>
      <xdr:rowOff>85725</xdr:rowOff>
    </xdr:to>
    <xdr:cxnSp macro="">
      <xdr:nvCxnSpPr>
        <xdr:cNvPr id="5" name="Straight Arrow Connector 4">
          <a:extLst>
            <a:ext uri="{FF2B5EF4-FFF2-40B4-BE49-F238E27FC236}">
              <a16:creationId xmlns:a16="http://schemas.microsoft.com/office/drawing/2014/main" id="{5E70FC49-61DA-4F85-A1C5-F37C300ACFAE}"/>
            </a:ext>
          </a:extLst>
        </xdr:cNvPr>
        <xdr:cNvCxnSpPr/>
      </xdr:nvCxnSpPr>
      <xdr:spPr>
        <a:xfrm flipV="1">
          <a:off x="3162300" y="14620875"/>
          <a:ext cx="6124575" cy="6762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50</xdr:row>
      <xdr:rowOff>180975</xdr:rowOff>
    </xdr:from>
    <xdr:to>
      <xdr:col>5</xdr:col>
      <xdr:colOff>66675</xdr:colOff>
      <xdr:row>52</xdr:row>
      <xdr:rowOff>1</xdr:rowOff>
    </xdr:to>
    <xdr:cxnSp macro="">
      <xdr:nvCxnSpPr>
        <xdr:cNvPr id="6" name="Straight Arrow Connector 5">
          <a:extLst>
            <a:ext uri="{FF2B5EF4-FFF2-40B4-BE49-F238E27FC236}">
              <a16:creationId xmlns:a16="http://schemas.microsoft.com/office/drawing/2014/main" id="{201DED07-D667-4A42-BE7E-4F55C526354C}"/>
            </a:ext>
          </a:extLst>
        </xdr:cNvPr>
        <xdr:cNvCxnSpPr/>
      </xdr:nvCxnSpPr>
      <xdr:spPr>
        <a:xfrm flipV="1">
          <a:off x="3143250" y="14630400"/>
          <a:ext cx="2371725" cy="2000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1285874</xdr:colOff>
      <xdr:row>108</xdr:row>
      <xdr:rowOff>9525</xdr:rowOff>
    </xdr:from>
    <xdr:to>
      <xdr:col>8</xdr:col>
      <xdr:colOff>38099</xdr:colOff>
      <xdr:row>116</xdr:row>
      <xdr:rowOff>76200</xdr:rowOff>
    </xdr:to>
    <xdr:sp macro="" textlink="">
      <xdr:nvSpPr>
        <xdr:cNvPr id="7" name="Line 5">
          <a:extLst>
            <a:ext uri="{FF2B5EF4-FFF2-40B4-BE49-F238E27FC236}">
              <a16:creationId xmlns:a16="http://schemas.microsoft.com/office/drawing/2014/main" id="{57AAC35E-EC95-4333-A6D3-00E7F87DFAE2}"/>
            </a:ext>
          </a:extLst>
        </xdr:cNvPr>
        <xdr:cNvSpPr>
          <a:spLocks noChangeShapeType="1"/>
        </xdr:cNvSpPr>
      </xdr:nvSpPr>
      <xdr:spPr bwMode="auto">
        <a:xfrm flipH="1">
          <a:off x="4210049" y="13896975"/>
          <a:ext cx="4714875" cy="15811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19050</xdr:colOff>
      <xdr:row>111</xdr:row>
      <xdr:rowOff>171451</xdr:rowOff>
    </xdr:from>
    <xdr:to>
      <xdr:col>8</xdr:col>
      <xdr:colOff>38100</xdr:colOff>
      <xdr:row>115</xdr:row>
      <xdr:rowOff>0</xdr:rowOff>
    </xdr:to>
    <xdr:cxnSp macro="">
      <xdr:nvCxnSpPr>
        <xdr:cNvPr id="8" name="Straight Arrow Connector 7">
          <a:extLst>
            <a:ext uri="{FF2B5EF4-FFF2-40B4-BE49-F238E27FC236}">
              <a16:creationId xmlns:a16="http://schemas.microsoft.com/office/drawing/2014/main" id="{1F4F560B-E719-4B2A-BC5B-392BB55636C7}"/>
            </a:ext>
          </a:extLst>
        </xdr:cNvPr>
        <xdr:cNvCxnSpPr/>
      </xdr:nvCxnSpPr>
      <xdr:spPr>
        <a:xfrm flipV="1">
          <a:off x="2943225" y="14639926"/>
          <a:ext cx="5981700" cy="5905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111</xdr:row>
      <xdr:rowOff>180975</xdr:rowOff>
    </xdr:from>
    <xdr:to>
      <xdr:col>5</xdr:col>
      <xdr:colOff>66675</xdr:colOff>
      <xdr:row>113</xdr:row>
      <xdr:rowOff>1</xdr:rowOff>
    </xdr:to>
    <xdr:cxnSp macro="">
      <xdr:nvCxnSpPr>
        <xdr:cNvPr id="9" name="Straight Arrow Connector 8">
          <a:extLst>
            <a:ext uri="{FF2B5EF4-FFF2-40B4-BE49-F238E27FC236}">
              <a16:creationId xmlns:a16="http://schemas.microsoft.com/office/drawing/2014/main" id="{0D0CCECC-0138-4A58-BFEC-10AA1ACF5345}"/>
            </a:ext>
          </a:extLst>
        </xdr:cNvPr>
        <xdr:cNvCxnSpPr/>
      </xdr:nvCxnSpPr>
      <xdr:spPr>
        <a:xfrm flipV="1">
          <a:off x="2943225" y="14649450"/>
          <a:ext cx="2238375" cy="2000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1276350</xdr:colOff>
      <xdr:row>77</xdr:row>
      <xdr:rowOff>9524</xdr:rowOff>
    </xdr:from>
    <xdr:to>
      <xdr:col>7</xdr:col>
      <xdr:colOff>1247775</xdr:colOff>
      <xdr:row>85</xdr:row>
      <xdr:rowOff>142874</xdr:rowOff>
    </xdr:to>
    <xdr:sp macro="" textlink="">
      <xdr:nvSpPr>
        <xdr:cNvPr id="1472818" name="Line 5">
          <a:extLst>
            <a:ext uri="{FF2B5EF4-FFF2-40B4-BE49-F238E27FC236}">
              <a16:creationId xmlns:a16="http://schemas.microsoft.com/office/drawing/2014/main" id="{00000000-0008-0000-0500-000032791600}"/>
            </a:ext>
          </a:extLst>
        </xdr:cNvPr>
        <xdr:cNvSpPr>
          <a:spLocks noChangeShapeType="1"/>
        </xdr:cNvSpPr>
      </xdr:nvSpPr>
      <xdr:spPr bwMode="auto">
        <a:xfrm flipH="1">
          <a:off x="4200525" y="23260049"/>
          <a:ext cx="4448175" cy="16478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47625</xdr:colOff>
      <xdr:row>80</xdr:row>
      <xdr:rowOff>171451</xdr:rowOff>
    </xdr:from>
    <xdr:to>
      <xdr:col>8</xdr:col>
      <xdr:colOff>38100</xdr:colOff>
      <xdr:row>84</xdr:row>
      <xdr:rowOff>152400</xdr:rowOff>
    </xdr:to>
    <xdr:cxnSp macro="">
      <xdr:nvCxnSpPr>
        <xdr:cNvPr id="4" name="Straight Arrow Connector 3">
          <a:extLst>
            <a:ext uri="{FF2B5EF4-FFF2-40B4-BE49-F238E27FC236}">
              <a16:creationId xmlns:a16="http://schemas.microsoft.com/office/drawing/2014/main" id="{12FB4A09-F1E4-44F9-8DC2-E23CA05EF327}"/>
            </a:ext>
          </a:extLst>
        </xdr:cNvPr>
        <xdr:cNvCxnSpPr/>
      </xdr:nvCxnSpPr>
      <xdr:spPr>
        <a:xfrm flipV="1">
          <a:off x="2971800" y="24003001"/>
          <a:ext cx="5734050" cy="7429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80</xdr:row>
      <xdr:rowOff>180975</xdr:rowOff>
    </xdr:from>
    <xdr:to>
      <xdr:col>5</xdr:col>
      <xdr:colOff>66675</xdr:colOff>
      <xdr:row>82</xdr:row>
      <xdr:rowOff>1</xdr:rowOff>
    </xdr:to>
    <xdr:cxnSp macro="">
      <xdr:nvCxnSpPr>
        <xdr:cNvPr id="5" name="Straight Arrow Connector 4">
          <a:extLst>
            <a:ext uri="{FF2B5EF4-FFF2-40B4-BE49-F238E27FC236}">
              <a16:creationId xmlns:a16="http://schemas.microsoft.com/office/drawing/2014/main" id="{286AD7BD-C3E3-4942-A59A-7789D91F17E0}"/>
            </a:ext>
          </a:extLst>
        </xdr:cNvPr>
        <xdr:cNvCxnSpPr/>
      </xdr:nvCxnSpPr>
      <xdr:spPr>
        <a:xfrm flipV="1">
          <a:off x="3143250" y="14630400"/>
          <a:ext cx="2371725" cy="2000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1285874</xdr:colOff>
      <xdr:row>117</xdr:row>
      <xdr:rowOff>9525</xdr:rowOff>
    </xdr:from>
    <xdr:to>
      <xdr:col>8</xdr:col>
      <xdr:colOff>38099</xdr:colOff>
      <xdr:row>125</xdr:row>
      <xdr:rowOff>76200</xdr:rowOff>
    </xdr:to>
    <xdr:sp macro="" textlink="">
      <xdr:nvSpPr>
        <xdr:cNvPr id="6" name="Line 5">
          <a:extLst>
            <a:ext uri="{FF2B5EF4-FFF2-40B4-BE49-F238E27FC236}">
              <a16:creationId xmlns:a16="http://schemas.microsoft.com/office/drawing/2014/main" id="{C0B4ED7D-AB55-45E0-9309-EBA5ABEC98B5}"/>
            </a:ext>
          </a:extLst>
        </xdr:cNvPr>
        <xdr:cNvSpPr>
          <a:spLocks noChangeShapeType="1"/>
        </xdr:cNvSpPr>
      </xdr:nvSpPr>
      <xdr:spPr bwMode="auto">
        <a:xfrm flipH="1">
          <a:off x="4210049" y="13896975"/>
          <a:ext cx="4714875" cy="15811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19050</xdr:colOff>
      <xdr:row>120</xdr:row>
      <xdr:rowOff>171451</xdr:rowOff>
    </xdr:from>
    <xdr:to>
      <xdr:col>8</xdr:col>
      <xdr:colOff>38100</xdr:colOff>
      <xdr:row>124</xdr:row>
      <xdr:rowOff>0</xdr:rowOff>
    </xdr:to>
    <xdr:cxnSp macro="">
      <xdr:nvCxnSpPr>
        <xdr:cNvPr id="7" name="Straight Arrow Connector 6">
          <a:extLst>
            <a:ext uri="{FF2B5EF4-FFF2-40B4-BE49-F238E27FC236}">
              <a16:creationId xmlns:a16="http://schemas.microsoft.com/office/drawing/2014/main" id="{34B521FE-EF15-41E4-B657-2303CA2EB80D}"/>
            </a:ext>
          </a:extLst>
        </xdr:cNvPr>
        <xdr:cNvCxnSpPr/>
      </xdr:nvCxnSpPr>
      <xdr:spPr>
        <a:xfrm flipV="1">
          <a:off x="2943225" y="14639926"/>
          <a:ext cx="5981700" cy="5905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120</xdr:row>
      <xdr:rowOff>180975</xdr:rowOff>
    </xdr:from>
    <xdr:to>
      <xdr:col>5</xdr:col>
      <xdr:colOff>66675</xdr:colOff>
      <xdr:row>122</xdr:row>
      <xdr:rowOff>1</xdr:rowOff>
    </xdr:to>
    <xdr:cxnSp macro="">
      <xdr:nvCxnSpPr>
        <xdr:cNvPr id="8" name="Straight Arrow Connector 7">
          <a:extLst>
            <a:ext uri="{FF2B5EF4-FFF2-40B4-BE49-F238E27FC236}">
              <a16:creationId xmlns:a16="http://schemas.microsoft.com/office/drawing/2014/main" id="{CAD49D38-304E-45AF-9607-DE133F12528A}"/>
            </a:ext>
          </a:extLst>
        </xdr:cNvPr>
        <xdr:cNvCxnSpPr/>
      </xdr:nvCxnSpPr>
      <xdr:spPr>
        <a:xfrm flipV="1">
          <a:off x="2943225" y="14649450"/>
          <a:ext cx="2238375" cy="2000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52"/>
  <sheetViews>
    <sheetView tabSelected="1" zoomScaleNormal="100" workbookViewId="0">
      <selection activeCell="A13" sqref="A13:A15"/>
    </sheetView>
  </sheetViews>
  <sheetFormatPr defaultRowHeight="13.2"/>
  <cols>
    <col min="1" max="1" width="102.88671875" customWidth="1"/>
  </cols>
  <sheetData>
    <row r="1" spans="1:12" ht="65.25" customHeight="1"/>
    <row r="2" spans="1:12" ht="45" customHeight="1">
      <c r="A2" s="169" t="s">
        <v>376</v>
      </c>
    </row>
    <row r="4" spans="1:12" ht="15.6">
      <c r="A4" s="248" t="s">
        <v>336</v>
      </c>
    </row>
    <row r="5" spans="1:12" ht="46.8">
      <c r="A5" s="384" t="s">
        <v>401</v>
      </c>
      <c r="B5" s="488"/>
      <c r="C5" s="488"/>
    </row>
    <row r="6" spans="1:12" ht="24" customHeight="1">
      <c r="A6" s="476"/>
      <c r="B6" s="233"/>
    </row>
    <row r="7" spans="1:12" ht="93.6">
      <c r="A7" s="385" t="s">
        <v>430</v>
      </c>
      <c r="B7" s="488"/>
      <c r="C7" s="488"/>
    </row>
    <row r="8" spans="1:12" ht="15.6">
      <c r="A8" s="3"/>
    </row>
    <row r="9" spans="1:12" ht="18">
      <c r="A9" s="500" t="s">
        <v>217</v>
      </c>
      <c r="B9" s="15"/>
      <c r="C9" s="15"/>
      <c r="D9" s="15"/>
      <c r="E9" s="15"/>
      <c r="F9" s="15"/>
      <c r="G9" s="15"/>
      <c r="H9" s="6"/>
      <c r="I9" s="6"/>
      <c r="J9" s="6"/>
      <c r="K9" s="6"/>
      <c r="L9" s="6"/>
    </row>
    <row r="10" spans="1:12" ht="18">
      <c r="A10" s="170" t="s">
        <v>269</v>
      </c>
      <c r="B10" s="15"/>
      <c r="C10" s="15"/>
      <c r="D10" s="15"/>
      <c r="E10" s="15"/>
      <c r="F10" s="15"/>
      <c r="G10" s="15"/>
      <c r="H10" s="6"/>
      <c r="I10" s="6"/>
      <c r="J10" s="6"/>
      <c r="K10" s="6"/>
      <c r="L10" s="6"/>
    </row>
    <row r="11" spans="1:12" ht="31.8">
      <c r="A11" s="498" t="s">
        <v>270</v>
      </c>
      <c r="B11" s="15"/>
      <c r="C11" s="15"/>
      <c r="D11" s="15"/>
      <c r="E11" s="15"/>
      <c r="F11" s="15"/>
      <c r="G11" s="15"/>
      <c r="H11" s="4"/>
      <c r="I11" s="6"/>
      <c r="J11" s="6"/>
      <c r="K11" s="6"/>
      <c r="L11" s="6"/>
    </row>
    <row r="12" spans="1:12" ht="18">
      <c r="A12" s="171" t="s">
        <v>271</v>
      </c>
      <c r="C12" s="3"/>
      <c r="D12" s="3"/>
      <c r="E12" s="3"/>
      <c r="F12" s="3"/>
      <c r="G12" s="15"/>
      <c r="H12" s="4"/>
      <c r="I12" s="6"/>
      <c r="J12" s="6"/>
      <c r="K12" s="6"/>
      <c r="L12" s="6"/>
    </row>
    <row r="13" spans="1:12" ht="12" customHeight="1">
      <c r="A13" s="537" t="s">
        <v>341</v>
      </c>
      <c r="B13" s="15"/>
      <c r="C13" s="15"/>
      <c r="D13" s="15"/>
      <c r="E13" s="15"/>
      <c r="F13" s="15"/>
      <c r="G13" s="15"/>
      <c r="H13" s="4"/>
      <c r="I13" s="6"/>
      <c r="J13" s="6"/>
      <c r="K13" s="6"/>
      <c r="L13" s="6"/>
    </row>
    <row r="14" spans="1:12" ht="1.5" customHeight="1">
      <c r="A14" s="537"/>
      <c r="B14" s="15"/>
      <c r="C14" s="15"/>
      <c r="D14" s="15"/>
      <c r="E14" s="15"/>
      <c r="F14" s="15"/>
      <c r="G14" s="15"/>
      <c r="H14" s="4"/>
      <c r="I14" s="6"/>
      <c r="J14" s="6"/>
      <c r="K14" s="6"/>
      <c r="L14" s="6"/>
    </row>
    <row r="15" spans="1:12" ht="35.4" customHeight="1">
      <c r="A15" s="537"/>
      <c r="B15" s="15"/>
      <c r="C15" s="15"/>
      <c r="D15" s="15"/>
      <c r="E15" s="15"/>
      <c r="F15" s="15"/>
      <c r="G15" s="15"/>
      <c r="H15" s="4"/>
      <c r="I15" s="6"/>
      <c r="J15" s="6"/>
      <c r="K15" s="6"/>
      <c r="L15" s="6"/>
    </row>
    <row r="16" spans="1:12" ht="17.399999999999999">
      <c r="A16" s="167" t="s">
        <v>43</v>
      </c>
      <c r="B16" s="5"/>
      <c r="C16" s="5"/>
      <c r="D16" s="5"/>
      <c r="E16" s="5"/>
      <c r="F16" s="5"/>
      <c r="G16" s="5"/>
      <c r="H16" s="6"/>
      <c r="I16" s="6"/>
      <c r="J16" s="6"/>
      <c r="K16" s="6"/>
      <c r="L16" s="6"/>
    </row>
    <row r="17" spans="1:12" ht="15.6">
      <c r="A17" s="3"/>
    </row>
    <row r="18" spans="1:12" ht="18">
      <c r="A18" s="500" t="s">
        <v>200</v>
      </c>
      <c r="B18" s="15"/>
      <c r="C18" s="15"/>
      <c r="D18" s="15"/>
      <c r="E18" s="15"/>
      <c r="F18" s="15"/>
      <c r="G18" s="15"/>
      <c r="H18" s="6"/>
      <c r="I18" s="6"/>
      <c r="J18" s="6"/>
      <c r="K18" s="6"/>
      <c r="L18" s="6"/>
    </row>
    <row r="19" spans="1:12" ht="18">
      <c r="A19" s="170" t="s">
        <v>269</v>
      </c>
      <c r="B19" s="15"/>
      <c r="C19" s="15"/>
      <c r="D19" s="15"/>
      <c r="E19" s="15"/>
      <c r="F19" s="15"/>
      <c r="G19" s="15"/>
      <c r="H19" s="6"/>
      <c r="I19" s="6"/>
      <c r="J19" s="6"/>
      <c r="K19" s="6"/>
      <c r="L19" s="6"/>
    </row>
    <row r="20" spans="1:12" ht="31.8">
      <c r="A20" s="498" t="s">
        <v>270</v>
      </c>
      <c r="B20" s="15"/>
      <c r="C20" s="15"/>
      <c r="D20" s="15"/>
      <c r="E20" s="15"/>
      <c r="F20" s="15"/>
      <c r="G20" s="15"/>
      <c r="H20" s="4"/>
      <c r="I20" s="6"/>
      <c r="J20" s="6"/>
      <c r="K20" s="6"/>
      <c r="L20" s="6"/>
    </row>
    <row r="21" spans="1:12" ht="17.399999999999999">
      <c r="A21" s="171" t="s">
        <v>271</v>
      </c>
      <c r="B21" s="5"/>
      <c r="C21" s="5"/>
      <c r="D21" s="5"/>
      <c r="E21" s="5"/>
      <c r="F21" s="5"/>
      <c r="G21" s="5"/>
      <c r="H21" s="6"/>
      <c r="I21" s="6"/>
      <c r="J21" s="6"/>
      <c r="K21" s="6"/>
      <c r="L21" s="6"/>
    </row>
    <row r="22" spans="1:12" ht="13.5" customHeight="1">
      <c r="A22" s="537" t="s">
        <v>339</v>
      </c>
      <c r="B22" s="5"/>
      <c r="C22" s="5"/>
      <c r="D22" s="5"/>
      <c r="E22" s="5"/>
      <c r="F22" s="5"/>
      <c r="G22" s="5"/>
      <c r="H22" s="6"/>
      <c r="I22" s="6"/>
      <c r="J22" s="6"/>
      <c r="K22" s="6"/>
      <c r="L22" s="6"/>
    </row>
    <row r="23" spans="1:12" ht="1.5" customHeight="1">
      <c r="A23" s="537"/>
      <c r="B23" s="5"/>
      <c r="C23" s="5"/>
      <c r="D23" s="5"/>
      <c r="E23" s="5"/>
      <c r="F23" s="5"/>
      <c r="G23" s="5"/>
      <c r="H23" s="6"/>
      <c r="I23" s="6"/>
      <c r="J23" s="6"/>
      <c r="K23" s="6"/>
      <c r="L23" s="6"/>
    </row>
    <row r="24" spans="1:12" ht="17.399999999999999">
      <c r="A24" s="537"/>
      <c r="B24" s="5"/>
      <c r="C24" s="5"/>
      <c r="D24" s="5"/>
      <c r="E24" s="5"/>
      <c r="F24" s="5"/>
      <c r="G24" s="5"/>
      <c r="H24" s="6"/>
      <c r="I24" s="6"/>
      <c r="J24" s="6"/>
      <c r="K24" s="6"/>
      <c r="L24" s="6"/>
    </row>
    <row r="25" spans="1:12" ht="17.399999999999999">
      <c r="A25" s="167" t="s">
        <v>43</v>
      </c>
      <c r="B25" s="5"/>
      <c r="C25" s="5"/>
      <c r="D25" s="5"/>
      <c r="E25" s="5"/>
      <c r="F25" s="5"/>
      <c r="G25" s="5"/>
      <c r="H25" s="6"/>
      <c r="I25" s="6"/>
      <c r="J25" s="6"/>
      <c r="K25" s="6"/>
      <c r="L25" s="6"/>
    </row>
    <row r="26" spans="1:12" ht="15.6">
      <c r="A26" s="3"/>
    </row>
    <row r="27" spans="1:12" ht="18">
      <c r="A27" s="500" t="s">
        <v>186</v>
      </c>
      <c r="B27" s="15"/>
      <c r="C27" s="15"/>
      <c r="D27" s="15"/>
      <c r="E27" s="15"/>
      <c r="F27" s="15"/>
      <c r="G27" s="15"/>
      <c r="H27" s="6"/>
      <c r="I27" s="6"/>
      <c r="J27" s="6"/>
    </row>
    <row r="28" spans="1:12" s="77" customFormat="1" ht="31.8">
      <c r="A28" s="170" t="s">
        <v>44</v>
      </c>
      <c r="B28" s="15"/>
      <c r="C28" s="15"/>
      <c r="D28" s="15"/>
      <c r="E28" s="15"/>
      <c r="F28" s="15"/>
      <c r="G28" s="15"/>
      <c r="H28" s="6"/>
      <c r="I28" s="6"/>
      <c r="J28" s="6"/>
      <c r="K28" s="6"/>
      <c r="L28" s="6"/>
    </row>
    <row r="29" spans="1:12" ht="18">
      <c r="A29" s="167" t="s">
        <v>43</v>
      </c>
      <c r="B29" s="154"/>
      <c r="C29" s="154"/>
      <c r="D29" s="154"/>
      <c r="E29" s="154"/>
      <c r="F29" s="25"/>
      <c r="G29" s="25"/>
    </row>
    <row r="30" spans="1:12" ht="12.75" customHeight="1">
      <c r="A30" s="3"/>
      <c r="B30" s="154"/>
      <c r="C30" s="154"/>
      <c r="D30" s="154"/>
      <c r="E30" s="154"/>
      <c r="F30" s="25"/>
      <c r="G30" s="25"/>
    </row>
    <row r="31" spans="1:12" ht="15.6">
      <c r="A31" s="500" t="s">
        <v>45</v>
      </c>
      <c r="F31" s="167"/>
    </row>
    <row r="32" spans="1:12" ht="15.6">
      <c r="A32" s="2" t="s">
        <v>272</v>
      </c>
    </row>
    <row r="33" spans="1:14" ht="12.75" customHeight="1">
      <c r="A33" s="2"/>
    </row>
    <row r="34" spans="1:14" ht="15.6">
      <c r="A34" s="500" t="s">
        <v>46</v>
      </c>
    </row>
    <row r="35" spans="1:14" ht="15.6">
      <c r="A35" s="2" t="s">
        <v>48</v>
      </c>
    </row>
    <row r="36" spans="1:14" ht="15.6">
      <c r="A36" s="3"/>
    </row>
    <row r="37" spans="1:14" ht="15.6">
      <c r="A37" s="500" t="s">
        <v>47</v>
      </c>
      <c r="L37" s="6"/>
      <c r="M37" s="6"/>
      <c r="N37" s="6"/>
    </row>
    <row r="38" spans="1:14" ht="15.6">
      <c r="A38" s="2" t="s">
        <v>273</v>
      </c>
      <c r="L38" s="6"/>
      <c r="M38" s="6"/>
      <c r="N38" s="6"/>
    </row>
    <row r="39" spans="1:14" ht="15.6">
      <c r="A39" s="171" t="s">
        <v>274</v>
      </c>
      <c r="C39" s="7"/>
      <c r="D39" s="7"/>
      <c r="E39" s="7"/>
      <c r="F39" s="7"/>
      <c r="G39" s="7"/>
      <c r="H39" s="7"/>
    </row>
    <row r="40" spans="1:14" ht="15.6">
      <c r="A40" s="171" t="s">
        <v>275</v>
      </c>
      <c r="C40" s="7"/>
      <c r="D40" s="7"/>
      <c r="E40" s="7"/>
      <c r="F40" s="7"/>
      <c r="G40" s="7"/>
      <c r="H40" s="7"/>
    </row>
    <row r="41" spans="1:14" ht="15.6">
      <c r="A41" s="171" t="s">
        <v>276</v>
      </c>
      <c r="C41" s="7"/>
      <c r="D41" s="7"/>
      <c r="E41" s="7"/>
      <c r="F41" s="7"/>
      <c r="G41" s="7"/>
      <c r="H41" s="7"/>
    </row>
    <row r="42" spans="1:14" ht="15.6">
      <c r="A42" s="171" t="s">
        <v>277</v>
      </c>
      <c r="C42" s="7"/>
      <c r="D42" s="7"/>
      <c r="E42" s="7"/>
      <c r="F42" s="7"/>
      <c r="G42" s="7"/>
      <c r="H42" s="7"/>
    </row>
    <row r="43" spans="1:14" ht="31.2">
      <c r="A43" s="498" t="s">
        <v>402</v>
      </c>
      <c r="C43" s="7"/>
      <c r="D43" s="7"/>
      <c r="E43" s="7"/>
      <c r="F43" s="7"/>
      <c r="G43" s="7"/>
      <c r="H43" s="7"/>
    </row>
    <row r="44" spans="1:14" ht="31.2">
      <c r="A44" s="498" t="s">
        <v>419</v>
      </c>
      <c r="C44" s="7"/>
      <c r="D44" s="7"/>
      <c r="E44" s="7"/>
      <c r="F44" s="7"/>
      <c r="G44" s="7"/>
      <c r="H44" s="7"/>
    </row>
    <row r="45" spans="1:14" ht="15.6">
      <c r="A45" s="3"/>
    </row>
    <row r="46" spans="1:14" ht="15.6">
      <c r="A46" s="3" t="s">
        <v>377</v>
      </c>
    </row>
    <row r="47" spans="1:14" ht="46.8">
      <c r="A47" s="170" t="s">
        <v>378</v>
      </c>
      <c r="B47" s="488"/>
    </row>
    <row r="48" spans="1:14" ht="15.6">
      <c r="A48" s="490"/>
    </row>
    <row r="49" spans="1:3" ht="46.8">
      <c r="A49" s="170" t="s">
        <v>432</v>
      </c>
      <c r="B49" s="488"/>
      <c r="C49" s="34"/>
    </row>
    <row r="50" spans="1:3" ht="15.6">
      <c r="A50" s="490"/>
    </row>
    <row r="51" spans="1:3" ht="31.2">
      <c r="A51" s="499" t="s">
        <v>337</v>
      </c>
      <c r="B51" s="488"/>
    </row>
    <row r="52" spans="1:3" ht="15">
      <c r="A52" s="7"/>
    </row>
  </sheetData>
  <mergeCells count="2">
    <mergeCell ref="A13:A15"/>
    <mergeCell ref="A22:A24"/>
  </mergeCells>
  <phoneticPr fontId="2" type="noConversion"/>
  <hyperlinks>
    <hyperlink ref="A9" location="'2020-21 Forecast'!A1" display="2020-21 Forecast" xr:uid="{00000000-0004-0000-0000-000007000000}"/>
    <hyperlink ref="A37" location="Data!A1" display="Data" xr:uid="{00000000-0004-0000-0000-000004000000}"/>
    <hyperlink ref="A34" location="Documentation!A1" display="Documentation" xr:uid="{00000000-0004-0000-0000-000003000000}"/>
    <hyperlink ref="A31" location="Definitions!A1" display="Definitions" xr:uid="{00000000-0004-0000-0000-000002000000}"/>
    <hyperlink ref="A27" location="'Change Forecast'!A1" display="Change Forecast" xr:uid="{00000000-0004-0000-0000-000001000000}"/>
    <hyperlink ref="A18" location="'2019-20 Forecast'!A1" display="2019-20 Forecast" xr:uid="{00000000-0004-0000-0000-000000000000}"/>
  </hyperlinks>
  <pageMargins left="0.5" right="0.5" top="0.75" bottom="0.75" header="0.5" footer="0.5"/>
  <pageSetup scale="6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V605"/>
  <sheetViews>
    <sheetView workbookViewId="0">
      <selection activeCell="A25" sqref="A25:G25"/>
    </sheetView>
  </sheetViews>
  <sheetFormatPr defaultRowHeight="13.2"/>
  <cols>
    <col min="1" max="1" width="10.5546875" customWidth="1"/>
    <col min="2" max="2" width="17.5546875" customWidth="1"/>
    <col min="3" max="3" width="18.6640625" customWidth="1"/>
    <col min="4" max="4" width="15.33203125" customWidth="1"/>
    <col min="5" max="5" width="19.5546875" customWidth="1"/>
    <col min="6" max="8" width="19" customWidth="1"/>
    <col min="9" max="9" width="15.88671875" customWidth="1"/>
    <col min="10" max="10" width="19.88671875" customWidth="1"/>
    <col min="11" max="11" width="10.88671875" bestFit="1" customWidth="1"/>
    <col min="12" max="12" width="14.6640625" bestFit="1" customWidth="1"/>
    <col min="13" max="16" width="10.88671875" bestFit="1" customWidth="1"/>
    <col min="17" max="17" width="11.109375" customWidth="1"/>
  </cols>
  <sheetData>
    <row r="1" spans="1:12" ht="18">
      <c r="A1" s="165" t="s">
        <v>216</v>
      </c>
      <c r="B1" s="15"/>
      <c r="C1" s="15" t="s">
        <v>89</v>
      </c>
      <c r="D1" s="299"/>
      <c r="E1" s="15"/>
      <c r="G1" s="15"/>
      <c r="H1" s="15"/>
      <c r="I1" s="15"/>
      <c r="J1" s="6"/>
      <c r="K1" s="6"/>
    </row>
    <row r="2" spans="1:12" ht="18">
      <c r="A2" s="248" t="s">
        <v>72</v>
      </c>
      <c r="B2" s="3"/>
      <c r="C2" s="3"/>
      <c r="D2" s="193"/>
      <c r="E2" s="3"/>
      <c r="F2" s="3"/>
      <c r="G2" s="3"/>
      <c r="I2" s="15"/>
      <c r="J2" s="6"/>
      <c r="K2" s="6"/>
    </row>
    <row r="3" spans="1:12" ht="15.6">
      <c r="A3" s="538" t="s">
        <v>409</v>
      </c>
      <c r="B3" s="539"/>
      <c r="C3" s="539"/>
      <c r="D3" s="539"/>
      <c r="E3" s="539"/>
      <c r="F3" s="539"/>
      <c r="G3" s="539"/>
      <c r="H3" s="539"/>
      <c r="I3" s="539"/>
      <c r="J3" s="6"/>
      <c r="K3" s="6"/>
    </row>
    <row r="4" spans="1:12" ht="18">
      <c r="A4" s="173" t="s">
        <v>50</v>
      </c>
      <c r="B4" s="4"/>
      <c r="C4" s="4"/>
      <c r="D4" s="4"/>
      <c r="E4" s="4"/>
      <c r="F4" s="4"/>
      <c r="G4" s="4"/>
      <c r="H4" s="5"/>
      <c r="I4" s="15"/>
      <c r="J4" s="6"/>
      <c r="K4" s="6"/>
    </row>
    <row r="5" spans="1:12" ht="18">
      <c r="A5" s="538" t="s">
        <v>257</v>
      </c>
      <c r="B5" s="538"/>
      <c r="C5" s="538"/>
      <c r="D5" s="4"/>
      <c r="E5" s="4"/>
      <c r="F5" s="4"/>
      <c r="G5" s="4"/>
      <c r="H5" s="5"/>
      <c r="I5" s="15"/>
      <c r="J5" s="6"/>
      <c r="K5" s="6"/>
    </row>
    <row r="6" spans="1:12" ht="18.75" customHeight="1">
      <c r="A6" s="557" t="s">
        <v>189</v>
      </c>
      <c r="B6" s="558"/>
      <c r="C6" s="558"/>
      <c r="D6" s="558"/>
      <c r="E6" s="558"/>
      <c r="F6" s="558"/>
      <c r="H6" s="296"/>
      <c r="I6" s="296"/>
      <c r="J6" s="6"/>
      <c r="K6" s="6"/>
    </row>
    <row r="7" spans="1:12" ht="18">
      <c r="A7" s="538" t="s">
        <v>258</v>
      </c>
      <c r="B7" s="539"/>
      <c r="C7" s="539"/>
      <c r="D7" s="539"/>
      <c r="E7" s="539"/>
      <c r="F7" s="539"/>
      <c r="G7" s="539"/>
      <c r="H7" s="539"/>
      <c r="I7" s="15"/>
      <c r="J7" s="6"/>
      <c r="K7" s="6"/>
    </row>
    <row r="8" spans="1:12" ht="18">
      <c r="A8" s="168" t="s">
        <v>43</v>
      </c>
      <c r="B8" s="5"/>
      <c r="C8" s="5"/>
      <c r="D8" s="5"/>
      <c r="E8" s="5"/>
      <c r="F8" s="5"/>
      <c r="G8" s="5"/>
      <c r="H8" s="5"/>
      <c r="I8" s="15"/>
      <c r="J8" s="6"/>
      <c r="K8" s="6"/>
    </row>
    <row r="9" spans="1:12" ht="13.5" customHeight="1">
      <c r="A9" s="168"/>
      <c r="B9" s="5"/>
      <c r="C9" s="5"/>
      <c r="D9" s="5"/>
      <c r="E9" s="5"/>
      <c r="F9" s="5"/>
      <c r="G9" s="5"/>
      <c r="H9" s="5"/>
      <c r="I9" s="15"/>
      <c r="J9" s="6"/>
      <c r="K9" s="6"/>
      <c r="L9" s="6"/>
    </row>
    <row r="10" spans="1:12" ht="13.5" customHeight="1">
      <c r="A10" s="168"/>
      <c r="B10" s="5"/>
      <c r="C10" s="5"/>
      <c r="E10" s="5"/>
      <c r="F10" s="5"/>
      <c r="G10" s="5"/>
      <c r="H10" s="5"/>
      <c r="I10" s="15"/>
      <c r="J10" s="6"/>
      <c r="K10" s="6"/>
      <c r="L10" s="6"/>
    </row>
    <row r="11" spans="1:12" ht="13.5" customHeight="1">
      <c r="A11" s="168"/>
      <c r="B11" s="5"/>
      <c r="C11" s="5"/>
      <c r="D11" s="5"/>
      <c r="E11" s="5"/>
      <c r="F11" s="5"/>
      <c r="G11" s="5"/>
      <c r="H11" s="5"/>
      <c r="I11" s="15"/>
      <c r="J11" s="6"/>
      <c r="K11" s="6"/>
      <c r="L11" s="6"/>
    </row>
    <row r="12" spans="1:12" ht="18.600000000000001" thickBot="1">
      <c r="A12" s="345" t="s">
        <v>409</v>
      </c>
      <c r="B12" s="346"/>
      <c r="C12" s="346"/>
      <c r="D12" s="346"/>
      <c r="E12" s="346"/>
      <c r="F12" s="346"/>
      <c r="G12" s="346"/>
      <c r="H12" s="346"/>
      <c r="I12" s="347"/>
      <c r="J12" s="6"/>
      <c r="K12" s="6"/>
      <c r="L12" s="6"/>
    </row>
    <row r="13" spans="1:12" ht="18.600000000000001" thickBot="1">
      <c r="A13" s="338" t="s">
        <v>89</v>
      </c>
      <c r="B13" s="339"/>
      <c r="C13" s="339"/>
      <c r="D13" s="339"/>
      <c r="E13" s="339"/>
      <c r="F13" s="339"/>
      <c r="G13" s="339"/>
      <c r="H13" s="339"/>
      <c r="I13" s="339"/>
      <c r="J13" s="6"/>
      <c r="K13" s="6"/>
      <c r="L13" s="6"/>
    </row>
    <row r="14" spans="1:12" ht="18.600000000000001" thickBot="1">
      <c r="A14" s="338"/>
      <c r="B14" s="277"/>
      <c r="C14" s="340" t="s">
        <v>278</v>
      </c>
      <c r="D14" s="341">
        <f>LOOKUP("End of Data",Data!$H$34:'Data'!$H$103,Data!$B$34:'Data'!$B$103)</f>
        <v>44112</v>
      </c>
      <c r="E14" s="339"/>
      <c r="F14" s="339"/>
      <c r="G14" s="339"/>
      <c r="H14" s="339"/>
      <c r="I14" s="339"/>
      <c r="J14" s="6"/>
      <c r="K14" s="6"/>
      <c r="L14" s="6"/>
    </row>
    <row r="15" spans="1:12" ht="18">
      <c r="A15" s="338"/>
      <c r="B15" s="339"/>
      <c r="C15" s="339"/>
      <c r="D15" s="339"/>
      <c r="E15" s="339"/>
      <c r="F15" s="339"/>
      <c r="G15" s="339"/>
      <c r="H15" s="339"/>
      <c r="I15" s="339"/>
      <c r="J15" s="6"/>
      <c r="K15" s="6"/>
      <c r="L15" s="6"/>
    </row>
    <row r="16" spans="1:12" ht="18.600000000000001" thickBot="1">
      <c r="A16" s="338" t="s">
        <v>150</v>
      </c>
      <c r="B16" s="347"/>
      <c r="C16" s="348"/>
      <c r="D16" s="349" t="s">
        <v>73</v>
      </c>
      <c r="E16" s="347"/>
      <c r="F16" s="349" t="s">
        <v>171</v>
      </c>
      <c r="G16" s="348"/>
      <c r="H16" s="339"/>
      <c r="I16" s="339"/>
      <c r="J16" s="6"/>
      <c r="K16" s="6"/>
      <c r="L16" s="6"/>
    </row>
    <row r="17" spans="1:12" ht="18.600000000000001" thickBot="1">
      <c r="A17" s="337"/>
      <c r="B17" s="342"/>
      <c r="C17" s="342"/>
      <c r="D17" s="545" t="s">
        <v>314</v>
      </c>
      <c r="E17" s="545"/>
      <c r="F17" s="545"/>
      <c r="G17" s="277"/>
      <c r="H17" s="339"/>
      <c r="I17" s="339"/>
      <c r="J17" s="6"/>
      <c r="K17" s="6"/>
      <c r="L17" s="6"/>
    </row>
    <row r="18" spans="1:12" ht="18.600000000000001" thickBot="1">
      <c r="A18" s="338"/>
      <c r="B18" s="277"/>
      <c r="C18" s="343" t="s">
        <v>280</v>
      </c>
      <c r="D18" s="344">
        <f>LOOKUP("End of Data",$R$531:$R$600,C$531:C$600)</f>
        <v>3.7879571628800002</v>
      </c>
      <c r="E18" s="339"/>
      <c r="F18" s="344">
        <f>LOOKUP("End of Data",$R$531:$R$600,P$531:P$600)</f>
        <v>0</v>
      </c>
      <c r="G18" s="386"/>
      <c r="H18" s="339"/>
      <c r="I18" s="339"/>
      <c r="J18" s="6"/>
      <c r="K18" s="6"/>
      <c r="L18" s="6"/>
    </row>
    <row r="19" spans="1:12" ht="18.600000000000001" thickBot="1">
      <c r="A19" s="338"/>
      <c r="B19" s="277"/>
      <c r="C19" s="343"/>
      <c r="D19" s="339"/>
      <c r="E19" s="339"/>
      <c r="F19" s="339"/>
      <c r="G19" s="277"/>
      <c r="H19" s="339"/>
      <c r="I19" s="339"/>
      <c r="J19" s="6"/>
      <c r="K19" s="6"/>
      <c r="L19" s="6"/>
    </row>
    <row r="20" spans="1:12" ht="18.600000000000001" thickBot="1">
      <c r="A20" s="277"/>
      <c r="B20" s="277"/>
      <c r="C20" s="343" t="s">
        <v>281</v>
      </c>
      <c r="D20" s="344">
        <f>LOOKUP("End of Data",$R$531:$R$600,F$531:F$600)</f>
        <v>3.6</v>
      </c>
      <c r="E20" s="339"/>
      <c r="F20" s="344">
        <f>LOOKUP("End of Data",$R$531:$R$600,Q$531:Q$600)</f>
        <v>0.10000000000000009</v>
      </c>
      <c r="G20" s="386"/>
      <c r="H20" s="339"/>
      <c r="I20" s="339"/>
      <c r="J20" s="6"/>
      <c r="K20" s="6"/>
      <c r="L20" s="6"/>
    </row>
    <row r="21" spans="1:12" ht="13.2" customHeight="1">
      <c r="A21" s="530"/>
      <c r="B21" s="510"/>
      <c r="C21" s="172"/>
      <c r="D21" s="190"/>
      <c r="E21" s="15"/>
      <c r="F21" s="190"/>
      <c r="H21" s="15"/>
      <c r="I21" s="15"/>
      <c r="J21" s="6"/>
      <c r="K21" s="6"/>
      <c r="L21" s="6"/>
    </row>
    <row r="22" spans="1:12" ht="13.5" customHeight="1">
      <c r="A22" s="5"/>
      <c r="B22" s="15"/>
      <c r="C22" s="15"/>
      <c r="D22" s="15"/>
      <c r="E22" s="15"/>
      <c r="F22" s="15"/>
      <c r="G22" s="15"/>
      <c r="H22" s="15"/>
      <c r="I22" s="15"/>
      <c r="J22" s="6"/>
      <c r="K22" s="6"/>
      <c r="L22" s="6"/>
    </row>
    <row r="23" spans="1:12" ht="13.5" customHeight="1">
      <c r="A23" s="5"/>
      <c r="B23" s="15"/>
      <c r="C23" s="15"/>
      <c r="D23" s="15"/>
      <c r="E23" s="15"/>
      <c r="F23" s="15"/>
      <c r="G23" s="15"/>
      <c r="H23" s="6"/>
      <c r="I23" s="6"/>
      <c r="J23" s="6"/>
      <c r="K23" s="6"/>
    </row>
    <row r="24" spans="1:12" ht="18">
      <c r="A24" s="4" t="s">
        <v>259</v>
      </c>
      <c r="B24" s="15"/>
      <c r="C24" s="15"/>
      <c r="D24" s="15"/>
      <c r="E24" s="15"/>
      <c r="F24" s="15"/>
      <c r="G24" s="15"/>
      <c r="H24" s="6"/>
      <c r="I24" s="6"/>
      <c r="J24" s="6"/>
      <c r="K24" s="6"/>
    </row>
    <row r="25" spans="1:12" s="175" customFormat="1" ht="33" customHeight="1">
      <c r="A25" s="546" t="s">
        <v>282</v>
      </c>
      <c r="B25" s="547"/>
      <c r="C25" s="547"/>
      <c r="D25" s="547"/>
      <c r="E25" s="547"/>
      <c r="F25" s="547"/>
      <c r="G25" s="547"/>
      <c r="H25" s="174"/>
      <c r="I25" s="174"/>
      <c r="J25" s="174"/>
      <c r="K25" s="174"/>
    </row>
    <row r="26" spans="1:12" ht="15.6">
      <c r="A26" s="3"/>
      <c r="B26" s="6"/>
      <c r="C26" s="6"/>
      <c r="D26" s="6"/>
      <c r="E26" s="6"/>
      <c r="F26" s="6"/>
      <c r="G26" s="6"/>
      <c r="H26" s="34"/>
    </row>
    <row r="27" spans="1:12" ht="48" customHeight="1">
      <c r="A27" s="548" t="s">
        <v>283</v>
      </c>
      <c r="B27" s="549"/>
      <c r="C27" s="549"/>
      <c r="D27" s="549"/>
      <c r="E27" s="549"/>
      <c r="F27" s="549"/>
      <c r="G27" s="549"/>
      <c r="H27" s="32"/>
      <c r="I27" s="3"/>
      <c r="J27" s="3"/>
      <c r="K27" s="3"/>
    </row>
    <row r="28" spans="1:12" ht="15.6">
      <c r="A28" s="32"/>
      <c r="B28" s="32"/>
      <c r="C28" s="32"/>
      <c r="D28" s="32"/>
      <c r="E28" s="32"/>
      <c r="F28" s="32"/>
      <c r="G28" s="32"/>
      <c r="H28" s="32"/>
    </row>
    <row r="29" spans="1:12" ht="33" customHeight="1">
      <c r="A29" s="550" t="s">
        <v>284</v>
      </c>
      <c r="B29" s="549"/>
      <c r="C29" s="549"/>
      <c r="D29" s="549"/>
      <c r="E29" s="549"/>
      <c r="F29" s="549"/>
      <c r="G29" s="549"/>
      <c r="H29" s="32"/>
      <c r="I29" s="33"/>
      <c r="J29" s="3"/>
      <c r="K29" s="3"/>
      <c r="L29" s="3"/>
    </row>
    <row r="30" spans="1:12" ht="15.6">
      <c r="A30" s="6"/>
      <c r="B30" s="6"/>
      <c r="C30" s="6"/>
      <c r="D30" s="6"/>
      <c r="E30" s="6"/>
      <c r="F30" s="6"/>
      <c r="G30" s="6"/>
      <c r="H30" s="34"/>
      <c r="I30" s="33"/>
      <c r="J30" s="3"/>
      <c r="K30" s="3"/>
      <c r="L30" s="3"/>
    </row>
    <row r="31" spans="1:12" ht="48" customHeight="1">
      <c r="A31" s="554" t="s">
        <v>285</v>
      </c>
      <c r="B31" s="549"/>
      <c r="C31" s="549"/>
      <c r="D31" s="549"/>
      <c r="E31" s="549"/>
      <c r="F31" s="549"/>
      <c r="G31" s="549"/>
      <c r="H31" s="32"/>
    </row>
    <row r="32" spans="1:12" ht="13.8">
      <c r="A32" s="6"/>
      <c r="B32" s="6"/>
      <c r="C32" s="6"/>
      <c r="D32" s="6"/>
      <c r="E32" s="6"/>
      <c r="F32" s="6"/>
      <c r="G32" s="6"/>
      <c r="H32" s="34"/>
      <c r="I32" s="26"/>
    </row>
    <row r="33" spans="1:11" ht="15.6">
      <c r="A33" s="555" t="s">
        <v>368</v>
      </c>
      <c r="B33" s="555"/>
      <c r="C33" s="555"/>
      <c r="D33" s="555"/>
      <c r="E33" s="555"/>
      <c r="F33" s="555"/>
      <c r="G33" s="555"/>
      <c r="H33" s="32"/>
    </row>
    <row r="34" spans="1:11">
      <c r="A34" s="6"/>
      <c r="B34" s="6"/>
      <c r="C34" s="6"/>
      <c r="D34" s="6"/>
      <c r="E34" s="6"/>
      <c r="F34" s="6"/>
      <c r="G34" s="6"/>
      <c r="H34" s="34"/>
    </row>
    <row r="35" spans="1:11" ht="15.6">
      <c r="A35" s="556" t="s">
        <v>287</v>
      </c>
      <c r="B35" s="556"/>
      <c r="C35" s="556"/>
      <c r="D35" s="556"/>
      <c r="E35" s="556"/>
      <c r="F35" s="556"/>
      <c r="G35" s="556"/>
      <c r="H35" s="36"/>
    </row>
    <row r="36" spans="1:11" ht="13.5" customHeight="1" thickBot="1">
      <c r="A36" s="187"/>
      <c r="B36" s="187"/>
      <c r="C36" s="187"/>
      <c r="D36" s="187"/>
      <c r="E36" s="187"/>
      <c r="F36" s="187"/>
      <c r="G36" s="187"/>
      <c r="H36" s="36"/>
    </row>
    <row r="37" spans="1:11" ht="16.2" thickBot="1">
      <c r="B37" s="543" t="s">
        <v>58</v>
      </c>
      <c r="C37" s="544"/>
      <c r="D37" s="164">
        <f>LOOKUP("End of Data",Data!$H$34:'Data'!$H$103,Data!$B$34:'Data'!$B$103)</f>
        <v>44112</v>
      </c>
    </row>
    <row r="38" spans="1:11" ht="16.2" thickBot="1">
      <c r="A38" s="9" t="s">
        <v>229</v>
      </c>
      <c r="B38" s="10"/>
      <c r="C38" s="10"/>
      <c r="D38" s="10"/>
      <c r="E38" s="10"/>
      <c r="F38" s="10"/>
      <c r="G38" s="10"/>
      <c r="H38" s="10"/>
      <c r="I38" s="10"/>
      <c r="J38" s="12"/>
    </row>
    <row r="39" spans="1:11" ht="15">
      <c r="A39" s="11"/>
      <c r="B39" s="551" t="s">
        <v>59</v>
      </c>
      <c r="C39" s="552"/>
      <c r="D39" s="542" t="s">
        <v>315</v>
      </c>
      <c r="E39" s="542"/>
      <c r="F39" s="47" t="s">
        <v>316</v>
      </c>
      <c r="G39" s="553" t="s">
        <v>317</v>
      </c>
      <c r="H39" s="553"/>
      <c r="I39" s="553"/>
      <c r="J39" s="79"/>
    </row>
    <row r="40" spans="1:11">
      <c r="A40" s="58" t="s">
        <v>42</v>
      </c>
      <c r="B40" s="177" t="s">
        <v>318</v>
      </c>
      <c r="C40" s="177" t="s">
        <v>319</v>
      </c>
      <c r="D40" s="178" t="s">
        <v>320</v>
      </c>
      <c r="E40" s="497" t="s">
        <v>321</v>
      </c>
      <c r="F40" s="47" t="s">
        <v>322</v>
      </c>
      <c r="G40" s="179" t="s">
        <v>63</v>
      </c>
      <c r="H40" s="179" t="s">
        <v>62</v>
      </c>
      <c r="I40" s="179" t="s">
        <v>64</v>
      </c>
      <c r="J40" s="79"/>
    </row>
    <row r="41" spans="1:11" ht="52.5" customHeight="1">
      <c r="A41" s="180" t="s">
        <v>266</v>
      </c>
      <c r="B41" s="181" t="s">
        <v>67</v>
      </c>
      <c r="C41" s="181" t="s">
        <v>39</v>
      </c>
      <c r="D41" s="182" t="s">
        <v>7</v>
      </c>
      <c r="E41" s="182" t="s">
        <v>60</v>
      </c>
      <c r="F41" s="183" t="s">
        <v>68</v>
      </c>
      <c r="G41" s="184" t="s">
        <v>61</v>
      </c>
      <c r="H41" s="184" t="s">
        <v>8</v>
      </c>
      <c r="I41" s="184" t="s">
        <v>65</v>
      </c>
      <c r="J41" s="185"/>
    </row>
    <row r="42" spans="1:11">
      <c r="B42" s="50" t="s">
        <v>66</v>
      </c>
      <c r="C42" s="49"/>
      <c r="D42" s="42"/>
      <c r="E42" s="42"/>
      <c r="F42" s="45"/>
      <c r="G42" s="52"/>
      <c r="H42" s="232" t="s">
        <v>323</v>
      </c>
      <c r="I42" s="232" t="s">
        <v>149</v>
      </c>
      <c r="J42" s="57"/>
      <c r="K42" s="16"/>
    </row>
    <row r="43" spans="1:11" ht="15.6">
      <c r="A43" t="s">
        <v>77</v>
      </c>
      <c r="B43" s="48" t="s">
        <v>89</v>
      </c>
      <c r="C43" s="48">
        <f>IF(B46=0,"",B46)</f>
        <v>3.87</v>
      </c>
      <c r="D43" s="43">
        <f t="array" ref="D43:D54">TRANSPOSE(Data!C$550:'Data'!N$550)</f>
        <v>-0.1127025999999999</v>
      </c>
      <c r="E43" s="43">
        <f>IF(C43="","",C43+D43)</f>
        <v>3.7572974000000001</v>
      </c>
      <c r="F43" s="210">
        <f>LOOKUP("End of Data",Data!$Q$247:'Data'!$Q$316,Data!E$247:'Data'!E$316)</f>
        <v>0</v>
      </c>
      <c r="G43" s="54">
        <f>IF(F43&gt;0,F43,E43)</f>
        <v>3.7572974000000001</v>
      </c>
      <c r="H43" s="85">
        <f>Data!C652*100</f>
        <v>6.92</v>
      </c>
      <c r="I43" s="55">
        <f t="shared" ref="I43:I54" si="0">(G43*H43)/100</f>
        <v>0.26000498008</v>
      </c>
      <c r="J43" s="57"/>
      <c r="K43" s="16"/>
    </row>
    <row r="44" spans="1:11" ht="15.6">
      <c r="A44" t="s">
        <v>78</v>
      </c>
      <c r="B44" s="48"/>
      <c r="C44" s="48">
        <f>IF(B46=0,"",B46)</f>
        <v>3.87</v>
      </c>
      <c r="D44" s="43">
        <v>-0.18370460000000008</v>
      </c>
      <c r="E44" s="43">
        <f t="shared" ref="E44:E54" si="1">IF(C44="","",C44+D44)</f>
        <v>3.6862954000000001</v>
      </c>
      <c r="F44" s="210">
        <f>LOOKUP("End of Data",Data!$Q$247:'Data'!$Q$316,Data!F$247:'Data'!F$316)</f>
        <v>0</v>
      </c>
      <c r="G44" s="54">
        <f t="shared" ref="G44:G54" si="2">IF(F44&gt;0,F44,E44)</f>
        <v>3.6862954000000001</v>
      </c>
      <c r="H44" s="85">
        <f>Data!D652*100</f>
        <v>11.240000000000002</v>
      </c>
      <c r="I44" s="55">
        <f t="shared" si="0"/>
        <v>0.41433960296000011</v>
      </c>
      <c r="J44" s="57"/>
      <c r="K44" s="16"/>
    </row>
    <row r="45" spans="1:11" ht="15.6">
      <c r="A45" t="s">
        <v>79</v>
      </c>
      <c r="B45" s="48"/>
      <c r="C45" s="48">
        <f>IF(B46=0,"",B46)</f>
        <v>3.87</v>
      </c>
      <c r="D45" s="43">
        <v>-0.17577980000000001</v>
      </c>
      <c r="E45" s="43">
        <f t="shared" si="1"/>
        <v>3.6942202000000002</v>
      </c>
      <c r="F45" s="210">
        <f>LOOKUP("End of Data",Data!$Q$247:'Data'!$Q$316,Data!G$247:'Data'!G$316)</f>
        <v>0</v>
      </c>
      <c r="G45" s="54">
        <f t="shared" si="2"/>
        <v>3.6942202000000002</v>
      </c>
      <c r="H45" s="85">
        <f>Data!E652*100</f>
        <v>12.740000000000002</v>
      </c>
      <c r="I45" s="55">
        <f t="shared" si="0"/>
        <v>0.47064365348000009</v>
      </c>
      <c r="J45" s="57"/>
      <c r="K45" s="16"/>
    </row>
    <row r="46" spans="1:11" ht="15.6">
      <c r="A46" t="s">
        <v>80</v>
      </c>
      <c r="B46" s="209">
        <f>LOOKUP("End of Data",Data!$H$34:'Data'!$H$103,Data!C$34:'Data'!C$103)</f>
        <v>3.87</v>
      </c>
      <c r="C46" s="48">
        <f>IF(B49=0,"",B49)</f>
        <v>3.9460000000000002</v>
      </c>
      <c r="D46" s="43">
        <v>-0.18804619999999997</v>
      </c>
      <c r="E46" s="43">
        <f t="shared" si="1"/>
        <v>3.7579538000000001</v>
      </c>
      <c r="F46" s="210">
        <f>LOOKUP("End of Data",Data!$Q$247:'Data'!$Q$316,Data!H$247:'Data'!H$316)</f>
        <v>0</v>
      </c>
      <c r="G46" s="54">
        <f t="shared" si="2"/>
        <v>3.7579538000000001</v>
      </c>
      <c r="H46" s="85">
        <f>Data!F652*100</f>
        <v>9.0799999999999983</v>
      </c>
      <c r="I46" s="55">
        <f t="shared" si="0"/>
        <v>0.34122220504</v>
      </c>
      <c r="J46" s="57"/>
      <c r="K46" s="16"/>
    </row>
    <row r="47" spans="1:11" ht="15.6">
      <c r="A47" t="s">
        <v>81</v>
      </c>
      <c r="B47" s="48"/>
      <c r="C47" s="48">
        <f>IF(B49=0,"",B49)</f>
        <v>3.9460000000000002</v>
      </c>
      <c r="D47" s="43">
        <v>-0.14161879999999999</v>
      </c>
      <c r="E47" s="43">
        <f t="shared" si="1"/>
        <v>3.8043812000000004</v>
      </c>
      <c r="F47" s="210">
        <f>LOOKUP("End of Data",Data!$Q$247:'Data'!$Q$316,Data!I$247:'Data'!I$316)</f>
        <v>0</v>
      </c>
      <c r="G47" s="54">
        <f t="shared" si="2"/>
        <v>3.8043812000000004</v>
      </c>
      <c r="H47" s="85">
        <f>Data!G652*100</f>
        <v>12.559999999999999</v>
      </c>
      <c r="I47" s="55">
        <f t="shared" si="0"/>
        <v>0.47783027872</v>
      </c>
      <c r="J47" s="57"/>
      <c r="K47" s="16"/>
    </row>
    <row r="48" spans="1:11" ht="15.6">
      <c r="A48" t="s">
        <v>82</v>
      </c>
      <c r="B48" s="48"/>
      <c r="C48" s="48">
        <f>IF(B49=0,"",B49)</f>
        <v>3.9460000000000002</v>
      </c>
      <c r="D48" s="43">
        <v>-0.14328800000000008</v>
      </c>
      <c r="E48" s="43">
        <f t="shared" si="1"/>
        <v>3.8027120000000001</v>
      </c>
      <c r="F48" s="210">
        <f>LOOKUP("End of Data",Data!$Q$247:'Data'!$Q$316,Data!J$247:'Data'!J$316)</f>
        <v>0</v>
      </c>
      <c r="G48" s="54">
        <f t="shared" si="2"/>
        <v>3.8027120000000001</v>
      </c>
      <c r="H48" s="85">
        <f>Data!H652*100</f>
        <v>7.580000000000001</v>
      </c>
      <c r="I48" s="55">
        <f t="shared" si="0"/>
        <v>0.28824556960000008</v>
      </c>
      <c r="J48" s="57"/>
      <c r="K48" s="16"/>
    </row>
    <row r="49" spans="1:22" ht="15.6">
      <c r="A49" t="s">
        <v>83</v>
      </c>
      <c r="B49" s="209">
        <f>LOOKUP("End of Data",Data!$H$34:'Data'!$H$103,Data!D$34:'Data'!D$103)</f>
        <v>3.9460000000000002</v>
      </c>
      <c r="C49" s="48">
        <f>IF(B51=0,"",B51)</f>
        <v>3.996</v>
      </c>
      <c r="D49" s="43">
        <v>-0.11618780000000006</v>
      </c>
      <c r="E49" s="43">
        <f t="shared" si="1"/>
        <v>3.8798121999999999</v>
      </c>
      <c r="F49" s="210">
        <f>LOOKUP("End of Data",Data!$Q$247:'Data'!$Q$316,Data!K$247:'Data'!K$316)</f>
        <v>0</v>
      </c>
      <c r="G49" s="54">
        <f t="shared" si="2"/>
        <v>3.8798121999999999</v>
      </c>
      <c r="H49" s="85">
        <f>Data!I652*100</f>
        <v>6.7200000000000006</v>
      </c>
      <c r="I49" s="55">
        <f t="shared" si="0"/>
        <v>0.26072337983999999</v>
      </c>
      <c r="J49" s="57"/>
      <c r="K49" s="16"/>
    </row>
    <row r="50" spans="1:22" ht="15.6">
      <c r="A50" t="s">
        <v>84</v>
      </c>
      <c r="B50" s="48"/>
      <c r="C50" s="48">
        <f>IF(B51=0,"",B51)</f>
        <v>3.996</v>
      </c>
      <c r="D50" s="43">
        <v>-0.11736460000000007</v>
      </c>
      <c r="E50" s="43">
        <f t="shared" si="1"/>
        <v>3.8786353999999998</v>
      </c>
      <c r="F50" s="210">
        <f>LOOKUP("End of Data",Data!$Q$247:'Data'!$Q$316,Data!L$247:'Data'!L$316)</f>
        <v>0</v>
      </c>
      <c r="G50" s="54">
        <f t="shared" si="2"/>
        <v>3.8786353999999998</v>
      </c>
      <c r="H50" s="85">
        <f>Data!J652*100</f>
        <v>5.6999999999999993</v>
      </c>
      <c r="I50" s="55">
        <f t="shared" si="0"/>
        <v>0.22108221779999998</v>
      </c>
      <c r="J50" s="57"/>
      <c r="K50" s="16"/>
    </row>
    <row r="51" spans="1:22" ht="15.6">
      <c r="A51" t="s">
        <v>85</v>
      </c>
      <c r="B51" s="209">
        <f>LOOKUP("End of Data",Data!$H$34:'Data'!$H$103,Data!E34:'Data'!E$103)</f>
        <v>3.996</v>
      </c>
      <c r="C51" s="48">
        <f>IF(B53=0,"",B53)</f>
        <v>4.03</v>
      </c>
      <c r="D51" s="43">
        <v>-0.20429859999999983</v>
      </c>
      <c r="E51" s="43">
        <f t="shared" si="1"/>
        <v>3.8257014000000003</v>
      </c>
      <c r="F51" s="210">
        <f>LOOKUP("End of Data",Data!$Q$247:'Data'!$Q$316,Data!M$247:'Data'!M$316)</f>
        <v>0</v>
      </c>
      <c r="G51" s="54">
        <f t="shared" si="2"/>
        <v>3.8257014000000003</v>
      </c>
      <c r="H51" s="85">
        <f>Data!K652*100</f>
        <v>6.2</v>
      </c>
      <c r="I51" s="55">
        <f t="shared" si="0"/>
        <v>0.23719348680000002</v>
      </c>
      <c r="J51" s="57"/>
      <c r="K51" s="16"/>
      <c r="L51" s="483"/>
    </row>
    <row r="52" spans="1:22" ht="15.6">
      <c r="A52" t="s">
        <v>86</v>
      </c>
      <c r="B52" s="48"/>
      <c r="C52" s="48">
        <f>IF(B53=0,"",B53)</f>
        <v>4.03</v>
      </c>
      <c r="D52" s="43">
        <v>-0.22626399999999994</v>
      </c>
      <c r="E52" s="43">
        <f t="shared" si="1"/>
        <v>3.8037360000000002</v>
      </c>
      <c r="F52" s="210">
        <f>LOOKUP("End of Data",Data!$Q$247:'Data'!$Q$316,Data!N$247:'Data'!N$316)</f>
        <v>0</v>
      </c>
      <c r="G52" s="54">
        <f t="shared" si="2"/>
        <v>3.8037360000000002</v>
      </c>
      <c r="H52" s="85">
        <f>Data!L652*100</f>
        <v>7.66</v>
      </c>
      <c r="I52" s="55">
        <f t="shared" si="0"/>
        <v>0.29136617760000005</v>
      </c>
      <c r="J52" s="57"/>
      <c r="K52" s="16"/>
    </row>
    <row r="53" spans="1:22" ht="15.6">
      <c r="A53" t="s">
        <v>87</v>
      </c>
      <c r="B53" s="209">
        <f>LOOKUP("End of Data",Data!$H$34:'Data'!$H$103,Data!F34:'Data'!F$103)</f>
        <v>4.03</v>
      </c>
      <c r="C53" s="48">
        <f>IF(B55=0,"",B55)</f>
        <v>3.9020000000000001</v>
      </c>
      <c r="D53" s="43">
        <v>-9.20177999999999E-2</v>
      </c>
      <c r="E53" s="43">
        <f t="shared" si="1"/>
        <v>3.8099822000000003</v>
      </c>
      <c r="F53" s="210">
        <f>LOOKUP("End of Data",Data!$Q$247:'Data'!$Q$316,Data!O$247:'Data'!O$316)</f>
        <v>0</v>
      </c>
      <c r="G53" s="54">
        <f t="shared" si="2"/>
        <v>3.8099822000000003</v>
      </c>
      <c r="H53" s="85">
        <f>Data!M652*100</f>
        <v>6.68</v>
      </c>
      <c r="I53" s="55">
        <f t="shared" si="0"/>
        <v>0.25450681096</v>
      </c>
      <c r="J53" s="57"/>
      <c r="K53" s="16"/>
    </row>
    <row r="54" spans="1:22" ht="15.6">
      <c r="A54" t="s">
        <v>88</v>
      </c>
      <c r="B54" s="48"/>
      <c r="C54" s="48">
        <f>IF(B55=0,"",B55)</f>
        <v>3.9020000000000001</v>
      </c>
      <c r="D54" s="43">
        <v>0</v>
      </c>
      <c r="E54" s="43">
        <f t="shared" si="1"/>
        <v>3.9020000000000001</v>
      </c>
      <c r="F54" s="210">
        <f>LOOKUP("End of Data",Data!$Q$247:'Data'!$Q$316,Data!P$247:'Data'!P$316)</f>
        <v>0</v>
      </c>
      <c r="G54" s="54">
        <f t="shared" si="2"/>
        <v>3.9020000000000001</v>
      </c>
      <c r="H54" s="85">
        <f>Data!N652*100</f>
        <v>6.94</v>
      </c>
      <c r="I54" s="55">
        <f t="shared" si="0"/>
        <v>0.27079880000000001</v>
      </c>
      <c r="J54" s="57"/>
      <c r="K54" s="16"/>
    </row>
    <row r="55" spans="1:22" ht="16.2" thickBot="1">
      <c r="A55" s="12" t="s">
        <v>77</v>
      </c>
      <c r="B55" s="211">
        <f>LOOKUP("End of Data",Data!$H$34:'Data'!$H$103,Data!G$34:'Data'!G$103)</f>
        <v>3.9020000000000001</v>
      </c>
      <c r="C55" s="51"/>
      <c r="D55" s="44"/>
      <c r="E55" s="44"/>
      <c r="F55" s="46"/>
      <c r="G55" s="166" t="s">
        <v>74</v>
      </c>
      <c r="H55" s="163">
        <f>SUM(H43:H54)</f>
        <v>100.02000000000001</v>
      </c>
      <c r="I55" s="53"/>
      <c r="J55" s="82"/>
      <c r="K55" s="16"/>
    </row>
    <row r="56" spans="1:22">
      <c r="A56" s="188"/>
      <c r="B56" s="189"/>
      <c r="C56" s="189"/>
      <c r="D56" s="189"/>
      <c r="E56" s="189"/>
      <c r="F56" s="189"/>
      <c r="G56" s="189"/>
      <c r="H56" s="188"/>
      <c r="I56" s="188"/>
      <c r="J56" s="188"/>
      <c r="L56" s="483"/>
    </row>
    <row r="57" spans="1:22" ht="16.2" thickBot="1">
      <c r="A57" s="59" t="s">
        <v>410</v>
      </c>
      <c r="B57" s="59"/>
      <c r="C57" s="59"/>
      <c r="D57" s="60"/>
      <c r="E57" s="61"/>
      <c r="F57" s="61"/>
      <c r="G57" s="61"/>
      <c r="H57" s="61"/>
      <c r="I57" s="61"/>
      <c r="J57" s="80"/>
      <c r="L57" s="483"/>
    </row>
    <row r="58" spans="1:22" ht="16.2" thickBot="1">
      <c r="A58" s="62"/>
      <c r="B58" s="62"/>
      <c r="C58" s="62"/>
      <c r="D58" s="63"/>
      <c r="E58" s="61"/>
      <c r="F58" s="61"/>
      <c r="G58" s="61"/>
      <c r="H58" s="61"/>
      <c r="I58" s="61"/>
      <c r="J58" s="80"/>
      <c r="L58" s="399"/>
      <c r="M58" s="13"/>
      <c r="N58" s="399"/>
      <c r="O58" s="13"/>
      <c r="P58" s="13"/>
      <c r="Q58" s="399"/>
      <c r="R58" s="399"/>
      <c r="S58" s="13"/>
      <c r="T58" s="13"/>
      <c r="U58" s="13"/>
      <c r="V58" s="13"/>
    </row>
    <row r="59" spans="1:22" ht="13.8" thickBot="1">
      <c r="A59" s="78" t="s">
        <v>324</v>
      </c>
      <c r="B59" s="61"/>
      <c r="C59" s="61"/>
      <c r="D59" s="63"/>
      <c r="E59" s="61"/>
      <c r="F59" s="61"/>
      <c r="G59" s="61"/>
      <c r="H59" s="61"/>
      <c r="I59" s="470">
        <f>SUM(I43:I54)</f>
        <v>3.7879571628800002</v>
      </c>
      <c r="J59" s="80"/>
      <c r="L59" s="13"/>
      <c r="M59" s="13"/>
      <c r="N59" s="13"/>
      <c r="O59" s="13"/>
      <c r="P59" s="13"/>
      <c r="Q59" s="13"/>
      <c r="R59" s="13"/>
      <c r="S59" s="13"/>
      <c r="T59" s="13"/>
      <c r="U59" s="13"/>
      <c r="V59" s="13"/>
    </row>
    <row r="60" spans="1:22">
      <c r="A60" s="61"/>
      <c r="B60" s="61"/>
      <c r="C60" s="61"/>
      <c r="D60" s="65"/>
      <c r="E60" s="61"/>
      <c r="F60" s="61"/>
      <c r="G60" s="61"/>
      <c r="H60" s="61"/>
      <c r="I60" s="61"/>
      <c r="J60" s="80"/>
      <c r="L60" s="13"/>
      <c r="M60" s="13"/>
      <c r="N60" s="13"/>
      <c r="O60" s="399"/>
      <c r="P60" s="13"/>
      <c r="Q60" s="13"/>
      <c r="R60" s="13"/>
      <c r="S60" s="13"/>
      <c r="T60" s="13"/>
      <c r="U60" s="13"/>
      <c r="V60" s="13"/>
    </row>
    <row r="61" spans="1:22" ht="16.2" thickBot="1">
      <c r="A61" s="66" t="s">
        <v>411</v>
      </c>
      <c r="B61" s="66"/>
      <c r="C61" s="66"/>
      <c r="D61" s="67"/>
      <c r="E61" s="41"/>
      <c r="F61" s="41"/>
      <c r="G61" s="41"/>
      <c r="H61" s="41"/>
      <c r="I61" s="41"/>
      <c r="J61" s="81"/>
      <c r="L61" s="13"/>
      <c r="M61" s="13"/>
      <c r="N61" s="13"/>
      <c r="O61" s="13"/>
      <c r="P61" s="13"/>
      <c r="Q61" s="13"/>
      <c r="R61" s="13"/>
      <c r="S61" s="13"/>
      <c r="T61" s="13"/>
      <c r="U61" s="13"/>
      <c r="V61" s="13"/>
    </row>
    <row r="62" spans="1:22" ht="16.2" thickBot="1">
      <c r="A62" s="68" t="s">
        <v>75</v>
      </c>
      <c r="B62" s="69"/>
      <c r="C62" s="70"/>
      <c r="D62" s="71"/>
      <c r="E62" s="68"/>
      <c r="F62" s="68"/>
      <c r="G62" s="41"/>
      <c r="H62" s="41"/>
      <c r="I62" s="41"/>
      <c r="J62" s="81"/>
      <c r="L62" s="352"/>
      <c r="M62" s="13"/>
      <c r="N62" s="13"/>
      <c r="O62" s="13"/>
      <c r="P62" s="13"/>
      <c r="Q62" s="13"/>
      <c r="R62" s="13"/>
      <c r="S62" s="13"/>
      <c r="T62" s="13"/>
      <c r="U62" s="13"/>
      <c r="V62" s="13"/>
    </row>
    <row r="63" spans="1:22" ht="14.4" thickBot="1">
      <c r="A63" s="41"/>
      <c r="B63" s="192" t="s">
        <v>415</v>
      </c>
      <c r="C63" s="72">
        <f>MAX(0,(F63-I63))</f>
        <v>0</v>
      </c>
      <c r="D63" s="76" t="s">
        <v>413</v>
      </c>
      <c r="E63" s="76"/>
      <c r="F63" s="471">
        <f>+C65</f>
        <v>3.7</v>
      </c>
      <c r="G63" s="76" t="s">
        <v>326</v>
      </c>
      <c r="H63" s="73"/>
      <c r="I63" s="461">
        <f>+C67</f>
        <v>3.7879571628800002</v>
      </c>
      <c r="J63" s="73"/>
      <c r="K63" s="16"/>
      <c r="L63" s="13"/>
      <c r="M63" s="13"/>
      <c r="N63" s="13"/>
      <c r="O63" s="13"/>
      <c r="P63" s="13"/>
      <c r="Q63" s="13"/>
      <c r="R63" s="13"/>
      <c r="S63" s="13"/>
      <c r="T63" s="13"/>
      <c r="U63" s="13"/>
      <c r="V63" s="13"/>
    </row>
    <row r="64" spans="1:22" ht="14.4" thickBot="1">
      <c r="A64" s="41"/>
      <c r="B64" s="191" t="s">
        <v>197</v>
      </c>
      <c r="C64" s="71"/>
      <c r="D64" s="391" t="s">
        <v>412</v>
      </c>
      <c r="E64" s="68"/>
      <c r="F64" s="41"/>
      <c r="G64" s="391"/>
      <c r="H64" s="41"/>
      <c r="I64" s="391"/>
      <c r="J64" s="73"/>
      <c r="K64" s="16"/>
      <c r="L64" s="13"/>
      <c r="M64" s="13"/>
      <c r="N64" s="13"/>
      <c r="O64" s="13"/>
      <c r="P64" s="13"/>
      <c r="Q64" s="13"/>
      <c r="R64" s="13"/>
      <c r="S64" s="13"/>
      <c r="T64" s="13"/>
      <c r="U64" s="13"/>
      <c r="V64" s="13"/>
    </row>
    <row r="65" spans="1:22" ht="13.8" thickBot="1">
      <c r="A65" s="570" t="s">
        <v>204</v>
      </c>
      <c r="B65" s="571"/>
      <c r="C65" s="462">
        <f>MIN(D66,(IF(F66&gt;H66,F66,H66)))</f>
        <v>3.7</v>
      </c>
      <c r="D65" s="76" t="s">
        <v>230</v>
      </c>
      <c r="E65" s="73"/>
      <c r="F65" s="76"/>
      <c r="G65" s="73"/>
      <c r="H65" s="73"/>
      <c r="I65" s="73"/>
      <c r="J65" s="73"/>
      <c r="K65" s="16"/>
      <c r="L65" s="13"/>
      <c r="M65" s="13"/>
      <c r="N65" s="13"/>
      <c r="O65" s="13"/>
      <c r="P65" s="13"/>
      <c r="Q65" s="13"/>
      <c r="R65" s="13"/>
      <c r="S65" s="13"/>
      <c r="T65" s="13"/>
      <c r="U65" s="13"/>
      <c r="V65" s="13"/>
    </row>
    <row r="66" spans="1:22" ht="16.2" thickBot="1">
      <c r="A66" s="71"/>
      <c r="B66" s="73"/>
      <c r="C66" s="71"/>
      <c r="D66" s="75">
        <f>1.15*3.7</f>
        <v>4.2549999999999999</v>
      </c>
      <c r="E66" s="463"/>
      <c r="F66" s="464">
        <f>+Data!F832</f>
        <v>3.7</v>
      </c>
      <c r="G66" s="74"/>
      <c r="H66" s="465">
        <f>((SUM((Data!N444:'Data'!N447),I59)-MAX((Data!N444:'Data'!N447),I59)-MIN((Data!N444:'Data'!N447),I59))/3)*(0.85)</f>
        <v>2.9976666666666669</v>
      </c>
      <c r="I66" s="73"/>
      <c r="J66" s="73"/>
      <c r="K66" s="16"/>
      <c r="L66" s="13"/>
      <c r="M66" s="13"/>
      <c r="N66" s="13"/>
      <c r="O66" s="13"/>
      <c r="P66" s="13"/>
      <c r="Q66" s="13"/>
      <c r="R66" s="13"/>
      <c r="S66" s="13"/>
      <c r="T66" s="13"/>
      <c r="U66" s="13"/>
      <c r="V66" s="13"/>
    </row>
    <row r="67" spans="1:22" ht="13.8" thickBot="1">
      <c r="A67" s="568" t="s">
        <v>205</v>
      </c>
      <c r="B67" s="569"/>
      <c r="C67" s="478">
        <f>IF(D68&gt;G68,D68,G68)</f>
        <v>3.7879571628800002</v>
      </c>
      <c r="D67" s="468" t="s">
        <v>198</v>
      </c>
      <c r="E67" s="73"/>
      <c r="F67" s="73"/>
      <c r="G67" s="73"/>
      <c r="H67" s="391"/>
      <c r="I67" s="391"/>
      <c r="J67" s="73"/>
      <c r="K67" s="16"/>
      <c r="L67" s="399"/>
      <c r="M67" s="13"/>
      <c r="N67" s="13"/>
      <c r="O67" s="13"/>
      <c r="P67" s="13"/>
      <c r="Q67" s="13"/>
      <c r="R67" s="13"/>
      <c r="S67" s="13"/>
      <c r="T67" s="13"/>
      <c r="U67" s="13"/>
      <c r="V67" s="13"/>
    </row>
    <row r="68" spans="1:22" ht="13.8" thickBot="1">
      <c r="A68" s="67"/>
      <c r="B68" s="67"/>
      <c r="C68" s="67"/>
      <c r="D68" s="477">
        <f>+I59</f>
        <v>3.7879571628800002</v>
      </c>
      <c r="E68" s="67"/>
      <c r="F68" s="67"/>
      <c r="G68" s="469">
        <f>+Data!C832</f>
        <v>2.2000000000000002</v>
      </c>
      <c r="H68" s="67"/>
      <c r="I68" s="67"/>
      <c r="J68" s="222"/>
      <c r="K68" s="16"/>
      <c r="L68" s="13"/>
      <c r="M68" s="13"/>
      <c r="N68" s="13"/>
      <c r="O68" s="13"/>
      <c r="P68" s="13"/>
      <c r="Q68" s="13"/>
      <c r="R68" s="13"/>
      <c r="S68" s="13"/>
      <c r="T68" s="13"/>
      <c r="U68" s="13"/>
      <c r="V68" s="13"/>
    </row>
    <row r="69" spans="1:22" ht="13.8">
      <c r="A69" s="58" t="s">
        <v>69</v>
      </c>
      <c r="B69" s="13"/>
      <c r="C69" s="13"/>
      <c r="D69" s="14"/>
      <c r="E69" s="13"/>
      <c r="F69" s="186"/>
      <c r="G69" s="13"/>
      <c r="H69" s="14"/>
      <c r="I69" s="13"/>
      <c r="J69" s="13"/>
      <c r="K69" s="13"/>
      <c r="L69" s="13"/>
      <c r="M69" s="13"/>
      <c r="N69" s="13"/>
      <c r="O69" s="13"/>
      <c r="P69" s="13"/>
      <c r="Q69" s="13"/>
      <c r="R69" s="13"/>
      <c r="S69" s="13"/>
      <c r="T69" s="13"/>
      <c r="U69" s="13"/>
      <c r="V69" s="13"/>
    </row>
    <row r="70" spans="1:22">
      <c r="A70" s="247" t="s">
        <v>372</v>
      </c>
      <c r="L70" s="13"/>
      <c r="M70" s="13"/>
      <c r="N70" s="13"/>
      <c r="O70" s="13"/>
      <c r="P70" s="13"/>
      <c r="Q70" s="13"/>
      <c r="R70" s="13"/>
      <c r="S70" s="13"/>
      <c r="T70" s="13"/>
      <c r="U70" s="13"/>
      <c r="V70" s="13"/>
    </row>
    <row r="71" spans="1:22">
      <c r="A71" s="247" t="s">
        <v>289</v>
      </c>
      <c r="I71" s="13"/>
      <c r="L71" s="480"/>
      <c r="M71" s="13"/>
      <c r="N71" s="13"/>
      <c r="O71" s="13"/>
      <c r="P71" s="13"/>
      <c r="Q71" s="13"/>
      <c r="R71" s="13"/>
      <c r="S71" s="13"/>
      <c r="T71" s="13"/>
      <c r="U71" s="13"/>
      <c r="V71" s="13"/>
    </row>
    <row r="72" spans="1:22">
      <c r="A72" s="247" t="s">
        <v>290</v>
      </c>
      <c r="L72" s="13"/>
      <c r="M72" s="13"/>
      <c r="N72" s="37"/>
      <c r="O72" s="13"/>
      <c r="P72" s="13"/>
      <c r="Q72" s="13"/>
      <c r="R72" s="13"/>
      <c r="S72" s="13"/>
      <c r="T72" s="13"/>
      <c r="U72" s="13"/>
      <c r="V72" s="13"/>
    </row>
    <row r="73" spans="1:22">
      <c r="A73" s="247" t="s">
        <v>263</v>
      </c>
      <c r="L73" s="13"/>
      <c r="M73" s="13"/>
      <c r="N73" s="13"/>
      <c r="O73" s="13"/>
      <c r="P73" s="13"/>
      <c r="Q73" s="13"/>
      <c r="R73" s="13"/>
      <c r="S73" s="13"/>
      <c r="T73" s="13"/>
      <c r="U73" s="13"/>
      <c r="V73" s="13"/>
    </row>
    <row r="74" spans="1:22">
      <c r="A74" t="s">
        <v>386</v>
      </c>
      <c r="L74" s="13"/>
      <c r="M74" s="13"/>
      <c r="N74" s="37"/>
      <c r="O74" s="13"/>
      <c r="P74" s="13"/>
      <c r="Q74" s="13"/>
      <c r="R74" s="13"/>
      <c r="S74" s="13"/>
      <c r="T74" s="13"/>
      <c r="U74" s="13"/>
      <c r="V74" s="13"/>
    </row>
    <row r="75" spans="1:22">
      <c r="K75" s="481"/>
      <c r="L75" s="13"/>
      <c r="M75" s="13"/>
      <c r="N75" s="37"/>
      <c r="O75" s="13"/>
      <c r="P75" s="13"/>
      <c r="Q75" s="13"/>
      <c r="R75" s="13"/>
      <c r="S75" s="13"/>
      <c r="T75" s="13"/>
      <c r="U75" s="13"/>
      <c r="V75" s="13"/>
    </row>
    <row r="76" spans="1:22" ht="15.6">
      <c r="A76" s="4" t="s">
        <v>189</v>
      </c>
      <c r="B76" s="6"/>
      <c r="C76" s="6"/>
      <c r="D76" s="6"/>
      <c r="E76" s="6"/>
      <c r="F76" s="6"/>
      <c r="G76" s="6"/>
      <c r="H76" s="6"/>
      <c r="I76" s="6"/>
      <c r="J76" s="6"/>
      <c r="N76" s="37"/>
    </row>
    <row r="77" spans="1:22" ht="18">
      <c r="A77" s="15"/>
      <c r="J77" s="323"/>
      <c r="N77" s="37"/>
    </row>
    <row r="78" spans="1:22" ht="16.2" customHeight="1">
      <c r="A78" s="540" t="s">
        <v>231</v>
      </c>
      <c r="B78" s="541"/>
      <c r="C78" s="541"/>
      <c r="D78" s="541"/>
      <c r="E78" s="541"/>
      <c r="F78" s="541"/>
      <c r="G78" s="541"/>
      <c r="H78" s="4"/>
      <c r="I78" s="13"/>
      <c r="J78" s="352"/>
      <c r="K78" s="13"/>
      <c r="L78" s="13"/>
      <c r="M78" s="13"/>
      <c r="N78" s="37"/>
      <c r="O78" s="13"/>
    </row>
    <row r="79" spans="1:22" ht="18">
      <c r="A79" s="15"/>
      <c r="B79" s="15"/>
      <c r="C79" s="15"/>
      <c r="D79" s="15"/>
      <c r="E79" s="15"/>
      <c r="F79" s="15"/>
      <c r="G79" s="15"/>
      <c r="H79" s="15"/>
      <c r="I79" s="13"/>
      <c r="J79" s="13"/>
      <c r="K79" s="13"/>
      <c r="L79" s="13"/>
      <c r="M79" s="13"/>
      <c r="N79" s="13"/>
      <c r="O79" s="13"/>
    </row>
    <row r="80" spans="1:22" ht="15.6" customHeight="1">
      <c r="A80" s="540" t="s">
        <v>232</v>
      </c>
      <c r="B80" s="541"/>
      <c r="C80" s="541"/>
      <c r="D80" s="541"/>
      <c r="E80" s="541"/>
      <c r="F80" s="541"/>
      <c r="G80" s="541"/>
      <c r="H80" s="15"/>
      <c r="I80" s="13"/>
      <c r="J80" s="13"/>
      <c r="K80" s="13"/>
      <c r="L80" s="13"/>
      <c r="M80" s="13"/>
      <c r="N80" s="13"/>
      <c r="O80" s="13"/>
    </row>
    <row r="81" spans="1:15" ht="18">
      <c r="A81" s="15"/>
      <c r="B81" s="15"/>
      <c r="C81" s="15"/>
      <c r="D81" s="15"/>
      <c r="E81" s="15"/>
      <c r="F81" s="15"/>
      <c r="G81" s="15"/>
      <c r="H81" s="15"/>
      <c r="I81" s="399"/>
      <c r="J81" s="13"/>
      <c r="K81" s="13"/>
      <c r="L81" s="399"/>
      <c r="M81" s="13"/>
      <c r="N81" s="13"/>
      <c r="O81" s="13"/>
    </row>
    <row r="125" spans="1:8" ht="15.6">
      <c r="A125" s="4" t="s">
        <v>291</v>
      </c>
    </row>
    <row r="126" spans="1:8" ht="15.6">
      <c r="A126" s="30"/>
      <c r="H126" s="34"/>
    </row>
    <row r="127" spans="1:8" ht="33" customHeight="1">
      <c r="A127" s="562" t="s">
        <v>292</v>
      </c>
      <c r="B127" s="549"/>
      <c r="C127" s="549"/>
      <c r="D127" s="549"/>
      <c r="E127" s="549"/>
      <c r="F127" s="549"/>
      <c r="G127" s="549"/>
      <c r="H127" s="34"/>
    </row>
    <row r="128" spans="1:8" ht="15">
      <c r="A128" s="20"/>
      <c r="H128" s="34"/>
    </row>
    <row r="129" spans="1:14" ht="33" customHeight="1">
      <c r="A129" s="564" t="s">
        <v>379</v>
      </c>
      <c r="B129" s="563"/>
      <c r="C129" s="563"/>
      <c r="D129" s="563"/>
      <c r="E129" s="563"/>
      <c r="F129" s="563"/>
      <c r="G129" s="563"/>
      <c r="H129" s="32"/>
    </row>
    <row r="130" spans="1:14" ht="15.6">
      <c r="A130" s="33"/>
      <c r="B130" s="32"/>
      <c r="C130" s="32"/>
      <c r="D130" s="32"/>
      <c r="E130" s="32"/>
      <c r="F130" s="32"/>
      <c r="G130" s="32"/>
      <c r="H130" s="32"/>
    </row>
    <row r="131" spans="1:14" ht="23.4" customHeight="1">
      <c r="A131" s="550" t="s">
        <v>293</v>
      </c>
      <c r="B131" s="541"/>
      <c r="C131" s="541"/>
      <c r="D131" s="541"/>
      <c r="E131" s="541"/>
      <c r="F131" s="541"/>
      <c r="G131" s="541"/>
      <c r="H131" s="32"/>
    </row>
    <row r="132" spans="1:14" ht="15.6">
      <c r="A132" s="194"/>
      <c r="B132" s="176"/>
      <c r="C132" s="176"/>
      <c r="D132" s="176"/>
      <c r="E132" s="176"/>
      <c r="F132" s="176"/>
      <c r="G132" s="176"/>
      <c r="H132" s="32"/>
    </row>
    <row r="133" spans="1:14" ht="37.200000000000003" customHeight="1">
      <c r="A133" s="554" t="s">
        <v>418</v>
      </c>
      <c r="B133" s="563"/>
      <c r="C133" s="563"/>
      <c r="D133" s="563"/>
      <c r="E133" s="563"/>
      <c r="F133" s="563"/>
      <c r="G133" s="563"/>
      <c r="H133" s="32"/>
      <c r="I133" s="33"/>
    </row>
    <row r="134" spans="1:14">
      <c r="A134" s="77"/>
      <c r="H134" s="34"/>
    </row>
    <row r="135" spans="1:14" ht="33" customHeight="1">
      <c r="A135" s="565" t="s">
        <v>369</v>
      </c>
      <c r="B135" s="541"/>
      <c r="C135" s="541"/>
      <c r="D135" s="541"/>
      <c r="E135" s="541"/>
      <c r="F135" s="541"/>
      <c r="G135" s="541"/>
      <c r="I135" s="33"/>
    </row>
    <row r="136" spans="1:14" ht="18.75" customHeight="1">
      <c r="A136" s="563"/>
      <c r="B136" s="563"/>
      <c r="C136" s="563"/>
      <c r="D136" s="563"/>
      <c r="E136" s="563"/>
      <c r="F136" s="563"/>
      <c r="G136" s="563"/>
      <c r="I136" s="33"/>
    </row>
    <row r="137" spans="1:14" ht="15.6">
      <c r="A137" s="195"/>
      <c r="H137" s="34"/>
    </row>
    <row r="138" spans="1:14" ht="33" customHeight="1">
      <c r="A138" s="582" t="s">
        <v>380</v>
      </c>
      <c r="B138" s="563"/>
      <c r="C138" s="563"/>
      <c r="D138" s="563"/>
      <c r="E138" s="563"/>
      <c r="F138" s="563"/>
      <c r="G138" s="563"/>
      <c r="H138" s="36"/>
      <c r="I138" s="26"/>
    </row>
    <row r="139" spans="1:14" ht="15.6">
      <c r="A139" s="32"/>
      <c r="B139" s="32"/>
      <c r="C139" s="32"/>
      <c r="D139" s="32"/>
      <c r="E139" s="32"/>
      <c r="F139" s="32"/>
      <c r="G139" s="32"/>
      <c r="H139" s="32"/>
    </row>
    <row r="141" spans="1:14" ht="13.8" thickBot="1">
      <c r="A141" s="89" t="s">
        <v>264</v>
      </c>
      <c r="B141" s="89"/>
      <c r="C141" s="89"/>
      <c r="D141" s="89"/>
      <c r="E141" s="89"/>
      <c r="F141" s="89"/>
      <c r="G141" s="90"/>
      <c r="H141" s="90"/>
      <c r="I141" s="90"/>
      <c r="J141" s="90"/>
      <c r="K141" s="90"/>
      <c r="L141" s="90"/>
      <c r="M141" s="90"/>
      <c r="N141" s="90"/>
    </row>
    <row r="142" spans="1:14">
      <c r="A142" s="198" t="s">
        <v>36</v>
      </c>
      <c r="B142" s="200" t="s">
        <v>40</v>
      </c>
      <c r="C142" s="583" t="s">
        <v>265</v>
      </c>
      <c r="D142" s="584"/>
      <c r="E142" s="584"/>
      <c r="F142" s="584"/>
      <c r="G142" s="584"/>
      <c r="H142" s="584"/>
      <c r="I142" s="584"/>
      <c r="J142" s="584"/>
      <c r="K142" s="584"/>
      <c r="L142" s="584"/>
      <c r="M142" s="584"/>
      <c r="N142" s="584"/>
    </row>
    <row r="143" spans="1:14" ht="13.8" thickBot="1">
      <c r="A143" s="199" t="s">
        <v>56</v>
      </c>
      <c r="B143" s="196" t="s">
        <v>53</v>
      </c>
      <c r="C143" s="197" t="s">
        <v>77</v>
      </c>
      <c r="D143" s="197" t="s">
        <v>78</v>
      </c>
      <c r="E143" s="197" t="s">
        <v>79</v>
      </c>
      <c r="F143" s="197" t="s">
        <v>80</v>
      </c>
      <c r="G143" s="197" t="s">
        <v>81</v>
      </c>
      <c r="H143" s="197" t="s">
        <v>82</v>
      </c>
      <c r="I143" s="197" t="s">
        <v>83</v>
      </c>
      <c r="J143" s="197" t="s">
        <v>84</v>
      </c>
      <c r="K143" s="197" t="s">
        <v>85</v>
      </c>
      <c r="L143" s="197" t="s">
        <v>86</v>
      </c>
      <c r="M143" s="197" t="s">
        <v>87</v>
      </c>
      <c r="N143" s="197" t="s">
        <v>88</v>
      </c>
    </row>
    <row r="144" spans="1:14">
      <c r="A144" s="91"/>
      <c r="B144" s="91"/>
      <c r="C144" s="561" t="s">
        <v>149</v>
      </c>
      <c r="D144" s="561"/>
      <c r="E144" s="561"/>
      <c r="F144" s="561"/>
      <c r="G144" s="561"/>
      <c r="H144" s="561"/>
      <c r="I144" s="561"/>
      <c r="J144" s="561"/>
      <c r="K144" s="561"/>
      <c r="L144" s="561"/>
      <c r="M144" s="561"/>
      <c r="N144" s="561"/>
    </row>
    <row r="145" spans="1:14">
      <c r="A145" s="314">
        <v>2020</v>
      </c>
      <c r="B145" s="315">
        <v>43958</v>
      </c>
      <c r="C145" s="93">
        <f>IF(Data!C34&gt;0,Data!C34,"")</f>
        <v>3.3420000000000001</v>
      </c>
      <c r="D145" s="93">
        <f>IF(Data!C34&gt;0,Data!C34,"")</f>
        <v>3.3420000000000001</v>
      </c>
      <c r="E145" s="93">
        <f>IF(Data!C34&gt;0,Data!C34,"")</f>
        <v>3.3420000000000001</v>
      </c>
      <c r="F145" s="93">
        <f>IF(Data!D34&gt;0,Data!D34,"")</f>
        <v>3.4740000000000002</v>
      </c>
      <c r="G145" s="93">
        <f>IF(Data!D34&gt;0,Data!D34,"")</f>
        <v>3.4740000000000002</v>
      </c>
      <c r="H145" s="93">
        <f>IF(Data!D34&gt;0,Data!D34,"")</f>
        <v>3.4740000000000002</v>
      </c>
      <c r="I145" s="93">
        <f>IF(Data!E34&gt;0,Data!E34,"")</f>
        <v>3.544</v>
      </c>
      <c r="J145" s="93">
        <f>IF(Data!E34&gt;0,Data!E34,"")</f>
        <v>3.544</v>
      </c>
      <c r="K145" s="93">
        <f>IF(Data!F34&gt;0,Data!F34,"")</f>
        <v>3.5960000000000001</v>
      </c>
      <c r="L145" s="93">
        <f>IF(Data!F34&gt;0,Data!F34,"")</f>
        <v>3.5960000000000001</v>
      </c>
      <c r="M145" s="93">
        <f>IF(Data!G34&gt;0,Data!G34,"")</f>
        <v>3.5720000000000001</v>
      </c>
      <c r="N145" s="93">
        <f>IF(Data!G34&gt;0,Data!G34,"")</f>
        <v>3.5720000000000001</v>
      </c>
    </row>
    <row r="146" spans="1:14">
      <c r="A146" s="316"/>
      <c r="B146" s="315">
        <f>B145+7</f>
        <v>43965</v>
      </c>
      <c r="C146" s="93">
        <f>IF(Data!C35&gt;0,Data!C35,"")</f>
        <v>3.3159999999999998</v>
      </c>
      <c r="D146" s="93">
        <f>IF(Data!C35&gt;0,Data!C35,"")</f>
        <v>3.3159999999999998</v>
      </c>
      <c r="E146" s="93">
        <f>IF(Data!C35&gt;0,Data!C35,"")</f>
        <v>3.3159999999999998</v>
      </c>
      <c r="F146" s="93">
        <f>IF(Data!D35&gt;0,Data!D35,"")</f>
        <v>3.4319999999999999</v>
      </c>
      <c r="G146" s="93">
        <f>IF(Data!D35&gt;0,Data!D35,"")</f>
        <v>3.4319999999999999</v>
      </c>
      <c r="H146" s="93">
        <f>IF(Data!D35&gt;0,Data!D35,"")</f>
        <v>3.4319999999999999</v>
      </c>
      <c r="I146" s="93">
        <f>IF(Data!E35&gt;0,Data!E35,"")</f>
        <v>3.5219999999999998</v>
      </c>
      <c r="J146" s="93">
        <f>IF(Data!E35&gt;0,Data!E35,"")</f>
        <v>3.5219999999999998</v>
      </c>
      <c r="K146" s="93">
        <f>IF(Data!F35&gt;0,Data!F35,"")</f>
        <v>3.5760000000000001</v>
      </c>
      <c r="L146" s="93">
        <f>IF(Data!F35&gt;0,Data!F35,"")</f>
        <v>3.5760000000000001</v>
      </c>
      <c r="M146" s="93">
        <f>IF(Data!G35&gt;0,Data!G35,"")</f>
        <v>3.22</v>
      </c>
      <c r="N146" s="93">
        <f>IF(Data!G35&gt;0,Data!G35,"")</f>
        <v>3.22</v>
      </c>
    </row>
    <row r="147" spans="1:14">
      <c r="A147" s="316"/>
      <c r="B147" s="315">
        <f t="shared" ref="B147:B210" si="3">B146+7</f>
        <v>43972</v>
      </c>
      <c r="C147" s="93">
        <f>IF(Data!C36&gt;0,Data!C36,"")</f>
        <v>3.31</v>
      </c>
      <c r="D147" s="93">
        <f>IF(Data!C36&gt;0,Data!C36,"")</f>
        <v>3.31</v>
      </c>
      <c r="E147" s="93">
        <f>IF(Data!C36&gt;0,Data!C36,"")</f>
        <v>3.31</v>
      </c>
      <c r="F147" s="93">
        <f>IF(Data!D36&gt;0,Data!D36,"")</f>
        <v>3.44</v>
      </c>
      <c r="G147" s="93">
        <f>IF(Data!D36&gt;0,Data!D36,"")</f>
        <v>3.44</v>
      </c>
      <c r="H147" s="93">
        <f>IF(Data!D36&gt;0,Data!D36,"")</f>
        <v>3.44</v>
      </c>
      <c r="I147" s="93">
        <f>IF(Data!E36&gt;0,Data!E36,"")</f>
        <v>3.532</v>
      </c>
      <c r="J147" s="93">
        <f>IF(Data!E36&gt;0,Data!E36,"")</f>
        <v>3.532</v>
      </c>
      <c r="K147" s="93">
        <f>IF(Data!F36&gt;0,Data!F36,"")</f>
        <v>3.5859999999999999</v>
      </c>
      <c r="L147" s="93">
        <f>IF(Data!F36&gt;0,Data!F36,"")</f>
        <v>3.5859999999999999</v>
      </c>
      <c r="M147" s="93">
        <f>IF(Data!G36&gt;0,Data!G36,"")</f>
        <v>3.23</v>
      </c>
      <c r="N147" s="93">
        <f>IF(Data!G36&gt;0,Data!G36,"")</f>
        <v>3.23</v>
      </c>
    </row>
    <row r="148" spans="1:14">
      <c r="A148" s="316"/>
      <c r="B148" s="315">
        <f t="shared" si="3"/>
        <v>43979</v>
      </c>
      <c r="C148" s="93">
        <f>IF(Data!C37&gt;0,Data!C37,"")</f>
        <v>3.33</v>
      </c>
      <c r="D148" s="93">
        <f>IF(Data!C37&gt;0,Data!C37,"")</f>
        <v>3.33</v>
      </c>
      <c r="E148" s="93">
        <f>IF(Data!C37&gt;0,Data!C37,"")</f>
        <v>3.33</v>
      </c>
      <c r="F148" s="93">
        <f>IF(Data!D37&gt;0,Data!D37,"")</f>
        <v>3.4860000000000002</v>
      </c>
      <c r="G148" s="93">
        <f>IF(Data!D37&gt;0,Data!D37,"")</f>
        <v>3.4860000000000002</v>
      </c>
      <c r="H148" s="93">
        <f>IF(Data!D37&gt;0,Data!D37,"")</f>
        <v>3.4860000000000002</v>
      </c>
      <c r="I148" s="93">
        <f>IF(Data!E37&gt;0,Data!E37,"")</f>
        <v>3.59</v>
      </c>
      <c r="J148" s="93">
        <f>IF(Data!E37&gt;0,Data!E37,"")</f>
        <v>3.59</v>
      </c>
      <c r="K148" s="93">
        <f>IF(Data!F37&gt;0,Data!F37,"")</f>
        <v>3.64</v>
      </c>
      <c r="L148" s="93">
        <f>IF(Data!F37&gt;0,Data!F37,"")</f>
        <v>3.64</v>
      </c>
      <c r="M148" s="93">
        <f>IF(Data!G37&gt;0,Data!G37,"")</f>
        <v>3.3315999999999999</v>
      </c>
      <c r="N148" s="93">
        <f>IF(Data!G37&gt;0,Data!G37,"")</f>
        <v>3.3315999999999999</v>
      </c>
    </row>
    <row r="149" spans="1:14">
      <c r="A149" s="316"/>
      <c r="B149" s="315">
        <f t="shared" si="3"/>
        <v>43986</v>
      </c>
      <c r="C149" s="93">
        <f>IF(Data!C38&gt;0,Data!C38,"")</f>
        <v>3.4201999999999999</v>
      </c>
      <c r="D149" s="93">
        <f>IF(Data!C38&gt;0,Data!C38,"")</f>
        <v>3.4201999999999999</v>
      </c>
      <c r="E149" s="93">
        <f>IF(Data!C38&gt;0,Data!C38,"")</f>
        <v>3.4201999999999999</v>
      </c>
      <c r="F149" s="93">
        <f>IF(Data!D38&gt;0,Data!D38,"")</f>
        <v>3.55</v>
      </c>
      <c r="G149" s="93">
        <f>IF(Data!D38&gt;0,Data!D38,"")</f>
        <v>3.55</v>
      </c>
      <c r="H149" s="93">
        <f>IF(Data!D38&gt;0,Data!D38,"")</f>
        <v>3.55</v>
      </c>
      <c r="I149" s="93">
        <f>IF(Data!E38&gt;0,Data!E38,"")</f>
        <v>3.6120000000000001</v>
      </c>
      <c r="J149" s="93">
        <f>IF(Data!E38&gt;0,Data!E38,"")</f>
        <v>3.6120000000000001</v>
      </c>
      <c r="K149" s="93">
        <f>IF(Data!F38&gt;0,Data!F38,"")</f>
        <v>3.6619999999999999</v>
      </c>
      <c r="L149" s="93">
        <f>IF(Data!F38&gt;0,Data!F38,"")</f>
        <v>3.6619999999999999</v>
      </c>
      <c r="M149" s="93">
        <f>IF(Data!G38&gt;0,Data!G38,"")</f>
        <v>3.6640000000000001</v>
      </c>
      <c r="N149" s="93">
        <f>IF(Data!G38&gt;0,Data!G38,"")</f>
        <v>3.6640000000000001</v>
      </c>
    </row>
    <row r="150" spans="1:14">
      <c r="A150" s="316"/>
      <c r="B150" s="315">
        <f t="shared" si="3"/>
        <v>43993</v>
      </c>
      <c r="C150" s="93">
        <f>IF(Data!C39&gt;0,Data!C39,"")</f>
        <v>3.4359999999999999</v>
      </c>
      <c r="D150" s="93">
        <f>IF(Data!C39&gt;0,Data!C39,"")</f>
        <v>3.4359999999999999</v>
      </c>
      <c r="E150" s="93">
        <f>IF(Data!C39&gt;0,Data!C39,"")</f>
        <v>3.4359999999999999</v>
      </c>
      <c r="F150" s="93">
        <f>IF(Data!D39&gt;0,Data!D39,"")</f>
        <v>3.5539999999999998</v>
      </c>
      <c r="G150" s="93">
        <f>IF(Data!D39&gt;0,Data!D39,"")</f>
        <v>3.5539999999999998</v>
      </c>
      <c r="H150" s="93">
        <f>IF(Data!D39&gt;0,Data!D39,"")</f>
        <v>3.5539999999999998</v>
      </c>
      <c r="I150" s="93">
        <f>IF(Data!E39&gt;0,Data!E39,"")</f>
        <v>3.6219999999999999</v>
      </c>
      <c r="J150" s="93">
        <f>IF(Data!E39&gt;0,Data!E39,"")</f>
        <v>3.6219999999999999</v>
      </c>
      <c r="K150" s="93">
        <f>IF(Data!F39&gt;0,Data!F39,"")</f>
        <v>3.6739999999999999</v>
      </c>
      <c r="L150" s="93">
        <f>IF(Data!F39&gt;0,Data!F39,"")</f>
        <v>3.6739999999999999</v>
      </c>
      <c r="M150" s="93">
        <f>IF(Data!G39&gt;0,Data!G39,"")</f>
        <v>3.6739999999999999</v>
      </c>
      <c r="N150" s="93">
        <f>IF(Data!G39&gt;0,Data!G39,"")</f>
        <v>3.6739999999999999</v>
      </c>
    </row>
    <row r="151" spans="1:14">
      <c r="A151" s="316"/>
      <c r="B151" s="315">
        <f t="shared" si="3"/>
        <v>44000</v>
      </c>
      <c r="C151" s="93">
        <f>IF(Data!C40&gt;0,Data!C40,"")</f>
        <v>3.4260000000000002</v>
      </c>
      <c r="D151" s="93">
        <f>IF(Data!C40&gt;0,Data!C40,"")</f>
        <v>3.4260000000000002</v>
      </c>
      <c r="E151" s="93">
        <f>IF(Data!C40&gt;0,Data!C40,"")</f>
        <v>3.4260000000000002</v>
      </c>
      <c r="F151" s="93">
        <f>IF(Data!D40&gt;0,Data!D40,"")</f>
        <v>3.54</v>
      </c>
      <c r="G151" s="93">
        <f>IF(Data!D40&gt;0,Data!D40,"")</f>
        <v>3.54</v>
      </c>
      <c r="H151" s="93">
        <f>IF(Data!D40&gt;0,Data!D40,"")</f>
        <v>3.54</v>
      </c>
      <c r="I151" s="93">
        <f>IF(Data!E40&gt;0,Data!E40,"")</f>
        <v>3.61</v>
      </c>
      <c r="J151" s="93">
        <f>IF(Data!E40&gt;0,Data!E40,"")</f>
        <v>3.61</v>
      </c>
      <c r="K151" s="93">
        <f>IF(Data!F40&gt;0,Data!F40,"")</f>
        <v>3.66</v>
      </c>
      <c r="L151" s="93">
        <f>IF(Data!F40&gt;0,Data!F40,"")</f>
        <v>3.66</v>
      </c>
      <c r="M151" s="93">
        <f>IF(Data!G40&gt;0,Data!G40,"")</f>
        <v>3.6539999999999999</v>
      </c>
      <c r="N151" s="93">
        <f>IF(Data!G40&gt;0,Data!G40,"")</f>
        <v>3.6539999999999999</v>
      </c>
    </row>
    <row r="152" spans="1:14">
      <c r="A152" s="316"/>
      <c r="B152" s="315">
        <f t="shared" si="3"/>
        <v>44007</v>
      </c>
      <c r="C152" s="93">
        <f>IF(Data!C41&gt;0,Data!C41,"")</f>
        <v>3.28</v>
      </c>
      <c r="D152" s="93">
        <f>IF(Data!C41&gt;0,Data!C41,"")</f>
        <v>3.28</v>
      </c>
      <c r="E152" s="93">
        <f>IF(Data!C41&gt;0,Data!C41,"")</f>
        <v>3.28</v>
      </c>
      <c r="F152" s="93">
        <f>IF(Data!D41&gt;0,Data!D41,"")</f>
        <v>3.3940000000000001</v>
      </c>
      <c r="G152" s="93">
        <f>IF(Data!D41&gt;0,Data!D41,"")</f>
        <v>3.3940000000000001</v>
      </c>
      <c r="H152" s="93">
        <f>IF(Data!D41&gt;0,Data!D41,"")</f>
        <v>3.3940000000000001</v>
      </c>
      <c r="I152" s="93">
        <f>IF(Data!E41&gt;0,Data!E41,"")</f>
        <v>3.472</v>
      </c>
      <c r="J152" s="93">
        <f>IF(Data!E41&gt;0,Data!E41,"")</f>
        <v>3.472</v>
      </c>
      <c r="K152" s="93">
        <f>IF(Data!F41&gt;0,Data!F41,"")</f>
        <v>3.5339999999999998</v>
      </c>
      <c r="L152" s="93">
        <f>IF(Data!F41&gt;0,Data!F41,"")</f>
        <v>3.5339999999999998</v>
      </c>
      <c r="M152" s="93">
        <f>IF(Data!G41&gt;0,Data!G41,"")</f>
        <v>3.536</v>
      </c>
      <c r="N152" s="93">
        <f>IF(Data!G41&gt;0,Data!G41,"")</f>
        <v>3.536</v>
      </c>
    </row>
    <row r="153" spans="1:14">
      <c r="A153" s="316"/>
      <c r="B153" s="315">
        <f t="shared" si="3"/>
        <v>44014</v>
      </c>
      <c r="C153" s="93">
        <f>IF(Data!C42&gt;0,Data!C42,"")</f>
        <v>3.5339999999999998</v>
      </c>
      <c r="D153" s="93">
        <f>IF(Data!C42&gt;0,Data!C42,"")</f>
        <v>3.5339999999999998</v>
      </c>
      <c r="E153" s="93">
        <f>IF(Data!C42&gt;0,Data!C42,"")</f>
        <v>3.5339999999999998</v>
      </c>
      <c r="F153" s="93">
        <f>IF(Data!D42&gt;0,Data!D42,"")</f>
        <v>3.65</v>
      </c>
      <c r="G153" s="93">
        <f>IF(Data!D42&gt;0,Data!D42,"")</f>
        <v>3.65</v>
      </c>
      <c r="H153" s="93">
        <f>IF(Data!D42&gt;0,Data!D42,"")</f>
        <v>3.65</v>
      </c>
      <c r="I153" s="93">
        <f>IF(Data!E42&gt;0,Data!E42,"")</f>
        <v>3.706</v>
      </c>
      <c r="J153" s="93">
        <f>IF(Data!E42&gt;0,Data!E42,"")</f>
        <v>3.706</v>
      </c>
      <c r="K153" s="93">
        <f>IF(Data!F42&gt;0,Data!F42,"")</f>
        <v>3.746</v>
      </c>
      <c r="L153" s="93">
        <f>IF(Data!F42&gt;0,Data!F42,"")</f>
        <v>3.746</v>
      </c>
      <c r="M153" s="93">
        <f>IF(Data!G42&gt;0,Data!G42,"")</f>
        <v>3.6760000000000002</v>
      </c>
      <c r="N153" s="93">
        <f>IF(Data!G42&gt;0,Data!G42,"")</f>
        <v>3.6760000000000002</v>
      </c>
    </row>
    <row r="154" spans="1:14">
      <c r="A154" s="316"/>
      <c r="B154" s="315">
        <f t="shared" si="3"/>
        <v>44021</v>
      </c>
      <c r="C154" s="93">
        <f>IF(Data!C43&gt;0,Data!C43,"")</f>
        <v>3.57</v>
      </c>
      <c r="D154" s="93">
        <f>IF(Data!C43&gt;0,Data!C43,"")</f>
        <v>3.57</v>
      </c>
      <c r="E154" s="93">
        <f>IF(Data!C43&gt;0,Data!C43,"")</f>
        <v>3.57</v>
      </c>
      <c r="F154" s="93">
        <f>IF(Data!D43&gt;0,Data!D43,"")</f>
        <v>3.6659999999999999</v>
      </c>
      <c r="G154" s="93">
        <f>IF(Data!D43&gt;0,Data!D43,"")</f>
        <v>3.6659999999999999</v>
      </c>
      <c r="H154" s="93">
        <f>IF(Data!D43&gt;0,Data!D43,"")</f>
        <v>3.6659999999999999</v>
      </c>
      <c r="I154" s="93">
        <f>IF(Data!E43&gt;0,Data!E43,"")</f>
        <v>3.722</v>
      </c>
      <c r="J154" s="93">
        <f>IF(Data!E43&gt;0,Data!E43,"")</f>
        <v>3.722</v>
      </c>
      <c r="K154" s="93">
        <f>IF(Data!F43&gt;0,Data!F43,"")</f>
        <v>3.762</v>
      </c>
      <c r="L154" s="93">
        <f>IF(Data!F43&gt;0,Data!F43,"")</f>
        <v>3.762</v>
      </c>
      <c r="M154" s="93">
        <f>IF(Data!G43&gt;0,Data!G43,"")</f>
        <v>3.7240000000000002</v>
      </c>
      <c r="N154" s="93">
        <f>IF(Data!G43&gt;0,Data!G43,"")</f>
        <v>3.7240000000000002</v>
      </c>
    </row>
    <row r="155" spans="1:14">
      <c r="A155" s="316"/>
      <c r="B155" s="315">
        <f t="shared" si="3"/>
        <v>44028</v>
      </c>
      <c r="C155" s="93">
        <f>IF(Data!C44&gt;0,Data!C44,"")</f>
        <v>3.3740000000000001</v>
      </c>
      <c r="D155" s="93">
        <f>IF(Data!C44&gt;0,Data!C44,"")</f>
        <v>3.3740000000000001</v>
      </c>
      <c r="E155" s="93">
        <f>IF(Data!C44&gt;0,Data!C44,"")</f>
        <v>3.3740000000000001</v>
      </c>
      <c r="F155" s="93">
        <f>IF(Data!D44&gt;0,Data!D44,"")</f>
        <v>3.476</v>
      </c>
      <c r="G155" s="93">
        <f>IF(Data!D44&gt;0,Data!D44,"")</f>
        <v>3.476</v>
      </c>
      <c r="H155" s="93">
        <f>IF(Data!D44&gt;0,Data!D44,"")</f>
        <v>3.476</v>
      </c>
      <c r="I155" s="93">
        <f>IF(Data!E44&gt;0,Data!E44,"")</f>
        <v>3.5419999999999998</v>
      </c>
      <c r="J155" s="93">
        <f>IF(Data!E44&gt;0,Data!E44,"")</f>
        <v>3.5419999999999998</v>
      </c>
      <c r="K155" s="93">
        <f>IF(Data!F44&gt;0,Data!F44,"")</f>
        <v>3.5960000000000001</v>
      </c>
      <c r="L155" s="93">
        <f>IF(Data!F44&gt;0,Data!F44,"")</f>
        <v>3.5960000000000001</v>
      </c>
      <c r="M155" s="93">
        <f>IF(Data!G44&gt;0,Data!G44,"")</f>
        <v>3.5920000000000001</v>
      </c>
      <c r="N155" s="93">
        <f>IF(Data!G44&gt;0,Data!G44,"")</f>
        <v>3.5920000000000001</v>
      </c>
    </row>
    <row r="156" spans="1:14">
      <c r="A156" s="316"/>
      <c r="B156" s="315">
        <f t="shared" si="3"/>
        <v>44035</v>
      </c>
      <c r="C156" s="93">
        <f>IF(Data!C45&gt;0,Data!C45,"")</f>
        <v>3.3540000000000001</v>
      </c>
      <c r="D156" s="93">
        <f>IF(Data!C45&gt;0,Data!C45,"")</f>
        <v>3.3540000000000001</v>
      </c>
      <c r="E156" s="93">
        <f>IF(Data!C45&gt;0,Data!C45,"")</f>
        <v>3.3540000000000001</v>
      </c>
      <c r="F156" s="93">
        <f>IF(Data!D45&gt;0,Data!D45,"")</f>
        <v>3.4540000000000002</v>
      </c>
      <c r="G156" s="93">
        <f>IF(Data!D45&gt;0,Data!D45,"")</f>
        <v>3.4540000000000002</v>
      </c>
      <c r="H156" s="93">
        <f>IF(Data!D45&gt;0,Data!D45,"")</f>
        <v>3.4540000000000002</v>
      </c>
      <c r="I156" s="93">
        <f>IF(Data!E45&gt;0,Data!E45,"")</f>
        <v>3.524</v>
      </c>
      <c r="J156" s="93">
        <f>IF(Data!E45&gt;0,Data!E45,"")</f>
        <v>3.524</v>
      </c>
      <c r="K156" s="93">
        <f>IF(Data!F45&gt;0,Data!F45,"")</f>
        <v>3.5760000000000001</v>
      </c>
      <c r="L156" s="93">
        <f>IF(Data!F45&gt;0,Data!F45,"")</f>
        <v>3.5760000000000001</v>
      </c>
      <c r="M156" s="93">
        <f>IF(Data!G45&gt;0,Data!G45,"")</f>
        <v>3.59</v>
      </c>
      <c r="N156" s="93">
        <f>IF(Data!G45&gt;0,Data!G45,"")</f>
        <v>3.59</v>
      </c>
    </row>
    <row r="157" spans="1:14">
      <c r="A157" s="316"/>
      <c r="B157" s="315">
        <f t="shared" si="3"/>
        <v>44042</v>
      </c>
      <c r="C157" s="93">
        <f>IF(Data!C46&gt;0,Data!C46,"")</f>
        <v>3.266</v>
      </c>
      <c r="D157" s="93">
        <f>IF(Data!C46&gt;0,Data!C46,"")</f>
        <v>3.266</v>
      </c>
      <c r="E157" s="93">
        <f>IF(Data!C46&gt;0,Data!C46,"")</f>
        <v>3.266</v>
      </c>
      <c r="F157" s="93">
        <f>IF(Data!D46&gt;0,Data!D46,"")</f>
        <v>3.3820000000000001</v>
      </c>
      <c r="G157" s="93">
        <f>IF(Data!D46&gt;0,Data!D46,"")</f>
        <v>3.3820000000000001</v>
      </c>
      <c r="H157" s="93">
        <f>IF(Data!D46&gt;0,Data!D46,"")</f>
        <v>3.3820000000000001</v>
      </c>
      <c r="I157" s="93">
        <f>IF(Data!E46&gt;0,Data!E46,"")</f>
        <v>3.456</v>
      </c>
      <c r="J157" s="93">
        <f>IF(Data!E46&gt;0,Data!E46,"")</f>
        <v>3.456</v>
      </c>
      <c r="K157" s="93">
        <f>IF(Data!F46&gt;0,Data!F46,"")</f>
        <v>3.52</v>
      </c>
      <c r="L157" s="93">
        <f>IF(Data!F46&gt;0,Data!F46,"")</f>
        <v>3.52</v>
      </c>
      <c r="M157" s="93">
        <f>IF(Data!G46&gt;0,Data!G46,"")</f>
        <v>3.55</v>
      </c>
      <c r="N157" s="93">
        <f>IF(Data!G46&gt;0,Data!G46,"")</f>
        <v>3.55</v>
      </c>
    </row>
    <row r="158" spans="1:14">
      <c r="A158" s="316"/>
      <c r="B158" s="315">
        <f t="shared" si="3"/>
        <v>44049</v>
      </c>
      <c r="C158" s="93">
        <f>IF(Data!C47&gt;0,Data!C47,"")</f>
        <v>3.2360000000000002</v>
      </c>
      <c r="D158" s="93">
        <f>IF(Data!C47&gt;0,Data!C47,"")</f>
        <v>3.2360000000000002</v>
      </c>
      <c r="E158" s="93">
        <f>IF(Data!C47&gt;0,Data!C47,"")</f>
        <v>3.2360000000000002</v>
      </c>
      <c r="F158" s="93">
        <f>IF(Data!D47&gt;0,Data!D47,"")</f>
        <v>3.3540000000000001</v>
      </c>
      <c r="G158" s="93">
        <f>IF(Data!D47&gt;0,Data!D47,"")</f>
        <v>3.3540000000000001</v>
      </c>
      <c r="H158" s="93">
        <f>IF(Data!D47&gt;0,Data!D47,"")</f>
        <v>3.3540000000000001</v>
      </c>
      <c r="I158" s="93">
        <f>IF(Data!E47&gt;0,Data!E47,"")</f>
        <v>3.4359999999999999</v>
      </c>
      <c r="J158" s="93">
        <f>IF(Data!E47&gt;0,Data!E47,"")</f>
        <v>3.4359999999999999</v>
      </c>
      <c r="K158" s="93">
        <f>IF(Data!F47&gt;0,Data!F47,"")</f>
        <v>3.504</v>
      </c>
      <c r="L158" s="93">
        <f>IF(Data!F47&gt;0,Data!F47,"")</f>
        <v>3.504</v>
      </c>
      <c r="M158" s="93">
        <f>IF(Data!G47&gt;0,Data!G47,"")</f>
        <v>3.5539999999999998</v>
      </c>
      <c r="N158" s="93">
        <f>IF(Data!G47&gt;0,Data!G47,"")</f>
        <v>3.5539999999999998</v>
      </c>
    </row>
    <row r="159" spans="1:14">
      <c r="A159" s="316"/>
      <c r="B159" s="315">
        <f t="shared" si="3"/>
        <v>44056</v>
      </c>
      <c r="C159" s="93">
        <f>IF(Data!C48&gt;0,Data!C48,"")</f>
        <v>3.3860000000000001</v>
      </c>
      <c r="D159" s="93">
        <f>IF(Data!C48&gt;0,Data!C48,"")</f>
        <v>3.3860000000000001</v>
      </c>
      <c r="E159" s="93">
        <f>IF(Data!C48&gt;0,Data!C48,"")</f>
        <v>3.3860000000000001</v>
      </c>
      <c r="F159" s="93">
        <f>IF(Data!D48&gt;0,Data!D48,"")</f>
        <v>3.496</v>
      </c>
      <c r="G159" s="93">
        <f>IF(Data!D48&gt;0,Data!D48,"")</f>
        <v>3.496</v>
      </c>
      <c r="H159" s="93">
        <f>IF(Data!D48&gt;0,Data!D48,"")</f>
        <v>3.496</v>
      </c>
      <c r="I159" s="93">
        <f>IF(Data!E48&gt;0,Data!E48,"")</f>
        <v>3.57</v>
      </c>
      <c r="J159" s="93">
        <f>IF(Data!E48&gt;0,Data!E48,"")</f>
        <v>3.57</v>
      </c>
      <c r="K159" s="93">
        <f>IF(Data!F48&gt;0,Data!F48,"")</f>
        <v>3.6219999999999999</v>
      </c>
      <c r="L159" s="93">
        <f>IF(Data!F48&gt;0,Data!F48,"")</f>
        <v>3.6219999999999999</v>
      </c>
      <c r="M159" s="93">
        <f>IF(Data!G48&gt;0,Data!G48,"")</f>
        <v>3.6459999999999999</v>
      </c>
      <c r="N159" s="93">
        <f>IF(Data!G48&gt;0,Data!G48,"")</f>
        <v>3.6459999999999999</v>
      </c>
    </row>
    <row r="160" spans="1:14">
      <c r="A160" s="316"/>
      <c r="B160" s="315">
        <f t="shared" si="3"/>
        <v>44063</v>
      </c>
      <c r="C160" s="93">
        <f>IF(Data!C49&gt;0,Data!C49,"")</f>
        <v>3.3919999999999999</v>
      </c>
      <c r="D160" s="93">
        <f>IF(Data!C49&gt;0,Data!C49,"")</f>
        <v>3.3919999999999999</v>
      </c>
      <c r="E160" s="93">
        <f>IF(Data!C49&gt;0,Data!C49,"")</f>
        <v>3.3919999999999999</v>
      </c>
      <c r="F160" s="93">
        <f>IF(Data!D49&gt;0,Data!D49,"")</f>
        <v>3.5219999999999998</v>
      </c>
      <c r="G160" s="93">
        <f>IF(Data!D49&gt;0,Data!D49,"")</f>
        <v>3.5219999999999998</v>
      </c>
      <c r="H160" s="93">
        <f>IF(Data!D49&gt;0,Data!D49,"")</f>
        <v>3.5219999999999998</v>
      </c>
      <c r="I160" s="93">
        <f>IF(Data!E49&gt;0,Data!E49,"")</f>
        <v>3.6019999999999999</v>
      </c>
      <c r="J160" s="93">
        <f>IF(Data!E49&gt;0,Data!E49,"")</f>
        <v>3.6019999999999999</v>
      </c>
      <c r="K160" s="93">
        <f>IF(Data!F49&gt;0,Data!F49,"")</f>
        <v>3.66</v>
      </c>
      <c r="L160" s="93">
        <f>IF(Data!F49&gt;0,Data!F49,"")</f>
        <v>3.66</v>
      </c>
      <c r="M160" s="93">
        <f>IF(Data!G49&gt;0,Data!G49,"")</f>
        <v>3.6739999999999999</v>
      </c>
      <c r="N160" s="93">
        <f>IF(Data!G49&gt;0,Data!G49,"")</f>
        <v>3.6739999999999999</v>
      </c>
    </row>
    <row r="161" spans="1:14">
      <c r="A161" s="316"/>
      <c r="B161" s="315">
        <f t="shared" si="3"/>
        <v>44070</v>
      </c>
      <c r="C161" s="93">
        <f>IF(Data!C50&gt;0,Data!C50,"")</f>
        <v>3.5840000000000001</v>
      </c>
      <c r="D161" s="93">
        <f>IF(Data!C50&gt;0,Data!C50,"")</f>
        <v>3.5840000000000001</v>
      </c>
      <c r="E161" s="93">
        <f>IF(Data!C50&gt;0,Data!C50,"")</f>
        <v>3.5840000000000001</v>
      </c>
      <c r="F161" s="93">
        <f>IF(Data!D50&gt;0,Data!D50,"")</f>
        <v>3.694</v>
      </c>
      <c r="G161" s="93">
        <f>IF(Data!D50&gt;0,Data!D50,"")</f>
        <v>3.694</v>
      </c>
      <c r="H161" s="93">
        <f>IF(Data!D50&gt;0,Data!D50,"")</f>
        <v>3.694</v>
      </c>
      <c r="I161" s="93">
        <f>IF(Data!E50&gt;0,Data!E50,"")</f>
        <v>3.76</v>
      </c>
      <c r="J161" s="93">
        <f>IF(Data!E50&gt;0,Data!E50,"")</f>
        <v>3.76</v>
      </c>
      <c r="K161" s="93">
        <f>IF(Data!F50&gt;0,Data!F50,"")</f>
        <v>3.8</v>
      </c>
      <c r="L161" s="93">
        <f>IF(Data!F50&gt;0,Data!F50,"")</f>
        <v>3.8</v>
      </c>
      <c r="M161" s="93">
        <f>IF(Data!G50&gt;0,Data!G50,"")</f>
        <v>3.78</v>
      </c>
      <c r="N161" s="93">
        <f>IF(Data!G50&gt;0,Data!G50,"")</f>
        <v>3.78</v>
      </c>
    </row>
    <row r="162" spans="1:14">
      <c r="A162" s="316"/>
      <c r="B162" s="315">
        <f t="shared" si="3"/>
        <v>44077</v>
      </c>
      <c r="C162" s="93">
        <f>IF(Data!C51&gt;0,Data!C51,"")</f>
        <v>3.536</v>
      </c>
      <c r="D162" s="93">
        <f>IF(Data!C51&gt;0,Data!C51,"")</f>
        <v>3.536</v>
      </c>
      <c r="E162" s="93">
        <f>IF(Data!C51&gt;0,Data!C51,"")</f>
        <v>3.536</v>
      </c>
      <c r="F162" s="93">
        <f>IF(Data!D51&gt;0,Data!D51,"")</f>
        <v>3.6459999999999999</v>
      </c>
      <c r="G162" s="93">
        <f>IF(Data!D51&gt;0,Data!D51,"")</f>
        <v>3.6459999999999999</v>
      </c>
      <c r="H162" s="93">
        <f>IF(Data!D51&gt;0,Data!D51,"")</f>
        <v>3.6459999999999999</v>
      </c>
      <c r="I162" s="93">
        <f>IF(Data!E51&gt;0,Data!E51,"")</f>
        <v>3.714</v>
      </c>
      <c r="J162" s="93">
        <f>IF(Data!E51&gt;0,Data!E51,"")</f>
        <v>3.714</v>
      </c>
      <c r="K162" s="93">
        <f>IF(Data!F51&gt;0,Data!F51,"")</f>
        <v>3.76</v>
      </c>
      <c r="L162" s="93">
        <f>IF(Data!F51&gt;0,Data!F51,"")</f>
        <v>3.76</v>
      </c>
      <c r="M162" s="93">
        <f>IF(Data!G51&gt;0,Data!G51,"")</f>
        <v>3.7519999999999998</v>
      </c>
      <c r="N162" s="93">
        <f>IF(Data!G51&gt;0,Data!G51,"")</f>
        <v>3.7519999999999998</v>
      </c>
    </row>
    <row r="163" spans="1:14">
      <c r="A163" s="316"/>
      <c r="B163" s="315">
        <f t="shared" si="3"/>
        <v>44084</v>
      </c>
      <c r="C163" s="93">
        <f>IF(Data!C52&gt;0,Data!C52,"")</f>
        <v>3.65</v>
      </c>
      <c r="D163" s="93">
        <f>IF(Data!C52&gt;0,Data!C52,"")</f>
        <v>3.65</v>
      </c>
      <c r="E163" s="93">
        <f>IF(Data!C52&gt;0,Data!C52,"")</f>
        <v>3.65</v>
      </c>
      <c r="F163" s="93">
        <f>IF(Data!D52&gt;0,Data!D52,"")</f>
        <v>3.75</v>
      </c>
      <c r="G163" s="93">
        <f>IF(Data!D52&gt;0,Data!D52,"")</f>
        <v>3.75</v>
      </c>
      <c r="H163" s="93">
        <f>IF(Data!D52&gt;0,Data!D52,"")</f>
        <v>3.75</v>
      </c>
      <c r="I163" s="93">
        <f>IF(Data!E52&gt;0,Data!E52,"")</f>
        <v>3.8140000000000001</v>
      </c>
      <c r="J163" s="93">
        <f>IF(Data!E52&gt;0,Data!E52,"")</f>
        <v>3.8140000000000001</v>
      </c>
      <c r="K163" s="93">
        <f>IF(Data!F52&gt;0,Data!F52,"")</f>
        <v>3.8519999999999999</v>
      </c>
      <c r="L163" s="93">
        <f>IF(Data!F52&gt;0,Data!F52,"")</f>
        <v>3.8519999999999999</v>
      </c>
      <c r="M163" s="93">
        <f>IF(Data!G52&gt;0,Data!G52,"")</f>
        <v>3.8239999999999998</v>
      </c>
      <c r="N163" s="93">
        <f>IF(Data!G52&gt;0,Data!G52,"")</f>
        <v>3.8239999999999998</v>
      </c>
    </row>
    <row r="164" spans="1:14">
      <c r="A164" s="316"/>
      <c r="B164" s="315">
        <f t="shared" si="3"/>
        <v>44091</v>
      </c>
      <c r="C164" s="93">
        <f>IF(Data!C53&gt;0,Data!C53,"")</f>
        <v>3.7519999999999998</v>
      </c>
      <c r="D164" s="93">
        <f>IF(Data!C53&gt;0,Data!C53,"")</f>
        <v>3.7519999999999998</v>
      </c>
      <c r="E164" s="93">
        <f>IF(Data!C53&gt;0,Data!C53,"")</f>
        <v>3.7519999999999998</v>
      </c>
      <c r="F164" s="93">
        <f>IF(Data!D53&gt;0,Data!D53,"")</f>
        <v>3.84</v>
      </c>
      <c r="G164" s="93">
        <f>IF(Data!D53&gt;0,Data!D53,"")</f>
        <v>3.84</v>
      </c>
      <c r="H164" s="93">
        <f>IF(Data!D53&gt;0,Data!D53,"")</f>
        <v>3.84</v>
      </c>
      <c r="I164" s="93">
        <f>IF(Data!E53&gt;0,Data!E53,"")</f>
        <v>3.8860000000000001</v>
      </c>
      <c r="J164" s="93">
        <f>IF(Data!E53&gt;0,Data!E53,"")</f>
        <v>3.8860000000000001</v>
      </c>
      <c r="K164" s="93">
        <f>IF(Data!F53&gt;0,Data!F53,"")</f>
        <v>3.9159999999999999</v>
      </c>
      <c r="L164" s="93">
        <f>IF(Data!F53&gt;0,Data!F53,"")</f>
        <v>3.9159999999999999</v>
      </c>
      <c r="M164" s="93">
        <f>IF(Data!G53&gt;0,Data!G53,"")</f>
        <v>3.8540000000000001</v>
      </c>
      <c r="N164" s="93">
        <f>IF(Data!G53&gt;0,Data!G53,"")</f>
        <v>3.8540000000000001</v>
      </c>
    </row>
    <row r="165" spans="1:14">
      <c r="A165" s="316"/>
      <c r="B165" s="315">
        <f t="shared" si="3"/>
        <v>44098</v>
      </c>
      <c r="C165" s="93">
        <f>IF(Data!C54&gt;0,Data!C54,"")</f>
        <v>3.6339999999999999</v>
      </c>
      <c r="D165" s="93">
        <f>IF(Data!C54&gt;0,Data!C54,"")</f>
        <v>3.6339999999999999</v>
      </c>
      <c r="E165" s="93">
        <f>IF(Data!C54&gt;0,Data!C54,"")</f>
        <v>3.6339999999999999</v>
      </c>
      <c r="F165" s="93">
        <f>IF(Data!D54&gt;0,Data!D54,"")</f>
        <v>3.722</v>
      </c>
      <c r="G165" s="93">
        <f>IF(Data!D54&gt;0,Data!D54,"")</f>
        <v>3.722</v>
      </c>
      <c r="H165" s="93">
        <f>IF(Data!D54&gt;0,Data!D54,"")</f>
        <v>3.722</v>
      </c>
      <c r="I165" s="93">
        <f>IF(Data!E54&gt;0,Data!E54,"")</f>
        <v>3.7759999999999998</v>
      </c>
      <c r="J165" s="93">
        <f>IF(Data!E54&gt;0,Data!E54,"")</f>
        <v>3.7759999999999998</v>
      </c>
      <c r="K165" s="93">
        <f>IF(Data!F54&gt;0,Data!F54,"")</f>
        <v>3.8140000000000001</v>
      </c>
      <c r="L165" s="93">
        <f>IF(Data!F54&gt;0,Data!F54,"")</f>
        <v>3.8140000000000001</v>
      </c>
      <c r="M165" s="93">
        <f>IF(Data!G54&gt;0,Data!G54,"")</f>
        <v>3.7759999999999998</v>
      </c>
      <c r="N165" s="93">
        <f>IF(Data!G54&gt;0,Data!G54,"")</f>
        <v>3.7759999999999998</v>
      </c>
    </row>
    <row r="166" spans="1:14">
      <c r="A166" s="316"/>
      <c r="B166" s="315">
        <f t="shared" si="3"/>
        <v>44105</v>
      </c>
      <c r="C166" s="93">
        <f>IF(Data!C55&gt;0,Data!C55,"")</f>
        <v>3.8260000000000001</v>
      </c>
      <c r="D166" s="93">
        <f>IF(Data!C55&gt;0,Data!C55,"")</f>
        <v>3.8260000000000001</v>
      </c>
      <c r="E166" s="93">
        <f>IF(Data!C55&gt;0,Data!C55,"")</f>
        <v>3.8260000000000001</v>
      </c>
      <c r="F166" s="93">
        <f>IF(Data!D55&gt;0,Data!D55,"")</f>
        <v>3.92</v>
      </c>
      <c r="G166" s="93">
        <f>IF(Data!D55&gt;0,Data!D55,"")</f>
        <v>3.92</v>
      </c>
      <c r="H166" s="93">
        <f>IF(Data!D55&gt;0,Data!D55,"")</f>
        <v>3.92</v>
      </c>
      <c r="I166" s="93">
        <f>IF(Data!E55&gt;0,Data!E55,"")</f>
        <v>3.93</v>
      </c>
      <c r="J166" s="93">
        <f>IF(Data!E55&gt;0,Data!E55,"")</f>
        <v>3.93</v>
      </c>
      <c r="K166" s="93">
        <f>IF(Data!F55&gt;0,Data!F55,"")</f>
        <v>4.01</v>
      </c>
      <c r="L166" s="93">
        <f>IF(Data!F55&gt;0,Data!F55,"")</f>
        <v>4.01</v>
      </c>
      <c r="M166" s="93">
        <f>IF(Data!G55&gt;0,Data!G55,"")</f>
        <v>3.9020000000000001</v>
      </c>
      <c r="N166" s="93">
        <f>IF(Data!G55&gt;0,Data!G55,"")</f>
        <v>3.9020000000000001</v>
      </c>
    </row>
    <row r="167" spans="1:14">
      <c r="A167" s="316"/>
      <c r="B167" s="315">
        <f t="shared" si="3"/>
        <v>44112</v>
      </c>
      <c r="C167" s="93">
        <f>IF(Data!C56&gt;0,Data!C56,"")</f>
        <v>3.87</v>
      </c>
      <c r="D167" s="93">
        <f>IF(Data!C56&gt;0,Data!C56,"")</f>
        <v>3.87</v>
      </c>
      <c r="E167" s="93">
        <f>IF(Data!C56&gt;0,Data!C56,"")</f>
        <v>3.87</v>
      </c>
      <c r="F167" s="93">
        <f>IF(Data!D56&gt;0,Data!D56,"")</f>
        <v>3.9460000000000002</v>
      </c>
      <c r="G167" s="93">
        <f>IF(Data!D56&gt;0,Data!D56,"")</f>
        <v>3.9460000000000002</v>
      </c>
      <c r="H167" s="93">
        <f>IF(Data!D56&gt;0,Data!D56,"")</f>
        <v>3.9460000000000002</v>
      </c>
      <c r="I167" s="93">
        <f>IF(Data!E56&gt;0,Data!E56,"")</f>
        <v>3.996</v>
      </c>
      <c r="J167" s="93">
        <f>IF(Data!E56&gt;0,Data!E56,"")</f>
        <v>3.996</v>
      </c>
      <c r="K167" s="93">
        <f>IF(Data!F56&gt;0,Data!F56,"")</f>
        <v>4.03</v>
      </c>
      <c r="L167" s="93">
        <f>IF(Data!F56&gt;0,Data!F56,"")</f>
        <v>4.03</v>
      </c>
      <c r="M167" s="93">
        <f>IF(Data!G56&gt;0,Data!G56,"")</f>
        <v>3.9020000000000001</v>
      </c>
      <c r="N167" s="93">
        <f>IF(Data!G56&gt;0,Data!G56,"")</f>
        <v>3.9020000000000001</v>
      </c>
    </row>
    <row r="168" spans="1:14">
      <c r="A168" s="316"/>
      <c r="B168" s="315">
        <f t="shared" si="3"/>
        <v>44119</v>
      </c>
      <c r="C168" s="93" t="str">
        <f>IF(Data!C57&gt;0,Data!C57,"")</f>
        <v/>
      </c>
      <c r="D168" s="93" t="str">
        <f>IF(Data!C57&gt;0,Data!C57,"")</f>
        <v/>
      </c>
      <c r="E168" s="93" t="str">
        <f>IF(Data!C57&gt;0,Data!C57,"")</f>
        <v/>
      </c>
      <c r="F168" s="93" t="str">
        <f>IF(Data!D57&gt;0,Data!D57,"")</f>
        <v/>
      </c>
      <c r="G168" s="93" t="str">
        <f>IF(Data!D57&gt;0,Data!D57,"")</f>
        <v/>
      </c>
      <c r="H168" s="93" t="str">
        <f>IF(Data!D57&gt;0,Data!D57,"")</f>
        <v/>
      </c>
      <c r="I168" s="93" t="str">
        <f>IF(Data!E57&gt;0,Data!E57,"")</f>
        <v/>
      </c>
      <c r="J168" s="93" t="str">
        <f>IF(Data!E57&gt;0,Data!E57,"")</f>
        <v/>
      </c>
      <c r="K168" s="93" t="str">
        <f>IF(Data!F57&gt;0,Data!F57,"")</f>
        <v/>
      </c>
      <c r="L168" s="93" t="str">
        <f>IF(Data!F57&gt;0,Data!F57,"")</f>
        <v/>
      </c>
      <c r="M168" s="93" t="str">
        <f>IF(Data!G57&gt;0,Data!G57,"")</f>
        <v/>
      </c>
      <c r="N168" s="93" t="str">
        <f>IF(Data!G57&gt;0,Data!G57,"")</f>
        <v/>
      </c>
    </row>
    <row r="169" spans="1:14">
      <c r="A169" s="316"/>
      <c r="B169" s="315">
        <f t="shared" si="3"/>
        <v>44126</v>
      </c>
      <c r="C169" s="93" t="str">
        <f>IF(Data!C58&gt;0,Data!C58,"")</f>
        <v/>
      </c>
      <c r="D169" s="93" t="str">
        <f>IF(Data!C58&gt;0,Data!C58,"")</f>
        <v/>
      </c>
      <c r="E169" s="93" t="str">
        <f>IF(Data!C58&gt;0,Data!C58,"")</f>
        <v/>
      </c>
      <c r="F169" s="93" t="str">
        <f>IF(Data!D58&gt;0,Data!D58,"")</f>
        <v/>
      </c>
      <c r="G169" s="93" t="str">
        <f>IF(Data!D58&gt;0,Data!D58,"")</f>
        <v/>
      </c>
      <c r="H169" s="93" t="str">
        <f>IF(Data!D58&gt;0,Data!D58,"")</f>
        <v/>
      </c>
      <c r="I169" s="93" t="str">
        <f>IF(Data!E58&gt;0,Data!E58,"")</f>
        <v/>
      </c>
      <c r="J169" s="93" t="str">
        <f>IF(Data!E58&gt;0,Data!E58,"")</f>
        <v/>
      </c>
      <c r="K169" s="93" t="str">
        <f>IF(Data!F58&gt;0,Data!F58,"")</f>
        <v/>
      </c>
      <c r="L169" s="93" t="str">
        <f>IF(Data!F58&gt;0,Data!F58,"")</f>
        <v/>
      </c>
      <c r="M169" s="93" t="str">
        <f>IF(Data!G58&gt;0,Data!G58,"")</f>
        <v/>
      </c>
      <c r="N169" s="93" t="str">
        <f>IF(Data!G58&gt;0,Data!G58,"")</f>
        <v/>
      </c>
    </row>
    <row r="170" spans="1:14">
      <c r="A170" s="316"/>
      <c r="B170" s="315">
        <f t="shared" si="3"/>
        <v>44133</v>
      </c>
      <c r="C170" s="93" t="str">
        <f>IF(Data!C59&gt;0,Data!C59,"")</f>
        <v/>
      </c>
      <c r="D170" s="93" t="str">
        <f>IF(Data!C59&gt;0,Data!C59,"")</f>
        <v/>
      </c>
      <c r="E170" s="93" t="str">
        <f>IF(Data!C59&gt;0,Data!C59,"")</f>
        <v/>
      </c>
      <c r="F170" s="93" t="str">
        <f>IF(Data!D59&gt;0,Data!D59,"")</f>
        <v/>
      </c>
      <c r="G170" s="93" t="str">
        <f>IF(Data!D59&gt;0,Data!D59,"")</f>
        <v/>
      </c>
      <c r="H170" s="93" t="str">
        <f>IF(Data!D59&gt;0,Data!D59,"")</f>
        <v/>
      </c>
      <c r="I170" s="93" t="str">
        <f>IF(Data!E59&gt;0,Data!E59,"")</f>
        <v/>
      </c>
      <c r="J170" s="93" t="str">
        <f>IF(Data!E59&gt;0,Data!E59,"")</f>
        <v/>
      </c>
      <c r="K170" s="93" t="str">
        <f>IF(Data!F59&gt;0,Data!F59,"")</f>
        <v/>
      </c>
      <c r="L170" s="93" t="str">
        <f>IF(Data!F59&gt;0,Data!F59,"")</f>
        <v/>
      </c>
      <c r="M170" s="93" t="str">
        <f>IF(Data!G59&gt;0,Data!G59,"")</f>
        <v/>
      </c>
      <c r="N170" s="93" t="str">
        <f>IF(Data!G59&gt;0,Data!G59,"")</f>
        <v/>
      </c>
    </row>
    <row r="171" spans="1:14">
      <c r="A171" s="316"/>
      <c r="B171" s="315">
        <f t="shared" si="3"/>
        <v>44140</v>
      </c>
      <c r="C171" s="93" t="str">
        <f>IF(Data!C60&gt;0,Data!C60,"")</f>
        <v/>
      </c>
      <c r="D171" s="93" t="str">
        <f>IF(Data!C60&gt;0,Data!C60,"")</f>
        <v/>
      </c>
      <c r="E171" s="93" t="str">
        <f>IF(Data!C60&gt;0,Data!C60,"")</f>
        <v/>
      </c>
      <c r="F171" s="93" t="str">
        <f>IF(Data!D60&gt;0,Data!D60,"")</f>
        <v/>
      </c>
      <c r="G171" s="93" t="str">
        <f>IF(Data!D60&gt;0,Data!D60,"")</f>
        <v/>
      </c>
      <c r="H171" s="93" t="str">
        <f>IF(Data!D60&gt;0,Data!D60,"")</f>
        <v/>
      </c>
      <c r="I171" s="93" t="str">
        <f>IF(Data!E60&gt;0,Data!E60,"")</f>
        <v/>
      </c>
      <c r="J171" s="93" t="str">
        <f>IF(Data!E60&gt;0,Data!E60,"")</f>
        <v/>
      </c>
      <c r="K171" s="93" t="str">
        <f>IF(Data!F60&gt;0,Data!F60,"")</f>
        <v/>
      </c>
      <c r="L171" s="93" t="str">
        <f>IF(Data!F60&gt;0,Data!F60,"")</f>
        <v/>
      </c>
      <c r="M171" s="93" t="str">
        <f>IF(Data!G60&gt;0,Data!G60,"")</f>
        <v/>
      </c>
      <c r="N171" s="93" t="str">
        <f>IF(Data!G60&gt;0,Data!G60,"")</f>
        <v/>
      </c>
    </row>
    <row r="172" spans="1:14">
      <c r="A172" s="316"/>
      <c r="B172" s="315">
        <f t="shared" si="3"/>
        <v>44147</v>
      </c>
      <c r="C172" s="93" t="str">
        <f>IF(Data!C61&gt;0,Data!C61,"")</f>
        <v/>
      </c>
      <c r="D172" s="93" t="str">
        <f>IF(Data!C61&gt;0,Data!C61,"")</f>
        <v/>
      </c>
      <c r="E172" s="93" t="str">
        <f>IF(Data!C61&gt;0,Data!C61,"")</f>
        <v/>
      </c>
      <c r="F172" s="93" t="str">
        <f>IF(Data!D61&gt;0,Data!D61,"")</f>
        <v/>
      </c>
      <c r="G172" s="93" t="str">
        <f>IF(Data!D61&gt;0,Data!D61,"")</f>
        <v/>
      </c>
      <c r="H172" s="93" t="str">
        <f>IF(Data!D61&gt;0,Data!D61,"")</f>
        <v/>
      </c>
      <c r="I172" s="93" t="str">
        <f>IF(Data!E61&gt;0,Data!E61,"")</f>
        <v/>
      </c>
      <c r="J172" s="93" t="str">
        <f>IF(Data!E61&gt;0,Data!E61,"")</f>
        <v/>
      </c>
      <c r="K172" s="93" t="str">
        <f>IF(Data!F61&gt;0,Data!F61,"")</f>
        <v/>
      </c>
      <c r="L172" s="93" t="str">
        <f>IF(Data!F61&gt;0,Data!F61,"")</f>
        <v/>
      </c>
      <c r="M172" s="93" t="str">
        <f>IF(Data!G61&gt;0,Data!G61,"")</f>
        <v/>
      </c>
      <c r="N172" s="93" t="str">
        <f>IF(Data!G61&gt;0,Data!G61,"")</f>
        <v/>
      </c>
    </row>
    <row r="173" spans="1:14">
      <c r="A173" s="316"/>
      <c r="B173" s="315">
        <f t="shared" si="3"/>
        <v>44154</v>
      </c>
      <c r="C173" s="93" t="str">
        <f>IF(Data!C62&gt;0,Data!C62,"")</f>
        <v/>
      </c>
      <c r="D173" s="93" t="str">
        <f>IF(Data!C62&gt;0,Data!C62,"")</f>
        <v/>
      </c>
      <c r="E173" s="93" t="str">
        <f>IF(Data!C62&gt;0,Data!C62,"")</f>
        <v/>
      </c>
      <c r="F173" s="93" t="str">
        <f>IF(Data!D62&gt;0,Data!D62,"")</f>
        <v/>
      </c>
      <c r="G173" s="93" t="str">
        <f>IF(Data!D62&gt;0,Data!D62,"")</f>
        <v/>
      </c>
      <c r="H173" s="93" t="str">
        <f>IF(Data!D62&gt;0,Data!D62,"")</f>
        <v/>
      </c>
      <c r="I173" s="93" t="str">
        <f>IF(Data!E62&gt;0,Data!E62,"")</f>
        <v/>
      </c>
      <c r="J173" s="93" t="str">
        <f>IF(Data!E62&gt;0,Data!E62,"")</f>
        <v/>
      </c>
      <c r="K173" s="93" t="str">
        <f>IF(Data!F62&gt;0,Data!F62,"")</f>
        <v/>
      </c>
      <c r="L173" s="93" t="str">
        <f>IF(Data!F62&gt;0,Data!F62,"")</f>
        <v/>
      </c>
      <c r="M173" s="93" t="str">
        <f>IF(Data!G62&gt;0,Data!G62,"")</f>
        <v/>
      </c>
      <c r="N173" s="93" t="str">
        <f>IF(Data!G62&gt;0,Data!G62,"")</f>
        <v/>
      </c>
    </row>
    <row r="174" spans="1:14">
      <c r="A174" s="316"/>
      <c r="B174" s="315">
        <f t="shared" si="3"/>
        <v>44161</v>
      </c>
      <c r="C174" s="93" t="str">
        <f>IF(Data!C63&gt;0,Data!C63,"")</f>
        <v/>
      </c>
      <c r="D174" s="93" t="str">
        <f>IF(Data!C63&gt;0,Data!C63,"")</f>
        <v/>
      </c>
      <c r="E174" s="93" t="str">
        <f>IF(Data!C63&gt;0,Data!C63,"")</f>
        <v/>
      </c>
      <c r="F174" s="93" t="str">
        <f>IF(Data!D63&gt;0,Data!D63,"")</f>
        <v/>
      </c>
      <c r="G174" s="93" t="str">
        <f>IF(Data!D63&gt;0,Data!D63,"")</f>
        <v/>
      </c>
      <c r="H174" s="93" t="str">
        <f>IF(Data!D63&gt;0,Data!D63,"")</f>
        <v/>
      </c>
      <c r="I174" s="93" t="str">
        <f>IF(Data!E63&gt;0,Data!E63,"")</f>
        <v/>
      </c>
      <c r="J174" s="93" t="str">
        <f>IF(Data!E63&gt;0,Data!E63,"")</f>
        <v/>
      </c>
      <c r="K174" s="93" t="str">
        <f>IF(Data!F63&gt;0,Data!F63,"")</f>
        <v/>
      </c>
      <c r="L174" s="93" t="str">
        <f>IF(Data!F63&gt;0,Data!F63,"")</f>
        <v/>
      </c>
      <c r="M174" s="93" t="str">
        <f>IF(Data!G63&gt;0,Data!G63,"")</f>
        <v/>
      </c>
      <c r="N174" s="93" t="str">
        <f>IF(Data!G63&gt;0,Data!G63,"")</f>
        <v/>
      </c>
    </row>
    <row r="175" spans="1:14">
      <c r="A175" s="316"/>
      <c r="B175" s="315">
        <f t="shared" si="3"/>
        <v>44168</v>
      </c>
      <c r="C175" s="93" t="str">
        <f>IF(Data!C64&gt;0,Data!C64,"")</f>
        <v/>
      </c>
      <c r="D175" s="93" t="str">
        <f>IF(Data!C64&gt;0,Data!C64,"")</f>
        <v/>
      </c>
      <c r="E175" s="93" t="str">
        <f>IF(Data!C64&gt;0,Data!C64,"")</f>
        <v/>
      </c>
      <c r="F175" s="93" t="str">
        <f>IF(Data!D64&gt;0,Data!D64,"")</f>
        <v/>
      </c>
      <c r="G175" s="93" t="str">
        <f>IF(Data!D64&gt;0,Data!D64,"")</f>
        <v/>
      </c>
      <c r="H175" s="93" t="str">
        <f>IF(Data!D64&gt;0,Data!D64,"")</f>
        <v/>
      </c>
      <c r="I175" s="93" t="str">
        <f>IF(Data!E64&gt;0,Data!E64,"")</f>
        <v/>
      </c>
      <c r="J175" s="93" t="str">
        <f>IF(Data!E64&gt;0,Data!E64,"")</f>
        <v/>
      </c>
      <c r="K175" s="93" t="str">
        <f>IF(Data!F64&gt;0,Data!F64,"")</f>
        <v/>
      </c>
      <c r="L175" s="93" t="str">
        <f>IF(Data!F64&gt;0,Data!F64,"")</f>
        <v/>
      </c>
      <c r="M175" s="93" t="str">
        <f>IF(Data!G64&gt;0,Data!G64,"")</f>
        <v/>
      </c>
      <c r="N175" s="93" t="str">
        <f>IF(Data!G64&gt;0,Data!G64,"")</f>
        <v/>
      </c>
    </row>
    <row r="176" spans="1:14">
      <c r="A176" s="316"/>
      <c r="B176" s="315">
        <f t="shared" si="3"/>
        <v>44175</v>
      </c>
      <c r="C176" s="93" t="str">
        <f>IF(Data!C65&gt;0,Data!C65,"")</f>
        <v/>
      </c>
      <c r="D176" s="93" t="str">
        <f>IF(Data!C65&gt;0,Data!C65,"")</f>
        <v/>
      </c>
      <c r="E176" s="93" t="str">
        <f>IF(Data!C65&gt;0,Data!C65,"")</f>
        <v/>
      </c>
      <c r="F176" s="93" t="str">
        <f>IF(Data!D65&gt;0,Data!D65,"")</f>
        <v/>
      </c>
      <c r="G176" s="93" t="str">
        <f>IF(Data!D65&gt;0,Data!D65,"")</f>
        <v/>
      </c>
      <c r="H176" s="93" t="str">
        <f>IF(Data!D65&gt;0,Data!D65,"")</f>
        <v/>
      </c>
      <c r="I176" s="93" t="str">
        <f>IF(Data!E65&gt;0,Data!E65,"")</f>
        <v/>
      </c>
      <c r="J176" s="93" t="str">
        <f>IF(Data!E65&gt;0,Data!E65,"")</f>
        <v/>
      </c>
      <c r="K176" s="93" t="str">
        <f>IF(Data!F65&gt;0,Data!F65,"")</f>
        <v/>
      </c>
      <c r="L176" s="93" t="str">
        <f>IF(Data!F65&gt;0,Data!F65,"")</f>
        <v/>
      </c>
      <c r="M176" s="93" t="str">
        <f>IF(Data!G65&gt;0,Data!G65,"")</f>
        <v/>
      </c>
      <c r="N176" s="93" t="str">
        <f>IF(Data!G65&gt;0,Data!G65,"")</f>
        <v/>
      </c>
    </row>
    <row r="177" spans="1:14">
      <c r="A177" s="316"/>
      <c r="B177" s="315">
        <f t="shared" si="3"/>
        <v>44182</v>
      </c>
      <c r="C177" s="93" t="str">
        <f>IF(Data!C66&gt;0,Data!C66,"")</f>
        <v/>
      </c>
      <c r="D177" s="93" t="str">
        <f>IF(Data!C66&gt;0,Data!C66,"")</f>
        <v/>
      </c>
      <c r="E177" s="93" t="str">
        <f>IF(Data!C66&gt;0,Data!C66,"")</f>
        <v/>
      </c>
      <c r="F177" s="93" t="str">
        <f>IF(Data!D66&gt;0,Data!D66,"")</f>
        <v/>
      </c>
      <c r="G177" s="93" t="str">
        <f>IF(Data!D66&gt;0,Data!D66,"")</f>
        <v/>
      </c>
      <c r="H177" s="93" t="str">
        <f>IF(Data!D66&gt;0,Data!D66,"")</f>
        <v/>
      </c>
      <c r="I177" s="93" t="str">
        <f>IF(Data!E66&gt;0,Data!E66,"")</f>
        <v/>
      </c>
      <c r="J177" s="93" t="str">
        <f>IF(Data!E66&gt;0,Data!E66,"")</f>
        <v/>
      </c>
      <c r="K177" s="93" t="str">
        <f>IF(Data!F66&gt;0,Data!F66,"")</f>
        <v/>
      </c>
      <c r="L177" s="93" t="str">
        <f>IF(Data!F66&gt;0,Data!F66,"")</f>
        <v/>
      </c>
      <c r="M177" s="93" t="str">
        <f>IF(Data!G66&gt;0,Data!G66,"")</f>
        <v/>
      </c>
      <c r="N177" s="93" t="str">
        <f>IF(Data!G66&gt;0,Data!G66,"")</f>
        <v/>
      </c>
    </row>
    <row r="178" spans="1:14">
      <c r="A178" s="316"/>
      <c r="B178" s="315">
        <f t="shared" si="3"/>
        <v>44189</v>
      </c>
      <c r="C178" s="93" t="str">
        <f>IF(Data!C67&gt;0,Data!C67,"")</f>
        <v/>
      </c>
      <c r="D178" s="93" t="str">
        <f>IF(Data!C67&gt;0,Data!C67,"")</f>
        <v/>
      </c>
      <c r="E178" s="93" t="str">
        <f>IF(Data!C67&gt;0,Data!C67,"")</f>
        <v/>
      </c>
      <c r="F178" s="93" t="str">
        <f>IF(Data!D67&gt;0,Data!D67,"")</f>
        <v/>
      </c>
      <c r="G178" s="93" t="str">
        <f>IF(Data!D67&gt;0,Data!D67,"")</f>
        <v/>
      </c>
      <c r="H178" s="93" t="str">
        <f>IF(Data!D67&gt;0,Data!D67,"")</f>
        <v/>
      </c>
      <c r="I178" s="93" t="str">
        <f>IF(Data!E67&gt;0,Data!E67,"")</f>
        <v/>
      </c>
      <c r="J178" s="93" t="str">
        <f>IF(Data!E67&gt;0,Data!E67,"")</f>
        <v/>
      </c>
      <c r="K178" s="93" t="str">
        <f>IF(Data!F67&gt;0,Data!F67,"")</f>
        <v/>
      </c>
      <c r="L178" s="93" t="str">
        <f>IF(Data!F67&gt;0,Data!F67,"")</f>
        <v/>
      </c>
      <c r="M178" s="93" t="str">
        <f>IF(Data!G67&gt;0,Data!G67,"")</f>
        <v/>
      </c>
      <c r="N178" s="93" t="str">
        <f>IF(Data!G67&gt;0,Data!G67,"")</f>
        <v/>
      </c>
    </row>
    <row r="179" spans="1:14">
      <c r="A179" s="316"/>
      <c r="B179" s="315">
        <f t="shared" si="3"/>
        <v>44196</v>
      </c>
      <c r="C179" s="93" t="str">
        <f>IF(Data!C68&gt;0,Data!C68,"")</f>
        <v/>
      </c>
      <c r="D179" s="93" t="str">
        <f>IF(Data!C68&gt;0,Data!C68,"")</f>
        <v/>
      </c>
      <c r="E179" s="93" t="str">
        <f>IF(Data!C68&gt;0,Data!C68,"")</f>
        <v/>
      </c>
      <c r="F179" s="93" t="str">
        <f>IF(Data!D68&gt;0,Data!D68,"")</f>
        <v/>
      </c>
      <c r="G179" s="93" t="str">
        <f>IF(Data!D68&gt;0,Data!D68,"")</f>
        <v/>
      </c>
      <c r="H179" s="93" t="str">
        <f>IF(Data!D68&gt;0,Data!D68,"")</f>
        <v/>
      </c>
      <c r="I179" s="93" t="str">
        <f>IF(Data!E68&gt;0,Data!E68,"")</f>
        <v/>
      </c>
      <c r="J179" s="93" t="str">
        <f>IF(Data!E68&gt;0,Data!E68,"")</f>
        <v/>
      </c>
      <c r="K179" s="93" t="str">
        <f>IF(Data!F68&gt;0,Data!F68,"")</f>
        <v/>
      </c>
      <c r="L179" s="93" t="str">
        <f>IF(Data!F68&gt;0,Data!F68,"")</f>
        <v/>
      </c>
      <c r="M179" s="93" t="str">
        <f>IF(Data!G68&gt;0,Data!G68,"")</f>
        <v/>
      </c>
      <c r="N179" s="93" t="str">
        <f>IF(Data!G68&gt;0,Data!G68,"")</f>
        <v/>
      </c>
    </row>
    <row r="180" spans="1:14">
      <c r="A180" s="314">
        <v>2021</v>
      </c>
      <c r="B180" s="315">
        <f t="shared" si="3"/>
        <v>44203</v>
      </c>
      <c r="C180" s="93" t="str">
        <f>IF(Data!C69&gt;0,Data!C69,"")</f>
        <v/>
      </c>
      <c r="D180" s="93" t="str">
        <f>IF(Data!C69&gt;0,Data!C69,"")</f>
        <v/>
      </c>
      <c r="E180" s="93" t="str">
        <f>IF(Data!C69&gt;0,Data!C69,"")</f>
        <v/>
      </c>
      <c r="F180" s="93" t="str">
        <f>IF(Data!D69&gt;0,Data!D69,"")</f>
        <v/>
      </c>
      <c r="G180" s="93" t="str">
        <f>IF(Data!D69&gt;0,Data!D69,"")</f>
        <v/>
      </c>
      <c r="H180" s="93" t="str">
        <f>IF(Data!D69&gt;0,Data!D69,"")</f>
        <v/>
      </c>
      <c r="I180" s="93" t="str">
        <f>IF(Data!E69&gt;0,Data!E69,"")</f>
        <v/>
      </c>
      <c r="J180" s="93" t="str">
        <f>IF(Data!E69&gt;0,Data!E69,"")</f>
        <v/>
      </c>
      <c r="K180" s="93" t="str">
        <f>IF(Data!F69&gt;0,Data!F69,"")</f>
        <v/>
      </c>
      <c r="L180" s="93" t="str">
        <f>IF(Data!F69&gt;0,Data!F69,"")</f>
        <v/>
      </c>
      <c r="M180" s="93" t="str">
        <f>IF(Data!G69&gt;0,Data!G69,"")</f>
        <v/>
      </c>
      <c r="N180" s="93" t="str">
        <f>IF(Data!G69&gt;0,Data!G69,"")</f>
        <v/>
      </c>
    </row>
    <row r="181" spans="1:14">
      <c r="A181" s="316"/>
      <c r="B181" s="315">
        <f t="shared" si="3"/>
        <v>44210</v>
      </c>
      <c r="C181" s="93" t="str">
        <f>IF(Data!C70&gt;0,Data!C70,"")</f>
        <v/>
      </c>
      <c r="D181" s="93" t="str">
        <f>IF(Data!C70&gt;0,Data!C70,"")</f>
        <v/>
      </c>
      <c r="E181" s="93" t="str">
        <f>IF(Data!C70&gt;0,Data!C70,"")</f>
        <v/>
      </c>
      <c r="F181" s="93" t="str">
        <f>IF(Data!D70&gt;0,Data!D70,"")</f>
        <v/>
      </c>
      <c r="G181" s="93" t="str">
        <f>IF(Data!D70&gt;0,Data!D70,"")</f>
        <v/>
      </c>
      <c r="H181" s="93" t="str">
        <f>IF(Data!D70&gt;0,Data!D70,"")</f>
        <v/>
      </c>
      <c r="I181" s="93" t="str">
        <f>IF(Data!E70&gt;0,Data!E70,"")</f>
        <v/>
      </c>
      <c r="J181" s="93" t="str">
        <f>IF(Data!E70&gt;0,Data!E70,"")</f>
        <v/>
      </c>
      <c r="K181" s="93" t="str">
        <f>IF(Data!F70&gt;0,Data!F70,"")</f>
        <v/>
      </c>
      <c r="L181" s="93" t="str">
        <f>IF(Data!F70&gt;0,Data!F70,"")</f>
        <v/>
      </c>
      <c r="M181" s="93" t="str">
        <f>IF(Data!G70&gt;0,Data!G70,"")</f>
        <v/>
      </c>
      <c r="N181" s="93" t="str">
        <f>IF(Data!G70&gt;0,Data!G70,"")</f>
        <v/>
      </c>
    </row>
    <row r="182" spans="1:14">
      <c r="A182" s="316"/>
      <c r="B182" s="315">
        <f t="shared" si="3"/>
        <v>44217</v>
      </c>
      <c r="C182" s="93" t="str">
        <f>IF(Data!C71&gt;0,Data!C71,"")</f>
        <v/>
      </c>
      <c r="D182" s="93" t="str">
        <f>IF(Data!C71&gt;0,Data!C71,"")</f>
        <v/>
      </c>
      <c r="E182" s="93" t="str">
        <f>IF(Data!C71&gt;0,Data!C71,"")</f>
        <v/>
      </c>
      <c r="F182" s="93" t="str">
        <f>IF(Data!D71&gt;0,Data!D71,"")</f>
        <v/>
      </c>
      <c r="G182" s="93" t="str">
        <f>IF(Data!D71&gt;0,Data!D71,"")</f>
        <v/>
      </c>
      <c r="H182" s="93" t="str">
        <f>IF(Data!D71&gt;0,Data!D71,"")</f>
        <v/>
      </c>
      <c r="I182" s="93" t="str">
        <f>IF(Data!E71&gt;0,Data!E71,"")</f>
        <v/>
      </c>
      <c r="J182" s="93" t="str">
        <f>IF(Data!E71&gt;0,Data!E71,"")</f>
        <v/>
      </c>
      <c r="K182" s="93" t="str">
        <f>IF(Data!F71&gt;0,Data!F71,"")</f>
        <v/>
      </c>
      <c r="L182" s="93" t="str">
        <f>IF(Data!F71&gt;0,Data!F71,"")</f>
        <v/>
      </c>
      <c r="M182" s="93" t="str">
        <f>IF(Data!G71&gt;0,Data!G71,"")</f>
        <v/>
      </c>
      <c r="N182" s="93" t="str">
        <f>IF(Data!G71&gt;0,Data!G71,"")</f>
        <v/>
      </c>
    </row>
    <row r="183" spans="1:14">
      <c r="A183" s="316"/>
      <c r="B183" s="315">
        <f t="shared" si="3"/>
        <v>44224</v>
      </c>
      <c r="C183" s="93" t="str">
        <f>IF(Data!C72&gt;0,Data!C72,"")</f>
        <v/>
      </c>
      <c r="D183" s="93" t="str">
        <f>IF(Data!C72&gt;0,Data!C72,"")</f>
        <v/>
      </c>
      <c r="E183" s="93" t="str">
        <f>IF(Data!C72&gt;0,Data!C72,"")</f>
        <v/>
      </c>
      <c r="F183" s="93" t="str">
        <f>IF(Data!D72&gt;0,Data!D72,"")</f>
        <v/>
      </c>
      <c r="G183" s="93" t="str">
        <f>IF(Data!D72&gt;0,Data!D72,"")</f>
        <v/>
      </c>
      <c r="H183" s="93" t="str">
        <f>IF(Data!D72&gt;0,Data!D72,"")</f>
        <v/>
      </c>
      <c r="I183" s="93" t="str">
        <f>IF(Data!E72&gt;0,Data!E72,"")</f>
        <v/>
      </c>
      <c r="J183" s="93" t="str">
        <f>IF(Data!E72&gt;0,Data!E72,"")</f>
        <v/>
      </c>
      <c r="K183" s="93" t="str">
        <f>IF(Data!F72&gt;0,Data!F72,"")</f>
        <v/>
      </c>
      <c r="L183" s="93" t="str">
        <f>IF(Data!F72&gt;0,Data!F72,"")</f>
        <v/>
      </c>
      <c r="M183" s="93" t="str">
        <f>IF(Data!G72&gt;0,Data!G72,"")</f>
        <v/>
      </c>
      <c r="N183" s="93" t="str">
        <f>IF(Data!G72&gt;0,Data!G72,"")</f>
        <v/>
      </c>
    </row>
    <row r="184" spans="1:14">
      <c r="A184" s="316"/>
      <c r="B184" s="315">
        <f t="shared" si="3"/>
        <v>44231</v>
      </c>
      <c r="C184" s="93" t="str">
        <f>IF(Data!C73&gt;0,Data!C73,"")</f>
        <v/>
      </c>
      <c r="D184" s="93" t="str">
        <f>IF(Data!C73&gt;0,Data!C73,"")</f>
        <v/>
      </c>
      <c r="E184" s="93" t="str">
        <f>IF(Data!C73&gt;0,Data!C73,"")</f>
        <v/>
      </c>
      <c r="F184" s="93" t="str">
        <f>IF(Data!D73&gt;0,Data!D73,"")</f>
        <v/>
      </c>
      <c r="G184" s="93" t="str">
        <f>IF(Data!D73&gt;0,Data!D73,"")</f>
        <v/>
      </c>
      <c r="H184" s="93" t="str">
        <f>IF(Data!D73&gt;0,Data!D73,"")</f>
        <v/>
      </c>
      <c r="I184" s="93" t="str">
        <f>IF(Data!E73&gt;0,Data!E73,"")</f>
        <v/>
      </c>
      <c r="J184" s="93" t="str">
        <f>IF(Data!E73&gt;0,Data!E73,"")</f>
        <v/>
      </c>
      <c r="K184" s="93" t="str">
        <f>IF(Data!F73&gt;0,Data!F73,"")</f>
        <v/>
      </c>
      <c r="L184" s="93" t="str">
        <f>IF(Data!F73&gt;0,Data!F73,"")</f>
        <v/>
      </c>
      <c r="M184" s="93" t="str">
        <f>IF(Data!G73&gt;0,Data!G73,"")</f>
        <v/>
      </c>
      <c r="N184" s="93" t="str">
        <f>IF(Data!G73&gt;0,Data!G73,"")</f>
        <v/>
      </c>
    </row>
    <row r="185" spans="1:14">
      <c r="A185" s="316"/>
      <c r="B185" s="315">
        <f t="shared" si="3"/>
        <v>44238</v>
      </c>
      <c r="C185" s="93" t="str">
        <f>IF(Data!C74&gt;0,Data!C74,"")</f>
        <v/>
      </c>
      <c r="D185" s="93" t="str">
        <f>IF(Data!C74&gt;0,Data!C74,"")</f>
        <v/>
      </c>
      <c r="E185" s="93" t="str">
        <f>IF(Data!C74&gt;0,Data!C74,"")</f>
        <v/>
      </c>
      <c r="F185" s="93" t="str">
        <f>IF(Data!D74&gt;0,Data!D74,"")</f>
        <v/>
      </c>
      <c r="G185" s="93" t="str">
        <f>IF(Data!D74&gt;0,Data!D74,"")</f>
        <v/>
      </c>
      <c r="H185" s="93" t="str">
        <f>IF(Data!D74&gt;0,Data!D74,"")</f>
        <v/>
      </c>
      <c r="I185" s="93" t="str">
        <f>IF(Data!E74&gt;0,Data!E74,"")</f>
        <v/>
      </c>
      <c r="J185" s="93" t="str">
        <f>IF(Data!E74&gt;0,Data!E74,"")</f>
        <v/>
      </c>
      <c r="K185" s="93" t="str">
        <f>IF(Data!F74&gt;0,Data!F74,"")</f>
        <v/>
      </c>
      <c r="L185" s="93" t="str">
        <f>IF(Data!F74&gt;0,Data!F74,"")</f>
        <v/>
      </c>
      <c r="M185" s="93" t="str">
        <f>IF(Data!G74&gt;0,Data!G74,"")</f>
        <v/>
      </c>
      <c r="N185" s="93" t="str">
        <f>IF(Data!G74&gt;0,Data!G74,"")</f>
        <v/>
      </c>
    </row>
    <row r="186" spans="1:14">
      <c r="A186" s="316"/>
      <c r="B186" s="315">
        <f t="shared" si="3"/>
        <v>44245</v>
      </c>
      <c r="C186" s="93" t="str">
        <f>IF(Data!C75&gt;0,Data!C75,"")</f>
        <v/>
      </c>
      <c r="D186" s="93" t="str">
        <f>IF(Data!C75&gt;0,Data!C75,"")</f>
        <v/>
      </c>
      <c r="E186" s="93" t="str">
        <f>IF(Data!C75&gt;0,Data!C75,"")</f>
        <v/>
      </c>
      <c r="F186" s="93" t="str">
        <f>IF(Data!D75&gt;0,Data!D75,"")</f>
        <v/>
      </c>
      <c r="G186" s="93" t="str">
        <f>IF(Data!D75&gt;0,Data!D75,"")</f>
        <v/>
      </c>
      <c r="H186" s="93" t="str">
        <f>IF(Data!D75&gt;0,Data!D75,"")</f>
        <v/>
      </c>
      <c r="I186" s="93" t="str">
        <f>IF(Data!E75&gt;0,Data!E75,"")</f>
        <v/>
      </c>
      <c r="J186" s="93" t="str">
        <f>IF(Data!E75&gt;0,Data!E75,"")</f>
        <v/>
      </c>
      <c r="K186" s="93" t="str">
        <f>IF(Data!F75&gt;0,Data!F75,"")</f>
        <v/>
      </c>
      <c r="L186" s="93" t="str">
        <f>IF(Data!F75&gt;0,Data!F75,"")</f>
        <v/>
      </c>
      <c r="M186" s="93" t="str">
        <f>IF(Data!G75&gt;0,Data!G75,"")</f>
        <v/>
      </c>
      <c r="N186" s="93" t="str">
        <f>IF(Data!G75&gt;0,Data!G75,"")</f>
        <v/>
      </c>
    </row>
    <row r="187" spans="1:14">
      <c r="A187" s="316"/>
      <c r="B187" s="315">
        <f t="shared" si="3"/>
        <v>44252</v>
      </c>
      <c r="C187" s="93" t="str">
        <f>IF(Data!C76&gt;0,Data!C76,"")</f>
        <v/>
      </c>
      <c r="D187" s="93" t="str">
        <f>IF(Data!C76&gt;0,Data!C76,"")</f>
        <v/>
      </c>
      <c r="E187" s="93" t="str">
        <f>IF(Data!C76&gt;0,Data!C76,"")</f>
        <v/>
      </c>
      <c r="F187" s="93" t="str">
        <f>IF(Data!D76&gt;0,Data!D76,"")</f>
        <v/>
      </c>
      <c r="G187" s="93" t="str">
        <f>IF(Data!D76&gt;0,Data!D76,"")</f>
        <v/>
      </c>
      <c r="H187" s="93" t="str">
        <f>IF(Data!D76&gt;0,Data!D76,"")</f>
        <v/>
      </c>
      <c r="I187" s="93" t="str">
        <f>IF(Data!E76&gt;0,Data!E76,"")</f>
        <v/>
      </c>
      <c r="J187" s="93" t="str">
        <f>IF(Data!E76&gt;0,Data!E76,"")</f>
        <v/>
      </c>
      <c r="K187" s="93" t="str">
        <f>IF(Data!F76&gt;0,Data!F76,"")</f>
        <v/>
      </c>
      <c r="L187" s="93" t="str">
        <f>IF(Data!F76&gt;0,Data!F76,"")</f>
        <v/>
      </c>
      <c r="M187" s="93" t="str">
        <f>IF(Data!G76&gt;0,Data!G76,"")</f>
        <v/>
      </c>
      <c r="N187" s="93" t="str">
        <f>IF(Data!G76&gt;0,Data!G76,"")</f>
        <v/>
      </c>
    </row>
    <row r="188" spans="1:14">
      <c r="A188" s="316"/>
      <c r="B188" s="315">
        <f t="shared" si="3"/>
        <v>44259</v>
      </c>
      <c r="C188" s="93" t="str">
        <f>IF(Data!C77&gt;0,Data!C77,"")</f>
        <v/>
      </c>
      <c r="D188" s="93" t="str">
        <f>IF(Data!C77&gt;0,Data!C77,"")</f>
        <v/>
      </c>
      <c r="E188" s="93" t="str">
        <f>IF(Data!C77&gt;0,Data!C77,"")</f>
        <v/>
      </c>
      <c r="F188" s="93" t="str">
        <f>IF(Data!D77&gt;0,Data!D77,"")</f>
        <v/>
      </c>
      <c r="G188" s="93" t="str">
        <f>IF(Data!D77&gt;0,Data!D77,"")</f>
        <v/>
      </c>
      <c r="H188" s="93" t="str">
        <f>IF(Data!D77&gt;0,Data!D77,"")</f>
        <v/>
      </c>
      <c r="I188" s="93" t="str">
        <f>IF(Data!E77&gt;0,Data!E77,"")</f>
        <v/>
      </c>
      <c r="J188" s="93" t="str">
        <f>IF(Data!E77&gt;0,Data!E77,"")</f>
        <v/>
      </c>
      <c r="K188" s="93" t="str">
        <f>IF(Data!F77&gt;0,Data!F77,"")</f>
        <v/>
      </c>
      <c r="L188" s="93" t="str">
        <f>IF(Data!F77&gt;0,Data!F77,"")</f>
        <v/>
      </c>
      <c r="M188" s="93" t="str">
        <f>IF(Data!G77&gt;0,Data!G77,"")</f>
        <v/>
      </c>
      <c r="N188" s="93" t="str">
        <f>IF(Data!G77&gt;0,Data!G77,"")</f>
        <v/>
      </c>
    </row>
    <row r="189" spans="1:14">
      <c r="A189" s="316"/>
      <c r="B189" s="315">
        <f t="shared" si="3"/>
        <v>44266</v>
      </c>
      <c r="C189" s="93" t="str">
        <f>IF(Data!C78&gt;0,Data!C78,"")</f>
        <v/>
      </c>
      <c r="D189" s="93" t="str">
        <f>IF(Data!C78&gt;0,Data!C78,"")</f>
        <v/>
      </c>
      <c r="E189" s="93" t="str">
        <f>IF(Data!C78&gt;0,Data!C78,"")</f>
        <v/>
      </c>
      <c r="F189" s="93" t="str">
        <f>IF(Data!D78&gt;0,Data!D78,"")</f>
        <v/>
      </c>
      <c r="G189" s="93" t="str">
        <f>IF(Data!D78&gt;0,Data!D78,"")</f>
        <v/>
      </c>
      <c r="H189" s="93" t="str">
        <f>IF(Data!D78&gt;0,Data!D78,"")</f>
        <v/>
      </c>
      <c r="I189" s="93" t="str">
        <f>IF(Data!E78&gt;0,Data!E78,"")</f>
        <v/>
      </c>
      <c r="J189" s="93" t="str">
        <f>IF(Data!E78&gt;0,Data!E78,"")</f>
        <v/>
      </c>
      <c r="K189" s="93" t="str">
        <f>IF(Data!F78&gt;0,Data!F78,"")</f>
        <v/>
      </c>
      <c r="L189" s="93" t="str">
        <f>IF(Data!F78&gt;0,Data!F78,"")</f>
        <v/>
      </c>
      <c r="M189" s="93" t="str">
        <f>IF(Data!G78&gt;0,Data!G78,"")</f>
        <v/>
      </c>
      <c r="N189" s="93" t="str">
        <f>IF(Data!G78&gt;0,Data!G78,"")</f>
        <v/>
      </c>
    </row>
    <row r="190" spans="1:14">
      <c r="A190" s="316"/>
      <c r="B190" s="315">
        <f t="shared" si="3"/>
        <v>44273</v>
      </c>
      <c r="C190" s="93" t="str">
        <f>IF(Data!C79&gt;0,Data!C79,"")</f>
        <v/>
      </c>
      <c r="D190" s="93" t="str">
        <f>IF(Data!C79&gt;0,Data!C79,"")</f>
        <v/>
      </c>
      <c r="E190" s="93" t="str">
        <f>IF(Data!C79&gt;0,Data!C79,"")</f>
        <v/>
      </c>
      <c r="F190" s="93" t="str">
        <f>IF(Data!D79&gt;0,Data!D79,"")</f>
        <v/>
      </c>
      <c r="G190" s="93" t="str">
        <f>IF(Data!D79&gt;0,Data!D79,"")</f>
        <v/>
      </c>
      <c r="H190" s="93" t="str">
        <f>IF(Data!D79&gt;0,Data!D79,"")</f>
        <v/>
      </c>
      <c r="I190" s="93" t="str">
        <f>IF(Data!E79&gt;0,Data!E79,"")</f>
        <v/>
      </c>
      <c r="J190" s="93" t="str">
        <f>IF(Data!E79&gt;0,Data!E79,"")</f>
        <v/>
      </c>
      <c r="K190" s="93" t="str">
        <f>IF(Data!F79&gt;0,Data!F79,"")</f>
        <v/>
      </c>
      <c r="L190" s="93" t="str">
        <f>IF(Data!F79&gt;0,Data!F79,"")</f>
        <v/>
      </c>
      <c r="M190" s="93" t="str">
        <f>IF(Data!G79&gt;0,Data!G79,"")</f>
        <v/>
      </c>
      <c r="N190" s="93" t="str">
        <f>IF(Data!G79&gt;0,Data!G79,"")</f>
        <v/>
      </c>
    </row>
    <row r="191" spans="1:14">
      <c r="A191" s="316"/>
      <c r="B191" s="315">
        <f t="shared" si="3"/>
        <v>44280</v>
      </c>
      <c r="C191" s="93" t="str">
        <f>IF(Data!C80&gt;0,Data!C80,"")</f>
        <v/>
      </c>
      <c r="D191" s="93" t="str">
        <f>IF(Data!C80&gt;0,Data!C80,"")</f>
        <v/>
      </c>
      <c r="E191" s="93" t="str">
        <f>IF(Data!C80&gt;0,Data!C80,"")</f>
        <v/>
      </c>
      <c r="F191" s="93" t="str">
        <f>IF(Data!D80&gt;0,Data!D80,"")</f>
        <v/>
      </c>
      <c r="G191" s="93" t="str">
        <f>IF(Data!D80&gt;0,Data!D80,"")</f>
        <v/>
      </c>
      <c r="H191" s="93" t="str">
        <f>IF(Data!D80&gt;0,Data!D80,"")</f>
        <v/>
      </c>
      <c r="I191" s="93" t="str">
        <f>IF(Data!E80&gt;0,Data!E80,"")</f>
        <v/>
      </c>
      <c r="J191" s="93" t="str">
        <f>IF(Data!E80&gt;0,Data!E80,"")</f>
        <v/>
      </c>
      <c r="K191" s="93" t="str">
        <f>IF(Data!F80&gt;0,Data!F80,"")</f>
        <v/>
      </c>
      <c r="L191" s="93" t="str">
        <f>IF(Data!F80&gt;0,Data!F80,"")</f>
        <v/>
      </c>
      <c r="M191" s="93" t="str">
        <f>IF(Data!G80&gt;0,Data!G80,"")</f>
        <v/>
      </c>
      <c r="N191" s="93" t="str">
        <f>IF(Data!G80&gt;0,Data!G80,"")</f>
        <v/>
      </c>
    </row>
    <row r="192" spans="1:14">
      <c r="A192" s="316"/>
      <c r="B192" s="315">
        <f t="shared" si="3"/>
        <v>44287</v>
      </c>
      <c r="C192" s="93" t="str">
        <f>IF(Data!C81&gt;0,Data!C81,"")</f>
        <v/>
      </c>
      <c r="D192" s="93" t="str">
        <f>IF(Data!C81&gt;0,Data!C81,"")</f>
        <v/>
      </c>
      <c r="E192" s="93" t="str">
        <f>IF(Data!C81&gt;0,Data!C81,"")</f>
        <v/>
      </c>
      <c r="F192" s="93" t="str">
        <f>IF(Data!D81&gt;0,Data!D81,"")</f>
        <v/>
      </c>
      <c r="G192" s="93" t="str">
        <f>IF(Data!D81&gt;0,Data!D81,"")</f>
        <v/>
      </c>
      <c r="H192" s="93" t="str">
        <f>IF(Data!D81&gt;0,Data!D81,"")</f>
        <v/>
      </c>
      <c r="I192" s="93" t="str">
        <f>IF(Data!E81&gt;0,Data!E81,"")</f>
        <v/>
      </c>
      <c r="J192" s="93" t="str">
        <f>IF(Data!E81&gt;0,Data!E81,"")</f>
        <v/>
      </c>
      <c r="K192" s="93" t="str">
        <f>IF(Data!F81&gt;0,Data!F81,"")</f>
        <v/>
      </c>
      <c r="L192" s="93" t="str">
        <f>IF(Data!F81&gt;0,Data!F81,"")</f>
        <v/>
      </c>
      <c r="M192" s="93" t="str">
        <f>IF(Data!G81&gt;0,Data!G81,"")</f>
        <v/>
      </c>
      <c r="N192" s="93" t="str">
        <f>IF(Data!G81&gt;0,Data!G81,"")</f>
        <v/>
      </c>
    </row>
    <row r="193" spans="1:14">
      <c r="A193" s="316"/>
      <c r="B193" s="315">
        <f t="shared" si="3"/>
        <v>44294</v>
      </c>
      <c r="C193" s="93" t="str">
        <f>IF(Data!C82&gt;0,Data!C82,"")</f>
        <v/>
      </c>
      <c r="D193" s="93" t="str">
        <f>IF(Data!C82&gt;0,Data!C82,"")</f>
        <v/>
      </c>
      <c r="E193" s="93" t="str">
        <f>IF(Data!C82&gt;0,Data!C82,"")</f>
        <v/>
      </c>
      <c r="F193" s="93" t="str">
        <f>IF(Data!D82&gt;0,Data!D82,"")</f>
        <v/>
      </c>
      <c r="G193" s="93" t="str">
        <f>IF(Data!D82&gt;0,Data!D82,"")</f>
        <v/>
      </c>
      <c r="H193" s="93" t="str">
        <f>IF(Data!D82&gt;0,Data!D82,"")</f>
        <v/>
      </c>
      <c r="I193" s="93" t="str">
        <f>IF(Data!E82&gt;0,Data!E82,"")</f>
        <v/>
      </c>
      <c r="J193" s="93" t="str">
        <f>IF(Data!E82&gt;0,Data!E82,"")</f>
        <v/>
      </c>
      <c r="K193" s="93" t="str">
        <f>IF(Data!F82&gt;0,Data!F82,"")</f>
        <v/>
      </c>
      <c r="L193" s="93" t="str">
        <f>IF(Data!F82&gt;0,Data!F82,"")</f>
        <v/>
      </c>
      <c r="M193" s="93" t="str">
        <f>IF(Data!G82&gt;0,Data!G82,"")</f>
        <v/>
      </c>
      <c r="N193" s="93" t="str">
        <f>IF(Data!G82&gt;0,Data!G82,"")</f>
        <v/>
      </c>
    </row>
    <row r="194" spans="1:14">
      <c r="A194" s="316"/>
      <c r="B194" s="315">
        <f t="shared" si="3"/>
        <v>44301</v>
      </c>
      <c r="C194" s="93" t="str">
        <f>IF(Data!C83&gt;0,Data!C83,"")</f>
        <v/>
      </c>
      <c r="D194" s="93" t="str">
        <f>IF(Data!C83&gt;0,Data!C83,"")</f>
        <v/>
      </c>
      <c r="E194" s="93" t="str">
        <f>IF(Data!C83&gt;0,Data!C83,"")</f>
        <v/>
      </c>
      <c r="F194" s="93" t="str">
        <f>IF(Data!D83&gt;0,Data!D83,"")</f>
        <v/>
      </c>
      <c r="G194" s="93" t="str">
        <f>IF(Data!D83&gt;0,Data!D83,"")</f>
        <v/>
      </c>
      <c r="H194" s="93" t="str">
        <f>IF(Data!D83&gt;0,Data!D83,"")</f>
        <v/>
      </c>
      <c r="I194" s="93" t="str">
        <f>IF(Data!E83&gt;0,Data!E83,"")</f>
        <v/>
      </c>
      <c r="J194" s="93" t="str">
        <f>IF(Data!E83&gt;0,Data!E83,"")</f>
        <v/>
      </c>
      <c r="K194" s="93" t="str">
        <f>IF(Data!F83&gt;0,Data!F83,"")</f>
        <v/>
      </c>
      <c r="L194" s="93" t="str">
        <f>IF(Data!F83&gt;0,Data!F83,"")</f>
        <v/>
      </c>
      <c r="M194" s="93" t="str">
        <f>IF(Data!G83&gt;0,Data!G83,"")</f>
        <v/>
      </c>
      <c r="N194" s="93" t="str">
        <f>IF(Data!G83&gt;0,Data!G83,"")</f>
        <v/>
      </c>
    </row>
    <row r="195" spans="1:14">
      <c r="A195" s="316"/>
      <c r="B195" s="315">
        <f t="shared" si="3"/>
        <v>44308</v>
      </c>
      <c r="C195" s="93" t="str">
        <f>IF(Data!C84&gt;0,Data!C84,"")</f>
        <v/>
      </c>
      <c r="D195" s="93" t="str">
        <f>IF(Data!C84&gt;0,Data!C84,"")</f>
        <v/>
      </c>
      <c r="E195" s="93" t="str">
        <f>IF(Data!C84&gt;0,Data!C84,"")</f>
        <v/>
      </c>
      <c r="F195" s="93" t="str">
        <f>IF(Data!D84&gt;0,Data!D84,"")</f>
        <v/>
      </c>
      <c r="G195" s="93" t="str">
        <f>IF(Data!D84&gt;0,Data!D84,"")</f>
        <v/>
      </c>
      <c r="H195" s="93" t="str">
        <f>IF(Data!D84&gt;0,Data!D84,"")</f>
        <v/>
      </c>
      <c r="I195" s="93" t="str">
        <f>IF(Data!E84&gt;0,Data!E84,"")</f>
        <v/>
      </c>
      <c r="J195" s="93" t="str">
        <f>IF(Data!E84&gt;0,Data!E84,"")</f>
        <v/>
      </c>
      <c r="K195" s="93" t="str">
        <f>IF(Data!F84&gt;0,Data!F84,"")</f>
        <v/>
      </c>
      <c r="L195" s="93" t="str">
        <f>IF(Data!F84&gt;0,Data!F84,"")</f>
        <v/>
      </c>
      <c r="M195" s="93" t="str">
        <f>IF(Data!G84&gt;0,Data!G84,"")</f>
        <v/>
      </c>
      <c r="N195" s="93" t="str">
        <f>IF(Data!G84&gt;0,Data!G84,"")</f>
        <v/>
      </c>
    </row>
    <row r="196" spans="1:14">
      <c r="A196" s="316"/>
      <c r="B196" s="315">
        <f t="shared" si="3"/>
        <v>44315</v>
      </c>
      <c r="C196" s="93" t="str">
        <f>IF(Data!C85&gt;0,Data!C85,"")</f>
        <v/>
      </c>
      <c r="D196" s="93" t="str">
        <f>IF(Data!C85&gt;0,Data!C85,"")</f>
        <v/>
      </c>
      <c r="E196" s="93" t="str">
        <f>IF(Data!C85&gt;0,Data!C85,"")</f>
        <v/>
      </c>
      <c r="F196" s="93" t="str">
        <f>IF(Data!D85&gt;0,Data!D85,"")</f>
        <v/>
      </c>
      <c r="G196" s="93" t="str">
        <f>IF(Data!D85&gt;0,Data!D85,"")</f>
        <v/>
      </c>
      <c r="H196" s="93" t="str">
        <f>IF(Data!D85&gt;0,Data!D85,"")</f>
        <v/>
      </c>
      <c r="I196" s="93" t="str">
        <f>IF(Data!E85&gt;0,Data!E85,"")</f>
        <v/>
      </c>
      <c r="J196" s="93" t="str">
        <f>IF(Data!E85&gt;0,Data!E85,"")</f>
        <v/>
      </c>
      <c r="K196" s="93" t="str">
        <f>IF(Data!F85&gt;0,Data!F85,"")</f>
        <v/>
      </c>
      <c r="L196" s="93" t="str">
        <f>IF(Data!F85&gt;0,Data!F85,"")</f>
        <v/>
      </c>
      <c r="M196" s="93" t="str">
        <f>IF(Data!G85&gt;0,Data!G85,"")</f>
        <v/>
      </c>
      <c r="N196" s="93" t="str">
        <f>IF(Data!G85&gt;0,Data!G85,"")</f>
        <v/>
      </c>
    </row>
    <row r="197" spans="1:14">
      <c r="A197" s="316"/>
      <c r="B197" s="315">
        <f t="shared" si="3"/>
        <v>44322</v>
      </c>
      <c r="C197" s="93" t="str">
        <f>IF(Data!C86&gt;0,Data!C86,"")</f>
        <v/>
      </c>
      <c r="D197" s="93" t="str">
        <f>IF(Data!C86&gt;0,Data!C86,"")</f>
        <v/>
      </c>
      <c r="E197" s="93" t="str">
        <f>IF(Data!C86&gt;0,Data!C86,"")</f>
        <v/>
      </c>
      <c r="F197" s="93" t="str">
        <f>IF(Data!D86&gt;0,Data!D86,"")</f>
        <v/>
      </c>
      <c r="G197" s="93" t="str">
        <f>IF(Data!D86&gt;0,Data!D86,"")</f>
        <v/>
      </c>
      <c r="H197" s="93" t="str">
        <f>IF(Data!D86&gt;0,Data!D86,"")</f>
        <v/>
      </c>
      <c r="I197" s="93" t="str">
        <f>IF(Data!E86&gt;0,Data!E86,"")</f>
        <v/>
      </c>
      <c r="J197" s="93" t="str">
        <f>IF(Data!E86&gt;0,Data!E86,"")</f>
        <v/>
      </c>
      <c r="K197" s="93" t="str">
        <f>IF(Data!F86&gt;0,Data!F86,"")</f>
        <v/>
      </c>
      <c r="L197" s="93" t="str">
        <f>IF(Data!F86&gt;0,Data!F86,"")</f>
        <v/>
      </c>
      <c r="M197" s="93" t="str">
        <f>IF(Data!G86&gt;0,Data!G86,"")</f>
        <v/>
      </c>
      <c r="N197" s="93" t="str">
        <f>IF(Data!G86&gt;0,Data!G86,"")</f>
        <v/>
      </c>
    </row>
    <row r="198" spans="1:14">
      <c r="A198" s="316"/>
      <c r="B198" s="315">
        <f t="shared" si="3"/>
        <v>44329</v>
      </c>
      <c r="C198" s="93" t="str">
        <f>IF(Data!C87&gt;0,Data!C87,"")</f>
        <v/>
      </c>
      <c r="D198" s="93" t="str">
        <f>IF(Data!C87&gt;0,Data!C87,"")</f>
        <v/>
      </c>
      <c r="E198" s="93" t="str">
        <f>IF(Data!C87&gt;0,Data!C87,"")</f>
        <v/>
      </c>
      <c r="F198" s="93" t="str">
        <f>IF(Data!D87&gt;0,Data!D87,"")</f>
        <v/>
      </c>
      <c r="G198" s="93" t="str">
        <f>IF(Data!D87&gt;0,Data!D87,"")</f>
        <v/>
      </c>
      <c r="H198" s="93" t="str">
        <f>IF(Data!D87&gt;0,Data!D87,"")</f>
        <v/>
      </c>
      <c r="I198" s="93" t="str">
        <f>IF(Data!E87&gt;0,Data!E87,"")</f>
        <v/>
      </c>
      <c r="J198" s="93" t="str">
        <f>IF(Data!E87&gt;0,Data!E87,"")</f>
        <v/>
      </c>
      <c r="K198" s="93" t="str">
        <f>IF(Data!F87&gt;0,Data!F87,"")</f>
        <v/>
      </c>
      <c r="L198" s="93" t="str">
        <f>IF(Data!F87&gt;0,Data!F87,"")</f>
        <v/>
      </c>
      <c r="M198" s="93" t="str">
        <f>IF(Data!G87&gt;0,Data!G87,"")</f>
        <v/>
      </c>
      <c r="N198" s="93" t="str">
        <f>IF(Data!G87&gt;0,Data!G87,"")</f>
        <v/>
      </c>
    </row>
    <row r="199" spans="1:14">
      <c r="A199" s="316"/>
      <c r="B199" s="315">
        <f t="shared" si="3"/>
        <v>44336</v>
      </c>
      <c r="C199" s="93" t="str">
        <f>IF(Data!C88&gt;0,Data!C88,"")</f>
        <v/>
      </c>
      <c r="D199" s="93" t="str">
        <f>IF(Data!C88&gt;0,Data!C88,"")</f>
        <v/>
      </c>
      <c r="E199" s="93" t="str">
        <f>IF(Data!C88&gt;0,Data!C88,"")</f>
        <v/>
      </c>
      <c r="F199" s="93" t="str">
        <f>IF(Data!D88&gt;0,Data!D88,"")</f>
        <v/>
      </c>
      <c r="G199" s="93" t="str">
        <f>IF(Data!D88&gt;0,Data!D88,"")</f>
        <v/>
      </c>
      <c r="H199" s="93" t="str">
        <f>IF(Data!D88&gt;0,Data!D88,"")</f>
        <v/>
      </c>
      <c r="I199" s="93" t="str">
        <f>IF(Data!E88&gt;0,Data!E88,"")</f>
        <v/>
      </c>
      <c r="J199" s="93" t="str">
        <f>IF(Data!E88&gt;0,Data!E88,"")</f>
        <v/>
      </c>
      <c r="K199" s="93" t="str">
        <f>IF(Data!F88&gt;0,Data!F88,"")</f>
        <v/>
      </c>
      <c r="L199" s="93" t="str">
        <f>IF(Data!F88&gt;0,Data!F88,"")</f>
        <v/>
      </c>
      <c r="M199" s="93" t="str">
        <f>IF(Data!G88&gt;0,Data!G88,"")</f>
        <v/>
      </c>
      <c r="N199" s="93" t="str">
        <f>IF(Data!G88&gt;0,Data!G88,"")</f>
        <v/>
      </c>
    </row>
    <row r="200" spans="1:14">
      <c r="A200" s="316"/>
      <c r="B200" s="315">
        <f t="shared" si="3"/>
        <v>44343</v>
      </c>
      <c r="C200" s="93" t="str">
        <f>IF(Data!C89&gt;0,Data!C89,"")</f>
        <v/>
      </c>
      <c r="D200" s="93" t="str">
        <f>IF(Data!C89&gt;0,Data!C89,"")</f>
        <v/>
      </c>
      <c r="E200" s="93" t="str">
        <f>IF(Data!C89&gt;0,Data!C89,"")</f>
        <v/>
      </c>
      <c r="F200" s="93" t="str">
        <f>IF(Data!D89&gt;0,Data!D89,"")</f>
        <v/>
      </c>
      <c r="G200" s="93" t="str">
        <f>IF(Data!D89&gt;0,Data!D89,"")</f>
        <v/>
      </c>
      <c r="H200" s="93" t="str">
        <f>IF(Data!D89&gt;0,Data!D89,"")</f>
        <v/>
      </c>
      <c r="I200" s="93" t="str">
        <f>IF(Data!E89&gt;0,Data!E89,"")</f>
        <v/>
      </c>
      <c r="J200" s="93" t="str">
        <f>IF(Data!E89&gt;0,Data!E89,"")</f>
        <v/>
      </c>
      <c r="K200" s="93" t="str">
        <f>IF(Data!F89&gt;0,Data!F89,"")</f>
        <v/>
      </c>
      <c r="L200" s="93" t="str">
        <f>IF(Data!F89&gt;0,Data!F89,"")</f>
        <v/>
      </c>
      <c r="M200" s="93" t="str">
        <f>IF(Data!G89&gt;0,Data!G89,"")</f>
        <v/>
      </c>
      <c r="N200" s="93" t="str">
        <f>IF(Data!G89&gt;0,Data!G89,"")</f>
        <v/>
      </c>
    </row>
    <row r="201" spans="1:14">
      <c r="A201" s="316"/>
      <c r="B201" s="315">
        <f t="shared" si="3"/>
        <v>44350</v>
      </c>
      <c r="C201" s="93" t="str">
        <f>IF(Data!C90&gt;0,Data!C90,"")</f>
        <v/>
      </c>
      <c r="D201" s="93" t="str">
        <f>IF(Data!C90&gt;0,Data!C90,"")</f>
        <v/>
      </c>
      <c r="E201" s="93" t="str">
        <f>IF(Data!C90&gt;0,Data!C90,"")</f>
        <v/>
      </c>
      <c r="F201" s="93" t="str">
        <f>IF(Data!D90&gt;0,Data!D90,"")</f>
        <v/>
      </c>
      <c r="G201" s="93" t="str">
        <f>IF(Data!D90&gt;0,Data!D90,"")</f>
        <v/>
      </c>
      <c r="H201" s="93" t="str">
        <f>IF(Data!D90&gt;0,Data!D90,"")</f>
        <v/>
      </c>
      <c r="I201" s="93" t="str">
        <f>IF(Data!E90&gt;0,Data!E90,"")</f>
        <v/>
      </c>
      <c r="J201" s="93" t="str">
        <f>IF(Data!E90&gt;0,Data!E90,"")</f>
        <v/>
      </c>
      <c r="K201" s="93" t="str">
        <f>IF(Data!F90&gt;0,Data!F90,"")</f>
        <v/>
      </c>
      <c r="L201" s="93" t="str">
        <f>IF(Data!F90&gt;0,Data!F90,"")</f>
        <v/>
      </c>
      <c r="M201" s="93" t="str">
        <f>IF(Data!G90&gt;0,Data!G90,"")</f>
        <v/>
      </c>
      <c r="N201" s="93" t="str">
        <f>IF(Data!G90&gt;0,Data!G90,"")</f>
        <v/>
      </c>
    </row>
    <row r="202" spans="1:14">
      <c r="A202" s="316"/>
      <c r="B202" s="315">
        <f t="shared" si="3"/>
        <v>44357</v>
      </c>
      <c r="C202" s="93" t="str">
        <f>IF(Data!C91&gt;0,Data!C91,"")</f>
        <v/>
      </c>
      <c r="D202" s="93" t="str">
        <f>IF(Data!C91&gt;0,Data!C91,"")</f>
        <v/>
      </c>
      <c r="E202" s="93" t="str">
        <f>IF(Data!C91&gt;0,Data!C91,"")</f>
        <v/>
      </c>
      <c r="F202" s="93" t="str">
        <f>IF(Data!D91&gt;0,Data!D91,"")</f>
        <v/>
      </c>
      <c r="G202" s="93" t="str">
        <f>IF(Data!D91&gt;0,Data!D91,"")</f>
        <v/>
      </c>
      <c r="H202" s="93" t="str">
        <f>IF(Data!D91&gt;0,Data!D91,"")</f>
        <v/>
      </c>
      <c r="I202" s="93" t="str">
        <f>IF(Data!E91&gt;0,Data!E91,"")</f>
        <v/>
      </c>
      <c r="J202" s="93" t="str">
        <f>IF(Data!E91&gt;0,Data!E91,"")</f>
        <v/>
      </c>
      <c r="K202" s="93" t="str">
        <f>IF(Data!F91&gt;0,Data!F91,"")</f>
        <v/>
      </c>
      <c r="L202" s="93" t="str">
        <f>IF(Data!F91&gt;0,Data!F91,"")</f>
        <v/>
      </c>
      <c r="M202" s="93" t="str">
        <f>IF(Data!G91&gt;0,Data!G91,"")</f>
        <v/>
      </c>
      <c r="N202" s="93" t="str">
        <f>IF(Data!G91&gt;0,Data!G91,"")</f>
        <v/>
      </c>
    </row>
    <row r="203" spans="1:14">
      <c r="A203" s="316"/>
      <c r="B203" s="315">
        <f t="shared" si="3"/>
        <v>44364</v>
      </c>
      <c r="C203" s="93" t="str">
        <f>IF(Data!C92&gt;0,Data!C92,"")</f>
        <v/>
      </c>
      <c r="D203" s="93" t="str">
        <f>IF(Data!C92&gt;0,Data!C92,"")</f>
        <v/>
      </c>
      <c r="E203" s="93" t="str">
        <f>IF(Data!C92&gt;0,Data!C92,"")</f>
        <v/>
      </c>
      <c r="F203" s="93" t="str">
        <f>IF(Data!D92&gt;0,Data!D92,"")</f>
        <v/>
      </c>
      <c r="G203" s="93" t="str">
        <f>IF(Data!D92&gt;0,Data!D92,"")</f>
        <v/>
      </c>
      <c r="H203" s="93" t="str">
        <f>IF(Data!D92&gt;0,Data!D92,"")</f>
        <v/>
      </c>
      <c r="I203" s="93" t="str">
        <f>IF(Data!E92&gt;0,Data!E92,"")</f>
        <v/>
      </c>
      <c r="J203" s="93" t="str">
        <f>IF(Data!E92&gt;0,Data!E92,"")</f>
        <v/>
      </c>
      <c r="K203" s="93" t="str">
        <f>IF(Data!F92&gt;0,Data!F92,"")</f>
        <v/>
      </c>
      <c r="L203" s="93" t="str">
        <f>IF(Data!F92&gt;0,Data!F92,"")</f>
        <v/>
      </c>
      <c r="M203" s="93" t="str">
        <f>IF(Data!G92&gt;0,Data!G92,"")</f>
        <v/>
      </c>
      <c r="N203" s="93" t="str">
        <f>IF(Data!G92&gt;0,Data!G92,"")</f>
        <v/>
      </c>
    </row>
    <row r="204" spans="1:14">
      <c r="A204" s="316"/>
      <c r="B204" s="315">
        <f t="shared" si="3"/>
        <v>44371</v>
      </c>
      <c r="C204" s="93" t="str">
        <f>IF(Data!C93&gt;0,Data!C93,"")</f>
        <v/>
      </c>
      <c r="D204" s="93" t="str">
        <f>IF(Data!C93&gt;0,Data!C93,"")</f>
        <v/>
      </c>
      <c r="E204" s="93" t="str">
        <f>IF(Data!C93&gt;0,Data!C93,"")</f>
        <v/>
      </c>
      <c r="F204" s="93" t="str">
        <f>IF(Data!D93&gt;0,Data!D93,"")</f>
        <v/>
      </c>
      <c r="G204" s="93" t="str">
        <f>IF(Data!D93&gt;0,Data!D93,"")</f>
        <v/>
      </c>
      <c r="H204" s="93" t="str">
        <f>IF(Data!D93&gt;0,Data!D93,"")</f>
        <v/>
      </c>
      <c r="I204" s="93" t="str">
        <f>IF(Data!E93&gt;0,Data!E93,"")</f>
        <v/>
      </c>
      <c r="J204" s="93" t="str">
        <f>IF(Data!E93&gt;0,Data!E93,"")</f>
        <v/>
      </c>
      <c r="K204" s="93" t="str">
        <f>IF(Data!F93&gt;0,Data!F93,"")</f>
        <v/>
      </c>
      <c r="L204" s="93" t="str">
        <f>IF(Data!F93&gt;0,Data!F93,"")</f>
        <v/>
      </c>
      <c r="M204" s="93" t="str">
        <f>IF(Data!G93&gt;0,Data!G93,"")</f>
        <v/>
      </c>
      <c r="N204" s="93" t="str">
        <f>IF(Data!G93&gt;0,Data!G93,"")</f>
        <v/>
      </c>
    </row>
    <row r="205" spans="1:14">
      <c r="A205" s="316"/>
      <c r="B205" s="315">
        <f t="shared" si="3"/>
        <v>44378</v>
      </c>
      <c r="C205" s="93" t="str">
        <f>IF(Data!C94&gt;0,Data!C94,"")</f>
        <v/>
      </c>
      <c r="D205" s="93" t="str">
        <f>IF(Data!C94&gt;0,Data!C94,"")</f>
        <v/>
      </c>
      <c r="E205" s="93" t="str">
        <f>IF(Data!C94&gt;0,Data!C94,"")</f>
        <v/>
      </c>
      <c r="F205" s="93" t="str">
        <f>IF(Data!D94&gt;0,Data!D94,"")</f>
        <v/>
      </c>
      <c r="G205" s="93" t="str">
        <f>IF(Data!D94&gt;0,Data!D94,"")</f>
        <v/>
      </c>
      <c r="H205" s="93" t="str">
        <f>IF(Data!D94&gt;0,Data!D94,"")</f>
        <v/>
      </c>
      <c r="I205" s="93" t="str">
        <f>IF(Data!E94&gt;0,Data!E94,"")</f>
        <v/>
      </c>
      <c r="J205" s="93" t="str">
        <f>IF(Data!E94&gt;0,Data!E94,"")</f>
        <v/>
      </c>
      <c r="K205" s="93" t="str">
        <f>IF(Data!F94&gt;0,Data!F94,"")</f>
        <v/>
      </c>
      <c r="L205" s="93" t="str">
        <f>IF(Data!F94&gt;0,Data!F94,"")</f>
        <v/>
      </c>
      <c r="M205" s="93" t="str">
        <f>IF(Data!G94&gt;0,Data!G94,"")</f>
        <v/>
      </c>
      <c r="N205" s="93" t="str">
        <f>IF(Data!G94&gt;0,Data!G94,"")</f>
        <v/>
      </c>
    </row>
    <row r="206" spans="1:14">
      <c r="A206" s="316"/>
      <c r="B206" s="315">
        <f t="shared" si="3"/>
        <v>44385</v>
      </c>
      <c r="C206" s="93" t="str">
        <f>IF(Data!C95&gt;0,Data!C95,"")</f>
        <v/>
      </c>
      <c r="D206" s="93" t="str">
        <f>IF(Data!C95&gt;0,Data!C95,"")</f>
        <v/>
      </c>
      <c r="E206" s="93" t="str">
        <f>IF(Data!C95&gt;0,Data!C95,"")</f>
        <v/>
      </c>
      <c r="F206" s="93" t="str">
        <f>IF(Data!D95&gt;0,Data!D95,"")</f>
        <v/>
      </c>
      <c r="G206" s="93" t="str">
        <f>IF(Data!D95&gt;0,Data!D95,"")</f>
        <v/>
      </c>
      <c r="H206" s="93" t="str">
        <f>IF(Data!D95&gt;0,Data!D95,"")</f>
        <v/>
      </c>
      <c r="I206" s="93" t="str">
        <f>IF(Data!E95&gt;0,Data!E95,"")</f>
        <v/>
      </c>
      <c r="J206" s="93" t="str">
        <f>IF(Data!E95&gt;0,Data!E95,"")</f>
        <v/>
      </c>
      <c r="K206" s="93" t="str">
        <f>IF(Data!F95&gt;0,Data!F95,"")</f>
        <v/>
      </c>
      <c r="L206" s="93" t="str">
        <f>IF(Data!F95&gt;0,Data!F95,"")</f>
        <v/>
      </c>
      <c r="M206" s="93" t="str">
        <f>IF(Data!G95&gt;0,Data!G95,"")</f>
        <v/>
      </c>
      <c r="N206" s="93" t="str">
        <f>IF(Data!G95&gt;0,Data!G95,"")</f>
        <v/>
      </c>
    </row>
    <row r="207" spans="1:14">
      <c r="A207" s="316"/>
      <c r="B207" s="315">
        <f t="shared" si="3"/>
        <v>44392</v>
      </c>
      <c r="C207" s="93" t="str">
        <f>IF(Data!C96&gt;0,Data!C96,"")</f>
        <v/>
      </c>
      <c r="D207" s="93" t="str">
        <f>IF(Data!C96&gt;0,Data!C96,"")</f>
        <v/>
      </c>
      <c r="E207" s="93" t="str">
        <f>IF(Data!C96&gt;0,Data!C96,"")</f>
        <v/>
      </c>
      <c r="F207" s="93" t="str">
        <f>IF(Data!D96&gt;0,Data!D96,"")</f>
        <v/>
      </c>
      <c r="G207" s="93" t="str">
        <f>IF(Data!D96&gt;0,Data!D96,"")</f>
        <v/>
      </c>
      <c r="H207" s="93" t="str">
        <f>IF(Data!D96&gt;0,Data!D96,"")</f>
        <v/>
      </c>
      <c r="I207" s="93" t="str">
        <f>IF(Data!E96&gt;0,Data!E96,"")</f>
        <v/>
      </c>
      <c r="J207" s="93" t="str">
        <f>IF(Data!E96&gt;0,Data!E96,"")</f>
        <v/>
      </c>
      <c r="K207" s="93" t="str">
        <f>IF(Data!F96&gt;0,Data!F96,"")</f>
        <v/>
      </c>
      <c r="L207" s="93" t="str">
        <f>IF(Data!F96&gt;0,Data!F96,"")</f>
        <v/>
      </c>
      <c r="M207" s="93" t="str">
        <f>IF(Data!G96&gt;0,Data!G96,"")</f>
        <v/>
      </c>
      <c r="N207" s="93" t="str">
        <f>IF(Data!G96&gt;0,Data!G96,"")</f>
        <v/>
      </c>
    </row>
    <row r="208" spans="1:14">
      <c r="A208" s="316"/>
      <c r="B208" s="315">
        <f t="shared" si="3"/>
        <v>44399</v>
      </c>
      <c r="C208" s="93" t="str">
        <f>IF(Data!C97&gt;0,Data!C97,"")</f>
        <v/>
      </c>
      <c r="D208" s="93" t="str">
        <f>IF(Data!C97&gt;0,Data!C97,"")</f>
        <v/>
      </c>
      <c r="E208" s="93" t="str">
        <f>IF(Data!C97&gt;0,Data!C97,"")</f>
        <v/>
      </c>
      <c r="F208" s="93" t="str">
        <f>IF(Data!D97&gt;0,Data!D97,"")</f>
        <v/>
      </c>
      <c r="G208" s="93" t="str">
        <f>IF(Data!D97&gt;0,Data!D97,"")</f>
        <v/>
      </c>
      <c r="H208" s="93" t="str">
        <f>IF(Data!D97&gt;0,Data!D97,"")</f>
        <v/>
      </c>
      <c r="I208" s="93" t="str">
        <f>IF(Data!E97&gt;0,Data!E97,"")</f>
        <v/>
      </c>
      <c r="J208" s="93" t="str">
        <f>IF(Data!E97&gt;0,Data!E97,"")</f>
        <v/>
      </c>
      <c r="K208" s="93" t="str">
        <f>IF(Data!F97&gt;0,Data!F97,"")</f>
        <v/>
      </c>
      <c r="L208" s="93" t="str">
        <f>IF(Data!F97&gt;0,Data!F97,"")</f>
        <v/>
      </c>
      <c r="M208" s="93" t="str">
        <f>IF(Data!G97&gt;0,Data!G97,"")</f>
        <v/>
      </c>
      <c r="N208" s="93" t="str">
        <f>IF(Data!G97&gt;0,Data!G97,"")</f>
        <v/>
      </c>
    </row>
    <row r="209" spans="1:16">
      <c r="A209" s="316"/>
      <c r="B209" s="315">
        <f t="shared" si="3"/>
        <v>44406</v>
      </c>
      <c r="C209" s="93" t="str">
        <f>IF(Data!C98&gt;0,Data!C98,"")</f>
        <v/>
      </c>
      <c r="D209" s="93" t="str">
        <f>IF(Data!C98&gt;0,Data!C98,"")</f>
        <v/>
      </c>
      <c r="E209" s="93" t="str">
        <f>IF(Data!C98&gt;0,Data!C98,"")</f>
        <v/>
      </c>
      <c r="F209" s="93" t="str">
        <f>IF(Data!D98&gt;0,Data!D98,"")</f>
        <v/>
      </c>
      <c r="G209" s="93" t="str">
        <f>IF(Data!D98&gt;0,Data!D98,"")</f>
        <v/>
      </c>
      <c r="H209" s="93" t="str">
        <f>IF(Data!D98&gt;0,Data!D98,"")</f>
        <v/>
      </c>
      <c r="I209" s="93" t="str">
        <f>IF(Data!E98&gt;0,Data!E98,"")</f>
        <v/>
      </c>
      <c r="J209" s="93" t="str">
        <f>IF(Data!E98&gt;0,Data!E98,"")</f>
        <v/>
      </c>
      <c r="K209" s="93" t="str">
        <f>IF(Data!F98&gt;0,Data!F98,"")</f>
        <v/>
      </c>
      <c r="L209" s="93" t="str">
        <f>IF(Data!F98&gt;0,Data!F98,"")</f>
        <v/>
      </c>
      <c r="M209" s="93" t="str">
        <f>IF(Data!G98&gt;0,Data!G98,"")</f>
        <v/>
      </c>
      <c r="N209" s="93" t="str">
        <f>IF(Data!G98&gt;0,Data!G98,"")</f>
        <v/>
      </c>
    </row>
    <row r="210" spans="1:16">
      <c r="A210" s="316"/>
      <c r="B210" s="315">
        <f t="shared" si="3"/>
        <v>44413</v>
      </c>
      <c r="C210" s="93" t="str">
        <f>IF(Data!C99&gt;0,Data!C99,"")</f>
        <v/>
      </c>
      <c r="D210" s="93" t="str">
        <f>IF(Data!C99&gt;0,Data!C99,"")</f>
        <v/>
      </c>
      <c r="E210" s="93" t="str">
        <f>IF(Data!C99&gt;0,Data!C99,"")</f>
        <v/>
      </c>
      <c r="F210" s="93" t="str">
        <f>IF(Data!D99&gt;0,Data!D99,"")</f>
        <v/>
      </c>
      <c r="G210" s="93" t="str">
        <f>IF(Data!D99&gt;0,Data!D99,"")</f>
        <v/>
      </c>
      <c r="H210" s="93" t="str">
        <f>IF(Data!D99&gt;0,Data!D99,"")</f>
        <v/>
      </c>
      <c r="I210" s="93" t="str">
        <f>IF(Data!E99&gt;0,Data!E99,"")</f>
        <v/>
      </c>
      <c r="J210" s="93" t="str">
        <f>IF(Data!E99&gt;0,Data!E99,"")</f>
        <v/>
      </c>
      <c r="K210" s="93" t="str">
        <f>IF(Data!F99&gt;0,Data!F99,"")</f>
        <v/>
      </c>
      <c r="L210" s="93" t="str">
        <f>IF(Data!F99&gt;0,Data!F99,"")</f>
        <v/>
      </c>
      <c r="M210" s="93" t="str">
        <f>IF(Data!G99&gt;0,Data!G99,"")</f>
        <v/>
      </c>
      <c r="N210" s="93" t="str">
        <f>IF(Data!G99&gt;0,Data!G99,"")</f>
        <v/>
      </c>
    </row>
    <row r="211" spans="1:16">
      <c r="A211" s="316"/>
      <c r="B211" s="315">
        <f>B210+7</f>
        <v>44420</v>
      </c>
      <c r="C211" s="93" t="str">
        <f>IF(Data!C100&gt;0,Data!C100,"")</f>
        <v/>
      </c>
      <c r="D211" s="93" t="str">
        <f>IF(Data!C100&gt;0,Data!C100,"")</f>
        <v/>
      </c>
      <c r="E211" s="93" t="str">
        <f>IF(Data!C100&gt;0,Data!C100,"")</f>
        <v/>
      </c>
      <c r="F211" s="93" t="str">
        <f>IF(Data!D100&gt;0,Data!D100,"")</f>
        <v/>
      </c>
      <c r="G211" s="93" t="str">
        <f>IF(Data!D100&gt;0,Data!D100,"")</f>
        <v/>
      </c>
      <c r="H211" s="93" t="str">
        <f>IF(Data!D100&gt;0,Data!D100,"")</f>
        <v/>
      </c>
      <c r="I211" s="93" t="str">
        <f>IF(Data!E100&gt;0,Data!E100,"")</f>
        <v/>
      </c>
      <c r="J211" s="93" t="str">
        <f>IF(Data!E100&gt;0,Data!E100,"")</f>
        <v/>
      </c>
      <c r="K211" s="93" t="str">
        <f>IF(Data!F100&gt;0,Data!F100,"")</f>
        <v/>
      </c>
      <c r="L211" s="93" t="str">
        <f>IF(Data!F100&gt;0,Data!F100,"")</f>
        <v/>
      </c>
      <c r="M211" s="93" t="str">
        <f>IF(Data!G100&gt;0,Data!G100,"")</f>
        <v/>
      </c>
      <c r="N211" s="93" t="str">
        <f>IF(Data!G100&gt;0,Data!G100,"")</f>
        <v/>
      </c>
    </row>
    <row r="212" spans="1:16">
      <c r="A212" s="316"/>
      <c r="B212" s="315">
        <f>B211+7</f>
        <v>44427</v>
      </c>
      <c r="C212" s="93" t="str">
        <f>IF(Data!C101&gt;0,Data!C101,"")</f>
        <v/>
      </c>
      <c r="D212" s="93" t="str">
        <f>IF(Data!C101&gt;0,Data!C101,"")</f>
        <v/>
      </c>
      <c r="E212" s="93" t="str">
        <f>IF(Data!C101&gt;0,Data!C101,"")</f>
        <v/>
      </c>
      <c r="F212" s="93" t="str">
        <f>IF(Data!D101&gt;0,Data!D101,"")</f>
        <v/>
      </c>
      <c r="G212" s="93" t="str">
        <f>IF(Data!D101&gt;0,Data!D101,"")</f>
        <v/>
      </c>
      <c r="H212" s="93" t="str">
        <f>IF(Data!D101&gt;0,Data!D101,"")</f>
        <v/>
      </c>
      <c r="I212" s="93" t="str">
        <f>IF(Data!E101&gt;0,Data!E101,"")</f>
        <v/>
      </c>
      <c r="J212" s="93" t="str">
        <f>IF(Data!E101&gt;0,Data!E101,"")</f>
        <v/>
      </c>
      <c r="K212" s="93" t="str">
        <f>IF(Data!F101&gt;0,Data!F101,"")</f>
        <v/>
      </c>
      <c r="L212" s="93" t="str">
        <f>IF(Data!F101&gt;0,Data!F101,"")</f>
        <v/>
      </c>
      <c r="M212" s="93" t="str">
        <f>IF(Data!G101&gt;0,Data!G101,"")</f>
        <v/>
      </c>
      <c r="N212" s="93" t="str">
        <f>IF(Data!G101&gt;0,Data!G101,"")</f>
        <v/>
      </c>
    </row>
    <row r="213" spans="1:16">
      <c r="A213" s="317"/>
      <c r="B213" s="315">
        <f>B212+7</f>
        <v>44434</v>
      </c>
      <c r="C213" s="96" t="str">
        <f>IF(Data!C102&gt;0,Data!C102,"")</f>
        <v/>
      </c>
      <c r="D213" s="96" t="str">
        <f>IF(Data!C102&gt;0,Data!C102,"")</f>
        <v/>
      </c>
      <c r="E213" s="96" t="str">
        <f>IF(Data!C102&gt;0,Data!C102,"")</f>
        <v/>
      </c>
      <c r="F213" s="96" t="str">
        <f>IF(Data!D102&gt;0,Data!D102,"")</f>
        <v/>
      </c>
      <c r="G213" s="96" t="str">
        <f>IF(Data!D102&gt;0,Data!D102,"")</f>
        <v/>
      </c>
      <c r="H213" s="96" t="str">
        <f>IF(Data!D102&gt;0,Data!D102,"")</f>
        <v/>
      </c>
      <c r="I213" s="96" t="str">
        <f>IF(Data!E102&gt;0,Data!E102,"")</f>
        <v/>
      </c>
      <c r="J213" s="96" t="str">
        <f>IF(Data!E102&gt;0,Data!E102,"")</f>
        <v/>
      </c>
      <c r="K213" s="96" t="str">
        <f>IF(Data!F102&gt;0,Data!F102,"")</f>
        <v/>
      </c>
      <c r="L213" s="96" t="str">
        <f>IF(Data!F102&gt;0,Data!F102,"")</f>
        <v/>
      </c>
      <c r="M213" s="96" t="str">
        <f>IF(Data!G102&gt;0,Data!G102,"")</f>
        <v/>
      </c>
      <c r="N213" s="96" t="str">
        <f>IF(Data!G102&gt;0,Data!G102,"")</f>
        <v/>
      </c>
    </row>
    <row r="214" spans="1:16" ht="13.8" thickBot="1">
      <c r="A214" s="318"/>
      <c r="B214" s="354">
        <f>B213+7</f>
        <v>44441</v>
      </c>
      <c r="C214" s="355" t="str">
        <f>IF(Data!C103&gt;0,Data!C103,"")</f>
        <v/>
      </c>
      <c r="D214" s="355" t="str">
        <f>IF(Data!C103&gt;0,Data!C103,"")</f>
        <v/>
      </c>
      <c r="E214" s="355" t="str">
        <f>IF(Data!C103&gt;0,Data!C103,"")</f>
        <v/>
      </c>
      <c r="F214" s="355" t="str">
        <f>IF(Data!D103&gt;0,Data!D103,"")</f>
        <v/>
      </c>
      <c r="G214" s="355" t="str">
        <f>IF(Data!D103&gt;0,Data!D103,"")</f>
        <v/>
      </c>
      <c r="H214" s="355" t="str">
        <f>IF(Data!D103&gt;0,Data!D103,"")</f>
        <v/>
      </c>
      <c r="I214" s="355" t="str">
        <f>IF(Data!E103&gt;0,Data!E103,"")</f>
        <v/>
      </c>
      <c r="J214" s="355" t="str">
        <f>IF(Data!E103&gt;0,Data!E103,"")</f>
        <v/>
      </c>
      <c r="K214" s="355" t="str">
        <f>IF(Data!F103&gt;0,Data!F103,"")</f>
        <v/>
      </c>
      <c r="L214" s="355" t="str">
        <f>IF(Data!F103&gt;0,Data!F103,"")</f>
        <v/>
      </c>
      <c r="M214" s="355" t="str">
        <f>IF(Data!G103&gt;0,Data!G103,"")</f>
        <v/>
      </c>
      <c r="N214" s="355" t="str">
        <f>IF(Data!G103&gt;0,Data!G103,"")</f>
        <v/>
      </c>
    </row>
    <row r="215" spans="1:16" s="34" customFormat="1">
      <c r="A215" s="136" t="s">
        <v>327</v>
      </c>
      <c r="B215" s="136"/>
      <c r="C215" s="136"/>
      <c r="D215" s="136"/>
      <c r="E215" s="136"/>
      <c r="F215" s="136"/>
      <c r="G215" s="136"/>
      <c r="H215" s="136"/>
      <c r="I215" s="136"/>
      <c r="J215" s="136"/>
      <c r="K215" s="136"/>
      <c r="L215" s="136"/>
      <c r="M215" s="136"/>
      <c r="N215" s="136"/>
    </row>
    <row r="216" spans="1:16">
      <c r="A216" s="247" t="s">
        <v>381</v>
      </c>
      <c r="B216" s="87"/>
      <c r="C216" s="87"/>
      <c r="D216" s="87"/>
      <c r="E216" s="87"/>
      <c r="F216" s="87"/>
      <c r="G216" s="87"/>
      <c r="H216" s="87"/>
      <c r="I216" s="87"/>
      <c r="J216" s="87"/>
      <c r="K216" s="87"/>
      <c r="L216" s="87"/>
      <c r="M216" s="87"/>
      <c r="N216" s="87"/>
    </row>
    <row r="217" spans="1:16" s="510" customFormat="1">
      <c r="A217" s="247"/>
      <c r="B217" s="87"/>
      <c r="C217" s="87"/>
      <c r="D217" s="87"/>
      <c r="E217" s="87"/>
      <c r="F217" s="87"/>
      <c r="G217" s="87"/>
      <c r="H217" s="87"/>
      <c r="I217" s="87"/>
      <c r="J217" s="87"/>
      <c r="K217" s="87"/>
      <c r="L217" s="87"/>
      <c r="M217" s="87"/>
      <c r="N217" s="87"/>
    </row>
    <row r="218" spans="1:16" ht="13.8" thickBot="1">
      <c r="A218" s="99" t="s">
        <v>218</v>
      </c>
      <c r="B218" s="99"/>
      <c r="C218" s="99"/>
      <c r="D218" s="99"/>
      <c r="E218" s="99"/>
      <c r="F218" s="99"/>
      <c r="G218" s="100"/>
      <c r="H218" s="100"/>
      <c r="I218" s="100"/>
      <c r="J218" s="100"/>
      <c r="K218" s="100"/>
      <c r="L218" s="100"/>
      <c r="M218" s="100"/>
      <c r="N218" s="100"/>
      <c r="O218" s="100"/>
      <c r="P218" s="100"/>
    </row>
    <row r="219" spans="1:16">
      <c r="A219" s="101" t="s">
        <v>36</v>
      </c>
      <c r="B219" s="202" t="s">
        <v>40</v>
      </c>
      <c r="C219" s="581" t="s">
        <v>57</v>
      </c>
      <c r="D219" s="581"/>
      <c r="E219" s="559" t="s">
        <v>265</v>
      </c>
      <c r="F219" s="560"/>
      <c r="G219" s="560"/>
      <c r="H219" s="560"/>
      <c r="I219" s="560"/>
      <c r="J219" s="560"/>
      <c r="K219" s="560"/>
      <c r="L219" s="560"/>
      <c r="M219" s="560"/>
      <c r="N219" s="560"/>
      <c r="O219" s="560"/>
      <c r="P219" s="560"/>
    </row>
    <row r="220" spans="1:16" ht="13.8" thickBot="1">
      <c r="A220" s="103" t="s">
        <v>56</v>
      </c>
      <c r="B220" s="201" t="s">
        <v>53</v>
      </c>
      <c r="C220" s="102"/>
      <c r="D220" s="103"/>
      <c r="E220" s="201" t="s">
        <v>77</v>
      </c>
      <c r="F220" s="201" t="s">
        <v>78</v>
      </c>
      <c r="G220" s="201" t="s">
        <v>79</v>
      </c>
      <c r="H220" s="201" t="s">
        <v>80</v>
      </c>
      <c r="I220" s="201" t="s">
        <v>81</v>
      </c>
      <c r="J220" s="201" t="s">
        <v>82</v>
      </c>
      <c r="K220" s="201" t="s">
        <v>83</v>
      </c>
      <c r="L220" s="201" t="s">
        <v>84</v>
      </c>
      <c r="M220" s="201" t="s">
        <v>85</v>
      </c>
      <c r="N220" s="201" t="s">
        <v>86</v>
      </c>
      <c r="O220" s="201" t="s">
        <v>87</v>
      </c>
      <c r="P220" s="201" t="s">
        <v>88</v>
      </c>
    </row>
    <row r="221" spans="1:16">
      <c r="A221" s="104"/>
      <c r="B221" s="104"/>
      <c r="C221" s="105"/>
      <c r="D221" s="106"/>
      <c r="E221" s="580" t="s">
        <v>149</v>
      </c>
      <c r="F221" s="580"/>
      <c r="G221" s="580"/>
      <c r="H221" s="580"/>
      <c r="I221" s="580"/>
      <c r="J221" s="580"/>
      <c r="K221" s="580"/>
      <c r="L221" s="580"/>
      <c r="M221" s="580"/>
      <c r="N221" s="580"/>
      <c r="O221" s="580"/>
      <c r="P221" s="580"/>
    </row>
    <row r="222" spans="1:16">
      <c r="A222" s="319">
        <v>2020</v>
      </c>
      <c r="B222" s="473">
        <v>43958</v>
      </c>
      <c r="C222" s="373" t="s">
        <v>203</v>
      </c>
      <c r="D222" s="101"/>
      <c r="E222" s="107">
        <f>IF(C145="","",C145+Data!C$549)</f>
        <v>3.2253284000000004</v>
      </c>
      <c r="F222" s="107">
        <f>IF(D145="","",D145+Data!D$549)</f>
        <v>3.1850114</v>
      </c>
      <c r="G222" s="107">
        <f>IF(E145="","",E145+Data!E$549)</f>
        <v>3.1511279999999999</v>
      </c>
      <c r="H222" s="107">
        <f>IF(F145="","",F145+Data!F$549)</f>
        <v>3.2655436</v>
      </c>
      <c r="I222" s="107">
        <f>IF(G145="","",G145+Data!G$549)</f>
        <v>3.3338574000000003</v>
      </c>
      <c r="J222" s="107">
        <f>IF(H145="","",H145+Data!H$549)</f>
        <v>3.3202384</v>
      </c>
      <c r="K222" s="107">
        <f>IF(I145="","",I145+Data!I$549)</f>
        <v>3.3991303999999998</v>
      </c>
      <c r="L222" s="107">
        <f>IF(J145="","",J145+Data!J$549)</f>
        <v>3.4111672</v>
      </c>
      <c r="M222" s="107">
        <f>IF(K145="","",K145+Data!K$549)</f>
        <v>3.3943014000000002</v>
      </c>
      <c r="N222" s="107">
        <f>IF(L145="","",L145+Data!L$549)</f>
        <v>3.3820665999999999</v>
      </c>
      <c r="O222" s="107">
        <f>IF(M145="","",M145+Data!M$549)</f>
        <v>3.4412986000000001</v>
      </c>
      <c r="P222" s="107">
        <f>IF(N145="","",N145+Data!N$549)</f>
        <v>3.5050942000000003</v>
      </c>
    </row>
    <row r="223" spans="1:16">
      <c r="A223" s="321"/>
      <c r="B223" s="320">
        <f>B222+7</f>
        <v>43965</v>
      </c>
      <c r="C223" s="101"/>
      <c r="D223" s="101"/>
      <c r="E223" s="107">
        <f>IF(C146="","",C146+Data!C$549)</f>
        <v>3.1993284000000002</v>
      </c>
      <c r="F223" s="107">
        <f>IF(D146="","",D146+Data!D$549)</f>
        <v>3.1590113999999998</v>
      </c>
      <c r="G223" s="107">
        <f>IF(E146="","",E146+Data!E$549)</f>
        <v>3.1251279999999997</v>
      </c>
      <c r="H223" s="107">
        <f>IF(F146="","",F146+Data!F$549)</f>
        <v>3.2235435999999997</v>
      </c>
      <c r="I223" s="107">
        <f>IF(G146="","",G146+Data!G$549)</f>
        <v>3.2918574</v>
      </c>
      <c r="J223" s="107">
        <f>IF(H146="","",H146+Data!H$549)</f>
        <v>3.2782383999999998</v>
      </c>
      <c r="K223" s="107">
        <f>IF(I146="","",I146+Data!I$549)</f>
        <v>3.3771303999999995</v>
      </c>
      <c r="L223" s="107">
        <f>IF(J146="","",J146+Data!J$549)</f>
        <v>3.3891671999999997</v>
      </c>
      <c r="M223" s="107">
        <f>IF(K146="","",K146+Data!K$549)</f>
        <v>3.3743014000000002</v>
      </c>
      <c r="N223" s="107">
        <f>IF(L146="","",L146+Data!L$549)</f>
        <v>3.3620665999999999</v>
      </c>
      <c r="O223" s="107">
        <f>IF(M146="","",M146+Data!M$549)</f>
        <v>3.0892986000000002</v>
      </c>
      <c r="P223" s="107">
        <f>IF(N146="","",N146+Data!N$549)</f>
        <v>3.1530942000000004</v>
      </c>
    </row>
    <row r="224" spans="1:16">
      <c r="A224" s="321"/>
      <c r="B224" s="320">
        <f t="shared" ref="B224:B287" si="4">B223+7</f>
        <v>43972</v>
      </c>
      <c r="C224" s="101"/>
      <c r="D224" s="101"/>
      <c r="E224" s="107">
        <f>IF(C147="","",C147+Data!C$549)</f>
        <v>3.1933284000000004</v>
      </c>
      <c r="F224" s="107">
        <f>IF(D147="","",D147+Data!D$549)</f>
        <v>3.1530114</v>
      </c>
      <c r="G224" s="107">
        <f>IF(E147="","",E147+Data!E$549)</f>
        <v>3.1191279999999999</v>
      </c>
      <c r="H224" s="107">
        <f>IF(F147="","",F147+Data!F$549)</f>
        <v>3.2315435999999997</v>
      </c>
      <c r="I224" s="107">
        <f>IF(G147="","",G147+Data!G$549)</f>
        <v>3.2998574000000001</v>
      </c>
      <c r="J224" s="107">
        <f>IF(H147="","",H147+Data!H$549)</f>
        <v>3.2862383999999998</v>
      </c>
      <c r="K224" s="107">
        <f>IF(I147="","",I147+Data!I$549)</f>
        <v>3.3871303999999998</v>
      </c>
      <c r="L224" s="107">
        <f>IF(J147="","",J147+Data!J$549)</f>
        <v>3.3991671999999999</v>
      </c>
      <c r="M224" s="107">
        <f>IF(K147="","",K147+Data!K$549)</f>
        <v>3.3843014</v>
      </c>
      <c r="N224" s="107">
        <f>IF(L147="","",L147+Data!L$549)</f>
        <v>3.3720665999999997</v>
      </c>
      <c r="O224" s="107">
        <f>IF(M147="","",M147+Data!M$549)</f>
        <v>3.0992986</v>
      </c>
      <c r="P224" s="107">
        <f>IF(N147="","",N147+Data!N$549)</f>
        <v>3.1630942000000002</v>
      </c>
    </row>
    <row r="225" spans="1:16">
      <c r="A225" s="321"/>
      <c r="B225" s="320">
        <f t="shared" si="4"/>
        <v>43979</v>
      </c>
      <c r="C225" s="101"/>
      <c r="D225" s="101"/>
      <c r="E225" s="107">
        <f>IF(C148="","",C148+Data!C$549)</f>
        <v>3.2133284000000004</v>
      </c>
      <c r="F225" s="107">
        <f>IF(D148="","",D148+Data!D$549)</f>
        <v>3.1730114</v>
      </c>
      <c r="G225" s="107">
        <f>IF(E148="","",E148+Data!E$549)</f>
        <v>3.1391279999999999</v>
      </c>
      <c r="H225" s="107">
        <f>IF(F148="","",F148+Data!F$549)</f>
        <v>3.2775436</v>
      </c>
      <c r="I225" s="107">
        <f>IF(G148="","",G148+Data!G$549)</f>
        <v>3.3458574000000003</v>
      </c>
      <c r="J225" s="107">
        <f>IF(H148="","",H148+Data!H$549)</f>
        <v>3.3322384</v>
      </c>
      <c r="K225" s="107">
        <f>IF(I148="","",I148+Data!I$549)</f>
        <v>3.4451303999999996</v>
      </c>
      <c r="L225" s="107">
        <f>IF(J148="","",J148+Data!J$549)</f>
        <v>3.4571671999999998</v>
      </c>
      <c r="M225" s="107">
        <f>IF(K148="","",K148+Data!K$549)</f>
        <v>3.4383014000000003</v>
      </c>
      <c r="N225" s="107">
        <f>IF(L148="","",L148+Data!L$549)</f>
        <v>3.4260666</v>
      </c>
      <c r="O225" s="107">
        <f>IF(M148="","",M148+Data!M$549)</f>
        <v>3.2008985999999999</v>
      </c>
      <c r="P225" s="107">
        <f>IF(N148="","",N148+Data!N$549)</f>
        <v>3.2646942000000001</v>
      </c>
    </row>
    <row r="226" spans="1:16">
      <c r="A226" s="321"/>
      <c r="B226" s="320">
        <f t="shared" si="4"/>
        <v>43986</v>
      </c>
      <c r="C226" s="101"/>
      <c r="D226" s="101"/>
      <c r="E226" s="107">
        <f>IF(C149="","",C149+Data!C$549)</f>
        <v>3.3035284000000003</v>
      </c>
      <c r="F226" s="107">
        <f>IF(D149="","",D149+Data!D$549)</f>
        <v>3.2632113999999999</v>
      </c>
      <c r="G226" s="107">
        <f>IF(E149="","",E149+Data!E$549)</f>
        <v>3.2293279999999998</v>
      </c>
      <c r="H226" s="107">
        <f>IF(F149="","",F149+Data!F$549)</f>
        <v>3.3415435999999996</v>
      </c>
      <c r="I226" s="107">
        <f>IF(G149="","",G149+Data!G$549)</f>
        <v>3.4098573999999999</v>
      </c>
      <c r="J226" s="107">
        <f>IF(H149="","",H149+Data!H$549)</f>
        <v>3.3962383999999997</v>
      </c>
      <c r="K226" s="107">
        <f>IF(I149="","",I149+Data!I$549)</f>
        <v>3.4671303999999998</v>
      </c>
      <c r="L226" s="107">
        <f>IF(J149="","",J149+Data!J$549)</f>
        <v>3.4791672</v>
      </c>
      <c r="M226" s="107">
        <f>IF(K149="","",K149+Data!K$549)</f>
        <v>3.4603014000000001</v>
      </c>
      <c r="N226" s="107">
        <f>IF(L149="","",L149+Data!L$549)</f>
        <v>3.4480665999999998</v>
      </c>
      <c r="O226" s="107">
        <f>IF(M149="","",M149+Data!M$549)</f>
        <v>3.5332986000000002</v>
      </c>
      <c r="P226" s="107">
        <f>IF(N149="","",N149+Data!N$549)</f>
        <v>3.5970942000000004</v>
      </c>
    </row>
    <row r="227" spans="1:16">
      <c r="A227" s="321"/>
      <c r="B227" s="320">
        <f t="shared" si="4"/>
        <v>43993</v>
      </c>
      <c r="C227" s="101"/>
      <c r="D227" s="101"/>
      <c r="E227" s="107">
        <f>IF(C150="","",C150+Data!C$549)</f>
        <v>3.3193284000000003</v>
      </c>
      <c r="F227" s="107">
        <f>IF(D150="","",D150+Data!D$549)</f>
        <v>3.2790113999999999</v>
      </c>
      <c r="G227" s="107">
        <f>IF(E150="","",E150+Data!E$549)</f>
        <v>3.2451279999999998</v>
      </c>
      <c r="H227" s="107">
        <f>IF(F150="","",F150+Data!F$549)</f>
        <v>3.3455435999999996</v>
      </c>
      <c r="I227" s="107">
        <f>IF(G150="","",G150+Data!G$549)</f>
        <v>3.4138573999999999</v>
      </c>
      <c r="J227" s="107">
        <f>IF(H150="","",H150+Data!H$549)</f>
        <v>3.4002383999999997</v>
      </c>
      <c r="K227" s="107">
        <f>IF(I150="","",I150+Data!I$549)</f>
        <v>3.4771303999999996</v>
      </c>
      <c r="L227" s="107">
        <f>IF(J150="","",J150+Data!J$549)</f>
        <v>3.4891671999999998</v>
      </c>
      <c r="M227" s="107">
        <f>IF(K150="","",K150+Data!K$549)</f>
        <v>3.4723014000000001</v>
      </c>
      <c r="N227" s="107">
        <f>IF(L150="","",L150+Data!L$549)</f>
        <v>3.4600665999999998</v>
      </c>
      <c r="O227" s="107">
        <f>IF(M150="","",M150+Data!M$549)</f>
        <v>3.5432986</v>
      </c>
      <c r="P227" s="107">
        <f>IF(N150="","",N150+Data!N$549)</f>
        <v>3.6070942000000001</v>
      </c>
    </row>
    <row r="228" spans="1:16">
      <c r="A228" s="321"/>
      <c r="B228" s="320">
        <f t="shared" si="4"/>
        <v>44000</v>
      </c>
      <c r="C228" s="101"/>
      <c r="D228" s="101"/>
      <c r="E228" s="107">
        <f>IF(C151="","",C151+Data!C$549)</f>
        <v>3.3093284000000005</v>
      </c>
      <c r="F228" s="107">
        <f>IF(D151="","",D151+Data!D$549)</f>
        <v>3.2690114000000001</v>
      </c>
      <c r="G228" s="107">
        <f>IF(E151="","",E151+Data!E$549)</f>
        <v>3.235128</v>
      </c>
      <c r="H228" s="107">
        <f>IF(F151="","",F151+Data!F$549)</f>
        <v>3.3315435999999998</v>
      </c>
      <c r="I228" s="107">
        <f>IF(G151="","",G151+Data!G$549)</f>
        <v>3.3998574000000001</v>
      </c>
      <c r="J228" s="107">
        <f>IF(H151="","",H151+Data!H$549)</f>
        <v>3.3862383999999999</v>
      </c>
      <c r="K228" s="107">
        <f>IF(I151="","",I151+Data!I$549)</f>
        <v>3.4651303999999996</v>
      </c>
      <c r="L228" s="107">
        <f>IF(J151="","",J151+Data!J$549)</f>
        <v>3.4771671999999998</v>
      </c>
      <c r="M228" s="107">
        <f>IF(K151="","",K151+Data!K$549)</f>
        <v>3.4583014000000003</v>
      </c>
      <c r="N228" s="107">
        <f>IF(L151="","",L151+Data!L$549)</f>
        <v>3.4460666</v>
      </c>
      <c r="O228" s="107">
        <f>IF(M151="","",M151+Data!M$549)</f>
        <v>3.5232985999999999</v>
      </c>
      <c r="P228" s="107">
        <f>IF(N151="","",N151+Data!N$549)</f>
        <v>3.5870942000000001</v>
      </c>
    </row>
    <row r="229" spans="1:16">
      <c r="A229" s="321"/>
      <c r="B229" s="320">
        <f t="shared" si="4"/>
        <v>44007</v>
      </c>
      <c r="C229" s="101"/>
      <c r="D229" s="101"/>
      <c r="E229" s="107">
        <f>IF(C152="","",C152+Data!C$549)</f>
        <v>3.1633284000000002</v>
      </c>
      <c r="F229" s="107">
        <f>IF(D152="","",D152+Data!D$549)</f>
        <v>3.1230113999999998</v>
      </c>
      <c r="G229" s="107">
        <f>IF(E152="","",E152+Data!E$549)</f>
        <v>3.0891279999999997</v>
      </c>
      <c r="H229" s="107">
        <f>IF(F152="","",F152+Data!F$549)</f>
        <v>3.1855435999999999</v>
      </c>
      <c r="I229" s="107">
        <f>IF(G152="","",G152+Data!G$549)</f>
        <v>3.2538574000000002</v>
      </c>
      <c r="J229" s="107">
        <f>IF(H152="","",H152+Data!H$549)</f>
        <v>3.2402384</v>
      </c>
      <c r="K229" s="107">
        <f>IF(I152="","",I152+Data!I$549)</f>
        <v>3.3271303999999997</v>
      </c>
      <c r="L229" s="107">
        <f>IF(J152="","",J152+Data!J$549)</f>
        <v>3.3391671999999999</v>
      </c>
      <c r="M229" s="107">
        <f>IF(K152="","",K152+Data!K$549)</f>
        <v>3.3323014</v>
      </c>
      <c r="N229" s="107">
        <f>IF(L152="","",L152+Data!L$549)</f>
        <v>3.3200665999999996</v>
      </c>
      <c r="O229" s="107">
        <f>IF(M152="","",M152+Data!M$549)</f>
        <v>3.4052986000000001</v>
      </c>
      <c r="P229" s="107">
        <f>IF(N152="","",N152+Data!N$549)</f>
        <v>3.4690942000000002</v>
      </c>
    </row>
    <row r="230" spans="1:16">
      <c r="A230" s="321"/>
      <c r="B230" s="320">
        <f t="shared" si="4"/>
        <v>44014</v>
      </c>
      <c r="C230" s="101"/>
      <c r="D230" s="101"/>
      <c r="E230" s="107">
        <f>IF(C153="","",C153+Data!C$549)</f>
        <v>3.4173284000000002</v>
      </c>
      <c r="F230" s="107">
        <f>IF(D153="","",D153+Data!D$549)</f>
        <v>3.3770113999999998</v>
      </c>
      <c r="G230" s="107">
        <f>IF(E153="","",E153+Data!E$549)</f>
        <v>3.3431279999999997</v>
      </c>
      <c r="H230" s="107">
        <f>IF(F153="","",F153+Data!F$549)</f>
        <v>3.4415435999999997</v>
      </c>
      <c r="I230" s="107">
        <f>IF(G153="","",G153+Data!G$549)</f>
        <v>3.5098574</v>
      </c>
      <c r="J230" s="107">
        <f>IF(H153="","",H153+Data!H$549)</f>
        <v>3.4962383999999997</v>
      </c>
      <c r="K230" s="107">
        <f>IF(I153="","",I153+Data!I$549)</f>
        <v>3.5611303999999997</v>
      </c>
      <c r="L230" s="107">
        <f>IF(J153="","",J153+Data!J$549)</f>
        <v>3.5731671999999999</v>
      </c>
      <c r="M230" s="107">
        <f>IF(K153="","",K153+Data!K$549)</f>
        <v>3.5443014000000002</v>
      </c>
      <c r="N230" s="107">
        <f>IF(L153="","",L153+Data!L$549)</f>
        <v>3.5320665999999998</v>
      </c>
      <c r="O230" s="107">
        <f>IF(M153="","",M153+Data!M$549)</f>
        <v>3.5452986000000002</v>
      </c>
      <c r="P230" s="107">
        <f>IF(N153="","",N153+Data!N$549)</f>
        <v>3.6090942000000004</v>
      </c>
    </row>
    <row r="231" spans="1:16">
      <c r="A231" s="321"/>
      <c r="B231" s="320">
        <f t="shared" si="4"/>
        <v>44021</v>
      </c>
      <c r="C231" s="101"/>
      <c r="D231" s="101"/>
      <c r="E231" s="107">
        <f>IF(C154="","",C154+Data!C$549)</f>
        <v>3.4533284000000002</v>
      </c>
      <c r="F231" s="107">
        <f>IF(D154="","",D154+Data!D$549)</f>
        <v>3.4130113999999998</v>
      </c>
      <c r="G231" s="107">
        <f>IF(E154="","",E154+Data!E$549)</f>
        <v>3.3791279999999997</v>
      </c>
      <c r="H231" s="107">
        <f>IF(F154="","",F154+Data!F$549)</f>
        <v>3.4575435999999997</v>
      </c>
      <c r="I231" s="107">
        <f>IF(G154="","",G154+Data!G$549)</f>
        <v>3.5258574</v>
      </c>
      <c r="J231" s="107">
        <f>IF(H154="","",H154+Data!H$549)</f>
        <v>3.5122383999999998</v>
      </c>
      <c r="K231" s="107">
        <f>IF(I154="","",I154+Data!I$549)</f>
        <v>3.5771303999999997</v>
      </c>
      <c r="L231" s="107">
        <f>IF(J154="","",J154+Data!J$549)</f>
        <v>3.5891671999999999</v>
      </c>
      <c r="M231" s="107">
        <f>IF(K154="","",K154+Data!K$549)</f>
        <v>3.5603014000000002</v>
      </c>
      <c r="N231" s="107">
        <f>IF(L154="","",L154+Data!L$549)</f>
        <v>3.5480665999999998</v>
      </c>
      <c r="O231" s="107">
        <f>IF(M154="","",M154+Data!M$549)</f>
        <v>3.5932986000000002</v>
      </c>
      <c r="P231" s="107">
        <f>IF(N154="","",N154+Data!N$549)</f>
        <v>3.6570942000000004</v>
      </c>
    </row>
    <row r="232" spans="1:16">
      <c r="A232" s="321"/>
      <c r="B232" s="320">
        <f t="shared" si="4"/>
        <v>44028</v>
      </c>
      <c r="C232" s="101"/>
      <c r="D232" s="101"/>
      <c r="E232" s="107">
        <f>IF(C155="","",C155+Data!C$549)</f>
        <v>3.2573284000000005</v>
      </c>
      <c r="F232" s="107">
        <f>IF(D155="","",D155+Data!D$549)</f>
        <v>3.2170114000000001</v>
      </c>
      <c r="G232" s="107">
        <f>IF(E155="","",E155+Data!E$549)</f>
        <v>3.183128</v>
      </c>
      <c r="H232" s="107">
        <f>IF(F155="","",F155+Data!F$549)</f>
        <v>3.2675435999999998</v>
      </c>
      <c r="I232" s="107">
        <f>IF(G155="","",G155+Data!G$549)</f>
        <v>3.3358574000000001</v>
      </c>
      <c r="J232" s="107">
        <f>IF(H155="","",H155+Data!H$549)</f>
        <v>3.3222383999999998</v>
      </c>
      <c r="K232" s="107">
        <f>IF(I155="","",I155+Data!I$549)</f>
        <v>3.3971303999999996</v>
      </c>
      <c r="L232" s="107">
        <f>IF(J155="","",J155+Data!J$549)</f>
        <v>3.4091671999999997</v>
      </c>
      <c r="M232" s="107">
        <f>IF(K155="","",K155+Data!K$549)</f>
        <v>3.3943014000000002</v>
      </c>
      <c r="N232" s="107">
        <f>IF(L155="","",L155+Data!L$549)</f>
        <v>3.3820665999999999</v>
      </c>
      <c r="O232" s="107">
        <f>IF(M155="","",M155+Data!M$549)</f>
        <v>3.4612986000000001</v>
      </c>
      <c r="P232" s="107">
        <f>IF(N155="","",N155+Data!N$549)</f>
        <v>3.5250942000000003</v>
      </c>
    </row>
    <row r="233" spans="1:16">
      <c r="A233" s="321"/>
      <c r="B233" s="320">
        <f t="shared" si="4"/>
        <v>44035</v>
      </c>
      <c r="C233" s="101"/>
      <c r="D233" s="101"/>
      <c r="E233" s="107">
        <f>IF(C156="","",C156+Data!C$549)</f>
        <v>3.2373284000000004</v>
      </c>
      <c r="F233" s="107">
        <f>IF(D156="","",D156+Data!D$549)</f>
        <v>3.1970114000000001</v>
      </c>
      <c r="G233" s="107">
        <f>IF(E156="","",E156+Data!E$549)</f>
        <v>3.1631279999999999</v>
      </c>
      <c r="H233" s="107">
        <f>IF(F156="","",F156+Data!F$549)</f>
        <v>3.2455436</v>
      </c>
      <c r="I233" s="107">
        <f>IF(G156="","",G156+Data!G$549)</f>
        <v>3.3138574000000003</v>
      </c>
      <c r="J233" s="107">
        <f>IF(H156="","",H156+Data!H$549)</f>
        <v>3.3002384</v>
      </c>
      <c r="K233" s="107">
        <f>IF(I156="","",I156+Data!I$549)</f>
        <v>3.3791303999999998</v>
      </c>
      <c r="L233" s="107">
        <f>IF(J156="","",J156+Data!J$549)</f>
        <v>3.3911671999999999</v>
      </c>
      <c r="M233" s="107">
        <f>IF(K156="","",K156+Data!K$549)</f>
        <v>3.3743014000000002</v>
      </c>
      <c r="N233" s="107">
        <f>IF(L156="","",L156+Data!L$549)</f>
        <v>3.3620665999999999</v>
      </c>
      <c r="O233" s="107">
        <f>IF(M156="","",M156+Data!M$549)</f>
        <v>3.4592985999999999</v>
      </c>
      <c r="P233" s="107">
        <f>IF(N156="","",N156+Data!N$549)</f>
        <v>3.5230942000000001</v>
      </c>
    </row>
    <row r="234" spans="1:16">
      <c r="A234" s="321"/>
      <c r="B234" s="320">
        <f t="shared" si="4"/>
        <v>44042</v>
      </c>
      <c r="C234" s="101"/>
      <c r="D234" s="101"/>
      <c r="E234" s="107">
        <f>IF(C157="","",C157+Data!C$549)</f>
        <v>3.1493284000000004</v>
      </c>
      <c r="F234" s="107">
        <f>IF(D157="","",D157+Data!D$549)</f>
        <v>3.1090114</v>
      </c>
      <c r="G234" s="107">
        <f>IF(E157="","",E157+Data!E$549)</f>
        <v>3.0751279999999999</v>
      </c>
      <c r="H234" s="107">
        <f>IF(F157="","",F157+Data!F$549)</f>
        <v>3.1735435999999999</v>
      </c>
      <c r="I234" s="107">
        <f>IF(G157="","",G157+Data!G$549)</f>
        <v>3.2418574000000002</v>
      </c>
      <c r="J234" s="107">
        <f>IF(H157="","",H157+Data!H$549)</f>
        <v>3.2282384</v>
      </c>
      <c r="K234" s="107">
        <f>IF(I157="","",I157+Data!I$549)</f>
        <v>3.3111303999999997</v>
      </c>
      <c r="L234" s="107">
        <f>IF(J157="","",J157+Data!J$549)</f>
        <v>3.3231671999999999</v>
      </c>
      <c r="M234" s="107">
        <f>IF(K157="","",K157+Data!K$549)</f>
        <v>3.3183014000000002</v>
      </c>
      <c r="N234" s="107">
        <f>IF(L157="","",L157+Data!L$549)</f>
        <v>3.3060665999999999</v>
      </c>
      <c r="O234" s="107">
        <f>IF(M157="","",M157+Data!M$549)</f>
        <v>3.4192985999999999</v>
      </c>
      <c r="P234" s="107">
        <f>IF(N157="","",N157+Data!N$549)</f>
        <v>3.4830942</v>
      </c>
    </row>
    <row r="235" spans="1:16">
      <c r="A235" s="321"/>
      <c r="B235" s="320">
        <f t="shared" si="4"/>
        <v>44049</v>
      </c>
      <c r="C235" s="101"/>
      <c r="D235" s="101"/>
      <c r="E235" s="107">
        <f>IF(C158="","",C158+Data!C$549)</f>
        <v>3.1193284000000006</v>
      </c>
      <c r="F235" s="107">
        <f>IF(D158="","",D158+Data!D$549)</f>
        <v>3.0790114000000002</v>
      </c>
      <c r="G235" s="107">
        <f>IF(E158="","",E158+Data!E$549)</f>
        <v>3.0451280000000001</v>
      </c>
      <c r="H235" s="107">
        <f>IF(F158="","",F158+Data!F$549)</f>
        <v>3.1455435999999999</v>
      </c>
      <c r="I235" s="107">
        <f>IF(G158="","",G158+Data!G$549)</f>
        <v>3.2138574000000002</v>
      </c>
      <c r="J235" s="107">
        <f>IF(H158="","",H158+Data!H$549)</f>
        <v>3.2002383999999999</v>
      </c>
      <c r="K235" s="107">
        <f>IF(I158="","",I158+Data!I$549)</f>
        <v>3.2911303999999997</v>
      </c>
      <c r="L235" s="107">
        <f>IF(J158="","",J158+Data!J$549)</f>
        <v>3.3031671999999999</v>
      </c>
      <c r="M235" s="107">
        <f>IF(K158="","",K158+Data!K$549)</f>
        <v>3.3023014000000002</v>
      </c>
      <c r="N235" s="107">
        <f>IF(L158="","",L158+Data!L$549)</f>
        <v>3.2900665999999998</v>
      </c>
      <c r="O235" s="107">
        <f>IF(M158="","",M158+Data!M$549)</f>
        <v>3.4232985999999999</v>
      </c>
      <c r="P235" s="107">
        <f>IF(N158="","",N158+Data!N$549)</f>
        <v>3.4870942</v>
      </c>
    </row>
    <row r="236" spans="1:16">
      <c r="A236" s="321"/>
      <c r="B236" s="320">
        <f t="shared" si="4"/>
        <v>44056</v>
      </c>
      <c r="C236" s="101"/>
      <c r="D236" s="101"/>
      <c r="E236" s="107">
        <f>IF(C159="","",C159+Data!C$549)</f>
        <v>3.2693284000000005</v>
      </c>
      <c r="F236" s="107">
        <f>IF(D159="","",D159+Data!D$549)</f>
        <v>3.2290114000000001</v>
      </c>
      <c r="G236" s="107">
        <f>IF(E159="","",E159+Data!E$549)</f>
        <v>3.195128</v>
      </c>
      <c r="H236" s="107">
        <f>IF(F159="","",F159+Data!F$549)</f>
        <v>3.2875435999999998</v>
      </c>
      <c r="I236" s="107">
        <f>IF(G159="","",G159+Data!G$549)</f>
        <v>3.3558574000000001</v>
      </c>
      <c r="J236" s="107">
        <f>IF(H159="","",H159+Data!H$549)</f>
        <v>3.3422383999999998</v>
      </c>
      <c r="K236" s="107">
        <f>IF(I159="","",I159+Data!I$549)</f>
        <v>3.4251303999999996</v>
      </c>
      <c r="L236" s="107">
        <f>IF(J159="","",J159+Data!J$549)</f>
        <v>3.4371671999999998</v>
      </c>
      <c r="M236" s="107">
        <f>IF(K159="","",K159+Data!K$549)</f>
        <v>3.4203014</v>
      </c>
      <c r="N236" s="107">
        <f>IF(L159="","",L159+Data!L$549)</f>
        <v>3.4080665999999997</v>
      </c>
      <c r="O236" s="107">
        <f>IF(M159="","",M159+Data!M$549)</f>
        <v>3.5152985999999999</v>
      </c>
      <c r="P236" s="107">
        <f>IF(N159="","",N159+Data!N$549)</f>
        <v>3.5790942000000001</v>
      </c>
    </row>
    <row r="237" spans="1:16">
      <c r="A237" s="321"/>
      <c r="B237" s="320">
        <f t="shared" si="4"/>
        <v>44063</v>
      </c>
      <c r="C237" s="101"/>
      <c r="D237" s="101"/>
      <c r="E237" s="107">
        <f>IF(C160="","",C160+Data!C$549)</f>
        <v>3.2753284000000003</v>
      </c>
      <c r="F237" s="107">
        <f>IF(D160="","",D160+Data!D$549)</f>
        <v>3.2350113999999999</v>
      </c>
      <c r="G237" s="107">
        <f>IF(E160="","",E160+Data!E$549)</f>
        <v>3.2011279999999998</v>
      </c>
      <c r="H237" s="107">
        <f>IF(F160="","",F160+Data!F$549)</f>
        <v>3.3135435999999996</v>
      </c>
      <c r="I237" s="107">
        <f>IF(G160="","",G160+Data!G$549)</f>
        <v>3.3818573999999999</v>
      </c>
      <c r="J237" s="107">
        <f>IF(H160="","",H160+Data!H$549)</f>
        <v>3.3682383999999996</v>
      </c>
      <c r="K237" s="107">
        <f>IF(I160="","",I160+Data!I$549)</f>
        <v>3.4571303999999996</v>
      </c>
      <c r="L237" s="107">
        <f>IF(J160="","",J160+Data!J$549)</f>
        <v>3.4691671999999998</v>
      </c>
      <c r="M237" s="107">
        <f>IF(K160="","",K160+Data!K$549)</f>
        <v>3.4583014000000003</v>
      </c>
      <c r="N237" s="107">
        <f>IF(L160="","",L160+Data!L$549)</f>
        <v>3.4460666</v>
      </c>
      <c r="O237" s="107">
        <f>IF(M160="","",M160+Data!M$549)</f>
        <v>3.5432986</v>
      </c>
      <c r="P237" s="107">
        <f>IF(N160="","",N160+Data!N$549)</f>
        <v>3.6070942000000001</v>
      </c>
    </row>
    <row r="238" spans="1:16">
      <c r="A238" s="321"/>
      <c r="B238" s="320">
        <f t="shared" si="4"/>
        <v>44070</v>
      </c>
      <c r="C238" s="101"/>
      <c r="D238" s="101"/>
      <c r="E238" s="107">
        <f>IF(C161="","",C161+Data!C$549)</f>
        <v>3.4673284000000004</v>
      </c>
      <c r="F238" s="107">
        <f>IF(D161="","",D161+Data!D$549)</f>
        <v>3.4270114</v>
      </c>
      <c r="G238" s="107">
        <f>IF(E161="","",E161+Data!E$549)</f>
        <v>3.3931279999999999</v>
      </c>
      <c r="H238" s="107">
        <f>IF(F161="","",F161+Data!F$549)</f>
        <v>3.4855435999999997</v>
      </c>
      <c r="I238" s="107">
        <f>IF(G161="","",G161+Data!G$549)</f>
        <v>3.5538574000000001</v>
      </c>
      <c r="J238" s="107">
        <f>IF(H161="","",H161+Data!H$549)</f>
        <v>3.5402383999999998</v>
      </c>
      <c r="K238" s="107">
        <f>IF(I161="","",I161+Data!I$549)</f>
        <v>3.6151303999999995</v>
      </c>
      <c r="L238" s="107">
        <f>IF(J161="","",J161+Data!J$549)</f>
        <v>3.6271671999999997</v>
      </c>
      <c r="M238" s="107">
        <f>IF(K161="","",K161+Data!K$549)</f>
        <v>3.5983014</v>
      </c>
      <c r="N238" s="107">
        <f>IF(L161="","",L161+Data!L$549)</f>
        <v>3.5860665999999997</v>
      </c>
      <c r="O238" s="107">
        <f>IF(M161="","",M161+Data!M$549)</f>
        <v>3.6492985999999998</v>
      </c>
      <c r="P238" s="107">
        <f>IF(N161="","",N161+Data!N$549)</f>
        <v>3.7130942</v>
      </c>
    </row>
    <row r="239" spans="1:16">
      <c r="A239" s="321"/>
      <c r="B239" s="320">
        <f t="shared" si="4"/>
        <v>44077</v>
      </c>
      <c r="C239" s="101"/>
      <c r="D239" s="101"/>
      <c r="E239" s="107">
        <f>IF(C162="","",C162+Data!C$549)</f>
        <v>3.4193284000000004</v>
      </c>
      <c r="F239" s="107">
        <f>IF(D162="","",D162+Data!D$549)</f>
        <v>3.3790114</v>
      </c>
      <c r="G239" s="107">
        <f>IF(E162="","",E162+Data!E$549)</f>
        <v>3.3451279999999999</v>
      </c>
      <c r="H239" s="107">
        <f>IF(F162="","",F162+Data!F$549)</f>
        <v>3.4375435999999997</v>
      </c>
      <c r="I239" s="107">
        <f>IF(G162="","",G162+Data!G$549)</f>
        <v>3.5058574</v>
      </c>
      <c r="J239" s="107">
        <f>IF(H162="","",H162+Data!H$549)</f>
        <v>3.4922383999999997</v>
      </c>
      <c r="K239" s="107">
        <f>IF(I162="","",I162+Data!I$549)</f>
        <v>3.5691303999999997</v>
      </c>
      <c r="L239" s="107">
        <f>IF(J162="","",J162+Data!J$549)</f>
        <v>3.5811671999999999</v>
      </c>
      <c r="M239" s="107">
        <f>IF(K162="","",K162+Data!K$549)</f>
        <v>3.5583013999999999</v>
      </c>
      <c r="N239" s="107">
        <f>IF(L162="","",L162+Data!L$549)</f>
        <v>3.5460665999999996</v>
      </c>
      <c r="O239" s="107">
        <f>IF(M162="","",M162+Data!M$549)</f>
        <v>3.6212985999999998</v>
      </c>
      <c r="P239" s="107">
        <f>IF(N162="","",N162+Data!N$549)</f>
        <v>3.6850942</v>
      </c>
    </row>
    <row r="240" spans="1:16">
      <c r="A240" s="321"/>
      <c r="B240" s="320">
        <f t="shared" si="4"/>
        <v>44084</v>
      </c>
      <c r="C240" s="101"/>
      <c r="D240" s="101"/>
      <c r="E240" s="107">
        <f>IF(C163="","",C163+Data!C$549)</f>
        <v>3.5333284000000003</v>
      </c>
      <c r="F240" s="107">
        <f>IF(D163="","",D163+Data!D$549)</f>
        <v>3.4930113999999999</v>
      </c>
      <c r="G240" s="107">
        <f>IF(E163="","",E163+Data!E$549)</f>
        <v>3.4591279999999998</v>
      </c>
      <c r="H240" s="107">
        <f>IF(F163="","",F163+Data!F$549)</f>
        <v>3.5415435999999998</v>
      </c>
      <c r="I240" s="107">
        <f>IF(G163="","",G163+Data!G$549)</f>
        <v>3.6098574000000001</v>
      </c>
      <c r="J240" s="107">
        <f>IF(H163="","",H163+Data!H$549)</f>
        <v>3.5962383999999998</v>
      </c>
      <c r="K240" s="107">
        <f>IF(I163="","",I163+Data!I$549)</f>
        <v>3.6691303999999998</v>
      </c>
      <c r="L240" s="107">
        <f>IF(J163="","",J163+Data!J$549)</f>
        <v>3.6811672</v>
      </c>
      <c r="M240" s="107">
        <f>IF(K163="","",K163+Data!K$549)</f>
        <v>3.6503014</v>
      </c>
      <c r="N240" s="107">
        <f>IF(L163="","",L163+Data!L$549)</f>
        <v>3.6380665999999997</v>
      </c>
      <c r="O240" s="107">
        <f>IF(M163="","",M163+Data!M$549)</f>
        <v>3.6932985999999999</v>
      </c>
      <c r="P240" s="107">
        <f>IF(N163="","",N163+Data!N$549)</f>
        <v>3.7570942000000001</v>
      </c>
    </row>
    <row r="241" spans="1:16">
      <c r="A241" s="321"/>
      <c r="B241" s="320">
        <f t="shared" si="4"/>
        <v>44091</v>
      </c>
      <c r="C241" s="101"/>
      <c r="D241" s="101"/>
      <c r="E241" s="107">
        <f>IF(C164="","",C164+Data!C$549)</f>
        <v>3.6353284000000001</v>
      </c>
      <c r="F241" s="107">
        <f>IF(D164="","",D164+Data!D$549)</f>
        <v>3.5950113999999997</v>
      </c>
      <c r="G241" s="107">
        <f>IF(E164="","",E164+Data!E$549)</f>
        <v>3.5611279999999996</v>
      </c>
      <c r="H241" s="107">
        <f>IF(F164="","",F164+Data!F$549)</f>
        <v>3.6315435999999996</v>
      </c>
      <c r="I241" s="107">
        <f>IF(G164="","",G164+Data!G$549)</f>
        <v>3.6998574</v>
      </c>
      <c r="J241" s="107">
        <f>IF(H164="","",H164+Data!H$549)</f>
        <v>3.6862383999999997</v>
      </c>
      <c r="K241" s="107">
        <f>IF(I164="","",I164+Data!I$549)</f>
        <v>3.7411303999999999</v>
      </c>
      <c r="L241" s="107">
        <f>IF(J164="","",J164+Data!J$549)</f>
        <v>3.7531672</v>
      </c>
      <c r="M241" s="107">
        <f>IF(K164="","",K164+Data!K$549)</f>
        <v>3.7143014000000001</v>
      </c>
      <c r="N241" s="107">
        <f>IF(L164="","",L164+Data!L$549)</f>
        <v>3.7020665999999998</v>
      </c>
      <c r="O241" s="107">
        <f>IF(M164="","",M164+Data!M$549)</f>
        <v>3.7232986000000001</v>
      </c>
      <c r="P241" s="107">
        <f>IF(N164="","",N164+Data!N$549)</f>
        <v>3.7870942000000003</v>
      </c>
    </row>
    <row r="242" spans="1:16">
      <c r="A242" s="321"/>
      <c r="B242" s="320">
        <f t="shared" si="4"/>
        <v>44098</v>
      </c>
      <c r="C242" s="101"/>
      <c r="D242" s="101"/>
      <c r="E242" s="107">
        <f>IF(C165="","",C165+Data!C$549)</f>
        <v>3.5173284000000002</v>
      </c>
      <c r="F242" s="107">
        <f>IF(D165="","",D165+Data!D$549)</f>
        <v>3.4770113999999999</v>
      </c>
      <c r="G242" s="107">
        <f>IF(E165="","",E165+Data!E$549)</f>
        <v>3.4431279999999997</v>
      </c>
      <c r="H242" s="107">
        <f>IF(F165="","",F165+Data!F$549)</f>
        <v>3.5135435999999998</v>
      </c>
      <c r="I242" s="107">
        <f>IF(G165="","",G165+Data!G$549)</f>
        <v>3.5818574000000001</v>
      </c>
      <c r="J242" s="107">
        <f>IF(H165="","",H165+Data!H$549)</f>
        <v>3.5682383999999998</v>
      </c>
      <c r="K242" s="107">
        <f>IF(I165="","",I165+Data!I$549)</f>
        <v>3.6311303999999995</v>
      </c>
      <c r="L242" s="107">
        <f>IF(J165="","",J165+Data!J$549)</f>
        <v>3.6431671999999997</v>
      </c>
      <c r="M242" s="107">
        <f>IF(K165="","",K165+Data!K$549)</f>
        <v>3.6123014000000002</v>
      </c>
      <c r="N242" s="107">
        <f>IF(L165="","",L165+Data!L$549)</f>
        <v>3.6000665999999999</v>
      </c>
      <c r="O242" s="107">
        <f>IF(M165="","",M165+Data!M$549)</f>
        <v>3.6452985999999998</v>
      </c>
      <c r="P242" s="107">
        <f>IF(N165="","",N165+Data!N$549)</f>
        <v>3.7090942</v>
      </c>
    </row>
    <row r="243" spans="1:16">
      <c r="A243" s="321"/>
      <c r="B243" s="320">
        <f t="shared" si="4"/>
        <v>44105</v>
      </c>
      <c r="C243" s="373" t="s">
        <v>219</v>
      </c>
      <c r="D243" s="101"/>
      <c r="E243" s="107">
        <f>IF(C166="","",C166+Data!C$550)</f>
        <v>3.7132974000000001</v>
      </c>
      <c r="F243" s="107">
        <f>IF(D166="","",D166+Data!D$550)</f>
        <v>3.6422954000000001</v>
      </c>
      <c r="G243" s="107">
        <f>IF(E166="","",E166+Data!E$550)</f>
        <v>3.6502202000000001</v>
      </c>
      <c r="H243" s="107">
        <f>IF(F166="","",F166+Data!F$550)</f>
        <v>3.7319537999999999</v>
      </c>
      <c r="I243" s="107">
        <f>IF(G166="","",G166+Data!G$550)</f>
        <v>3.7783812000000001</v>
      </c>
      <c r="J243" s="107">
        <f>IF(H166="","",H166+Data!H$550)</f>
        <v>3.7767119999999998</v>
      </c>
      <c r="K243" s="107">
        <f>IF(I166="","",I166+Data!I$550)</f>
        <v>3.8138122000000001</v>
      </c>
      <c r="L243" s="107">
        <f>IF(J166="","",J166+Data!J$550)</f>
        <v>3.8126354</v>
      </c>
      <c r="M243" s="107">
        <f>IF(K166="","",K166+Data!K$550)</f>
        <v>3.8057013999999998</v>
      </c>
      <c r="N243" s="107">
        <f>IF(L166="","",L166+Data!L$550)</f>
        <v>3.7837359999999998</v>
      </c>
      <c r="O243" s="107">
        <f>IF(M166="","",M166+Data!M$550)</f>
        <v>3.8099822000000003</v>
      </c>
      <c r="P243" s="107">
        <f>IF(N166="","",N166+Data!N$550)</f>
        <v>3.9020000000000001</v>
      </c>
    </row>
    <row r="244" spans="1:16">
      <c r="A244" s="321"/>
      <c r="B244" s="320">
        <f t="shared" si="4"/>
        <v>44112</v>
      </c>
      <c r="C244" s="101"/>
      <c r="D244" s="101"/>
      <c r="E244" s="107">
        <f>IF(C167="","",C167+Data!C$550)</f>
        <v>3.7572974000000001</v>
      </c>
      <c r="F244" s="107">
        <f>IF(D167="","",D167+Data!D$550)</f>
        <v>3.6862954000000001</v>
      </c>
      <c r="G244" s="107">
        <f>IF(E167="","",E167+Data!E$550)</f>
        <v>3.6942202000000002</v>
      </c>
      <c r="H244" s="107">
        <f>IF(F167="","",F167+Data!F$550)</f>
        <v>3.7579538000000001</v>
      </c>
      <c r="I244" s="107">
        <f>IF(G167="","",G167+Data!G$550)</f>
        <v>3.8043812000000004</v>
      </c>
      <c r="J244" s="107">
        <f>IF(H167="","",H167+Data!H$550)</f>
        <v>3.8027120000000001</v>
      </c>
      <c r="K244" s="107">
        <f>IF(I167="","",I167+Data!I$550)</f>
        <v>3.8798121999999999</v>
      </c>
      <c r="L244" s="107">
        <f>IF(J167="","",J167+Data!J$550)</f>
        <v>3.8786353999999998</v>
      </c>
      <c r="M244" s="107">
        <f>IF(K167="","",K167+Data!K$550)</f>
        <v>3.8257014000000003</v>
      </c>
      <c r="N244" s="107">
        <f>IF(L167="","",L167+Data!L$550)</f>
        <v>3.8037360000000002</v>
      </c>
      <c r="O244" s="107">
        <f>IF(M167="","",M167+Data!M$550)</f>
        <v>3.8099822000000003</v>
      </c>
      <c r="P244" s="107">
        <f>IF(N167="","",N167+Data!N$550)</f>
        <v>3.9020000000000001</v>
      </c>
    </row>
    <row r="245" spans="1:16">
      <c r="A245" s="321"/>
      <c r="B245" s="320">
        <f t="shared" si="4"/>
        <v>44119</v>
      </c>
      <c r="C245" s="101"/>
      <c r="D245" s="101"/>
      <c r="E245" s="107" t="str">
        <f>IF(C168="","",C168+Data!C$550)</f>
        <v/>
      </c>
      <c r="F245" s="107" t="str">
        <f>IF(D168="","",D168+Data!D$550)</f>
        <v/>
      </c>
      <c r="G245" s="107" t="str">
        <f>IF(E168="","",E168+Data!E$550)</f>
        <v/>
      </c>
      <c r="H245" s="107" t="str">
        <f>IF(F168="","",F168+Data!F$550)</f>
        <v/>
      </c>
      <c r="I245" s="107" t="str">
        <f>IF(G168="","",G168+Data!G$550)</f>
        <v/>
      </c>
      <c r="J245" s="107" t="str">
        <f>IF(H168="","",H168+Data!H$550)</f>
        <v/>
      </c>
      <c r="K245" s="107" t="str">
        <f>IF(I168="","",I168+Data!I$550)</f>
        <v/>
      </c>
      <c r="L245" s="107" t="str">
        <f>IF(J168="","",J168+Data!J$550)</f>
        <v/>
      </c>
      <c r="M245" s="107" t="str">
        <f>IF(K168="","",K168+Data!K$550)</f>
        <v/>
      </c>
      <c r="N245" s="107" t="str">
        <f>IF(L168="","",L168+Data!L$550)</f>
        <v/>
      </c>
      <c r="O245" s="107" t="str">
        <f>IF(M168="","",M168+Data!M$550)</f>
        <v/>
      </c>
      <c r="P245" s="107" t="str">
        <f>IF(N168="","",N168+Data!N$550)</f>
        <v/>
      </c>
    </row>
    <row r="246" spans="1:16">
      <c r="A246" s="321"/>
      <c r="B246" s="320">
        <f t="shared" si="4"/>
        <v>44126</v>
      </c>
      <c r="C246" s="101"/>
      <c r="D246" s="101"/>
      <c r="E246" s="107" t="str">
        <f>IF(C169="","",C169+Data!C$550)</f>
        <v/>
      </c>
      <c r="F246" s="107" t="str">
        <f>IF(D169="","",D169+Data!D$550)</f>
        <v/>
      </c>
      <c r="G246" s="107" t="str">
        <f>IF(E169="","",E169+Data!E$550)</f>
        <v/>
      </c>
      <c r="H246" s="107" t="str">
        <f>IF(F169="","",F169+Data!F$550)</f>
        <v/>
      </c>
      <c r="I246" s="107" t="str">
        <f>IF(G169="","",G169+Data!G$550)</f>
        <v/>
      </c>
      <c r="J246" s="107" t="str">
        <f>IF(H169="","",H169+Data!H$550)</f>
        <v/>
      </c>
      <c r="K246" s="107" t="str">
        <f>IF(I169="","",I169+Data!I$550)</f>
        <v/>
      </c>
      <c r="L246" s="107" t="str">
        <f>IF(J169="","",J169+Data!J$550)</f>
        <v/>
      </c>
      <c r="M246" s="107" t="str">
        <f>IF(K169="","",K169+Data!K$550)</f>
        <v/>
      </c>
      <c r="N246" s="107" t="str">
        <f>IF(L169="","",L169+Data!L$550)</f>
        <v/>
      </c>
      <c r="O246" s="107" t="str">
        <f>IF(M169="","",M169+Data!M$550)</f>
        <v/>
      </c>
      <c r="P246" s="107" t="str">
        <f>IF(N169="","",N169+Data!N$550)</f>
        <v/>
      </c>
    </row>
    <row r="247" spans="1:16">
      <c r="A247" s="321"/>
      <c r="B247" s="320">
        <f t="shared" si="4"/>
        <v>44133</v>
      </c>
      <c r="C247" s="101"/>
      <c r="D247" s="101"/>
      <c r="E247" s="107" t="str">
        <f>IF(C170="","",C170+Data!C$550)</f>
        <v/>
      </c>
      <c r="F247" s="107" t="str">
        <f>IF(D170="","",D170+Data!D$550)</f>
        <v/>
      </c>
      <c r="G247" s="107" t="str">
        <f>IF(E170="","",E170+Data!E$550)</f>
        <v/>
      </c>
      <c r="H247" s="107" t="str">
        <f>IF(F170="","",F170+Data!F$550)</f>
        <v/>
      </c>
      <c r="I247" s="107" t="str">
        <f>IF(G170="","",G170+Data!G$550)</f>
        <v/>
      </c>
      <c r="J247" s="107" t="str">
        <f>IF(H170="","",H170+Data!H$550)</f>
        <v/>
      </c>
      <c r="K247" s="107" t="str">
        <f>IF(I170="","",I170+Data!I$550)</f>
        <v/>
      </c>
      <c r="L247" s="107" t="str">
        <f>IF(J170="","",J170+Data!J$550)</f>
        <v/>
      </c>
      <c r="M247" s="107" t="str">
        <f>IF(K170="","",K170+Data!K$550)</f>
        <v/>
      </c>
      <c r="N247" s="107" t="str">
        <f>IF(L170="","",L170+Data!L$550)</f>
        <v/>
      </c>
      <c r="O247" s="107" t="str">
        <f>IF(M170="","",M170+Data!M$550)</f>
        <v/>
      </c>
      <c r="P247" s="107" t="str">
        <f>IF(N170="","",N170+Data!N$550)</f>
        <v/>
      </c>
    </row>
    <row r="248" spans="1:16">
      <c r="A248" s="321"/>
      <c r="B248" s="320">
        <f t="shared" si="4"/>
        <v>44140</v>
      </c>
      <c r="C248" s="373"/>
      <c r="D248" s="101"/>
      <c r="E248" s="107" t="str">
        <f>IF(C171="","",C171+Data!C$550)</f>
        <v/>
      </c>
      <c r="F248" s="107" t="str">
        <f>IF(D171="","",D171+Data!D$550)</f>
        <v/>
      </c>
      <c r="G248" s="107" t="str">
        <f>IF(E171="","",E171+Data!E$550)</f>
        <v/>
      </c>
      <c r="H248" s="107" t="str">
        <f>IF(F171="","",F171+Data!F$550)</f>
        <v/>
      </c>
      <c r="I248" s="107" t="str">
        <f>IF(G171="","",G171+Data!G$550)</f>
        <v/>
      </c>
      <c r="J248" s="107" t="str">
        <f>IF(H171="","",H171+Data!H$550)</f>
        <v/>
      </c>
      <c r="K248" s="107" t="str">
        <f>IF(I171="","",I171+Data!I$550)</f>
        <v/>
      </c>
      <c r="L248" s="107" t="str">
        <f>IF(J171="","",J171+Data!J$550)</f>
        <v/>
      </c>
      <c r="M248" s="107" t="str">
        <f>IF(K171="","",K171+Data!K$550)</f>
        <v/>
      </c>
      <c r="N248" s="107" t="str">
        <f>IF(L171="","",L171+Data!L$550)</f>
        <v/>
      </c>
      <c r="O248" s="107" t="str">
        <f>IF(M171="","",M171+Data!M$550)</f>
        <v/>
      </c>
      <c r="P248" s="107" t="str">
        <f>IF(N171="","",N171+Data!N$550)</f>
        <v/>
      </c>
    </row>
    <row r="249" spans="1:16">
      <c r="A249" s="321"/>
      <c r="B249" s="320">
        <f t="shared" si="4"/>
        <v>44147</v>
      </c>
      <c r="C249" s="101"/>
      <c r="D249" s="101"/>
      <c r="E249" s="107" t="str">
        <f>IF(C172="","",C172+Data!C$550)</f>
        <v/>
      </c>
      <c r="F249" s="107" t="str">
        <f>IF(D172="","",D172+Data!D$550)</f>
        <v/>
      </c>
      <c r="G249" s="107" t="str">
        <f>IF(E172="","",E172+Data!E$550)</f>
        <v/>
      </c>
      <c r="H249" s="107" t="str">
        <f>IF(F172="","",F172+Data!F$550)</f>
        <v/>
      </c>
      <c r="I249" s="107" t="str">
        <f>IF(G172="","",G172+Data!G$550)</f>
        <v/>
      </c>
      <c r="J249" s="107" t="str">
        <f>IF(H172="","",H172+Data!H$550)</f>
        <v/>
      </c>
      <c r="K249" s="107" t="str">
        <f>IF(I172="","",I172+Data!I$550)</f>
        <v/>
      </c>
      <c r="L249" s="107" t="str">
        <f>IF(J172="","",J172+Data!J$550)</f>
        <v/>
      </c>
      <c r="M249" s="107" t="str">
        <f>IF(K172="","",K172+Data!K$550)</f>
        <v/>
      </c>
      <c r="N249" s="107" t="str">
        <f>IF(L172="","",L172+Data!L$550)</f>
        <v/>
      </c>
      <c r="O249" s="107" t="str">
        <f>IF(M172="","",M172+Data!M$550)</f>
        <v/>
      </c>
      <c r="P249" s="107" t="str">
        <f>IF(N172="","",N172+Data!N$550)</f>
        <v/>
      </c>
    </row>
    <row r="250" spans="1:16">
      <c r="A250" s="321"/>
      <c r="B250" s="320">
        <f t="shared" si="4"/>
        <v>44154</v>
      </c>
      <c r="C250" s="101"/>
      <c r="D250" s="101"/>
      <c r="E250" s="107" t="str">
        <f>IF(C173="","",C173+Data!C$550)</f>
        <v/>
      </c>
      <c r="F250" s="107" t="str">
        <f>IF(D173="","",D173+Data!D$550)</f>
        <v/>
      </c>
      <c r="G250" s="107" t="str">
        <f>IF(E173="","",E173+Data!E$550)</f>
        <v/>
      </c>
      <c r="H250" s="107" t="str">
        <f>IF(F173="","",F173+Data!F$550)</f>
        <v/>
      </c>
      <c r="I250" s="107" t="str">
        <f>IF(G173="","",G173+Data!G$550)</f>
        <v/>
      </c>
      <c r="J250" s="107" t="str">
        <f>IF(H173="","",H173+Data!H$550)</f>
        <v/>
      </c>
      <c r="K250" s="107" t="str">
        <f>IF(I173="","",I173+Data!I$550)</f>
        <v/>
      </c>
      <c r="L250" s="107" t="str">
        <f>IF(J173="","",J173+Data!J$550)</f>
        <v/>
      </c>
      <c r="M250" s="107" t="str">
        <f>IF(K173="","",K173+Data!K$550)</f>
        <v/>
      </c>
      <c r="N250" s="107" t="str">
        <f>IF(L173="","",L173+Data!L$550)</f>
        <v/>
      </c>
      <c r="O250" s="107" t="str">
        <f>IF(M173="","",M173+Data!M$550)</f>
        <v/>
      </c>
      <c r="P250" s="107" t="str">
        <f>IF(N173="","",N173+Data!N$550)</f>
        <v/>
      </c>
    </row>
    <row r="251" spans="1:16">
      <c r="A251" s="321"/>
      <c r="B251" s="320">
        <f t="shared" si="4"/>
        <v>44161</v>
      </c>
      <c r="C251" s="101"/>
      <c r="D251" s="101"/>
      <c r="E251" s="107" t="str">
        <f>IF(C174="","",C174+Data!C$550)</f>
        <v/>
      </c>
      <c r="F251" s="107" t="str">
        <f>IF(D174="","",D174+Data!D$550)</f>
        <v/>
      </c>
      <c r="G251" s="107" t="str">
        <f>IF(E174="","",E174+Data!E$550)</f>
        <v/>
      </c>
      <c r="H251" s="107" t="str">
        <f>IF(F174="","",F174+Data!F$550)</f>
        <v/>
      </c>
      <c r="I251" s="107" t="str">
        <f>IF(G174="","",G174+Data!G$550)</f>
        <v/>
      </c>
      <c r="J251" s="107" t="str">
        <f>IF(H174="","",H174+Data!H$550)</f>
        <v/>
      </c>
      <c r="K251" s="107" t="str">
        <f>IF(I174="","",I174+Data!I$550)</f>
        <v/>
      </c>
      <c r="L251" s="107" t="str">
        <f>IF(J174="","",J174+Data!J$550)</f>
        <v/>
      </c>
      <c r="M251" s="107" t="str">
        <f>IF(K174="","",K174+Data!K$550)</f>
        <v/>
      </c>
      <c r="N251" s="107" t="str">
        <f>IF(L174="","",L174+Data!L$550)</f>
        <v/>
      </c>
      <c r="O251" s="107" t="str">
        <f>IF(M174="","",M174+Data!M$550)</f>
        <v/>
      </c>
      <c r="P251" s="107" t="str">
        <f>IF(N174="","",N174+Data!N$550)</f>
        <v/>
      </c>
    </row>
    <row r="252" spans="1:16">
      <c r="A252" s="321"/>
      <c r="B252" s="320">
        <f t="shared" si="4"/>
        <v>44168</v>
      </c>
      <c r="C252" s="101"/>
      <c r="D252" s="101"/>
      <c r="E252" s="107" t="str">
        <f>IF(C175="","",C175+Data!C$550)</f>
        <v/>
      </c>
      <c r="F252" s="107" t="str">
        <f>IF(D175="","",D175+Data!D$550)</f>
        <v/>
      </c>
      <c r="G252" s="107" t="str">
        <f>IF(E175="","",E175+Data!E$550)</f>
        <v/>
      </c>
      <c r="H252" s="107" t="str">
        <f>IF(F175="","",F175+Data!F$550)</f>
        <v/>
      </c>
      <c r="I252" s="107" t="str">
        <f>IF(G175="","",G175+Data!G$550)</f>
        <v/>
      </c>
      <c r="J252" s="107" t="str">
        <f>IF(H175="","",H175+Data!H$550)</f>
        <v/>
      </c>
      <c r="K252" s="107" t="str">
        <f>IF(I175="","",I175+Data!I$550)</f>
        <v/>
      </c>
      <c r="L252" s="107" t="str">
        <f>IF(J175="","",J175+Data!J$550)</f>
        <v/>
      </c>
      <c r="M252" s="107" t="str">
        <f>IF(K175="","",K175+Data!K$550)</f>
        <v/>
      </c>
      <c r="N252" s="107" t="str">
        <f>IF(L175="","",L175+Data!L$550)</f>
        <v/>
      </c>
      <c r="O252" s="107" t="str">
        <f>IF(M175="","",M175+Data!M$550)</f>
        <v/>
      </c>
      <c r="P252" s="107" t="str">
        <f>IF(N175="","",N175+Data!N$550)</f>
        <v/>
      </c>
    </row>
    <row r="253" spans="1:16">
      <c r="A253" s="321"/>
      <c r="B253" s="320">
        <f t="shared" si="4"/>
        <v>44175</v>
      </c>
      <c r="C253" s="101"/>
      <c r="D253" s="101"/>
      <c r="E253" s="107" t="str">
        <f>IF(C176="","",C176+Data!C$550)</f>
        <v/>
      </c>
      <c r="F253" s="107" t="str">
        <f>IF(D176="","",D176+Data!D$550)</f>
        <v/>
      </c>
      <c r="G253" s="107" t="str">
        <f>IF(E176="","",E176+Data!E$550)</f>
        <v/>
      </c>
      <c r="H253" s="107" t="str">
        <f>IF(F176="","",F176+Data!F$550)</f>
        <v/>
      </c>
      <c r="I253" s="107" t="str">
        <f>IF(G176="","",G176+Data!G$550)</f>
        <v/>
      </c>
      <c r="J253" s="107" t="str">
        <f>IF(H176="","",H176+Data!H$550)</f>
        <v/>
      </c>
      <c r="K253" s="107" t="str">
        <f>IF(I176="","",I176+Data!I$550)</f>
        <v/>
      </c>
      <c r="L253" s="107" t="str">
        <f>IF(J176="","",J176+Data!J$550)</f>
        <v/>
      </c>
      <c r="M253" s="107" t="str">
        <f>IF(K176="","",K176+Data!K$550)</f>
        <v/>
      </c>
      <c r="N253" s="107" t="str">
        <f>IF(L176="","",L176+Data!L$550)</f>
        <v/>
      </c>
      <c r="O253" s="107" t="str">
        <f>IF(M176="","",M176+Data!M$550)</f>
        <v/>
      </c>
      <c r="P253" s="107" t="str">
        <f>IF(N176="","",N176+Data!N$550)</f>
        <v/>
      </c>
    </row>
    <row r="254" spans="1:16">
      <c r="A254" s="321"/>
      <c r="B254" s="320">
        <f t="shared" si="4"/>
        <v>44182</v>
      </c>
      <c r="C254" s="101"/>
      <c r="D254" s="101"/>
      <c r="E254" s="107" t="str">
        <f>IF(C177="","",C177+Data!C$550)</f>
        <v/>
      </c>
      <c r="F254" s="107" t="str">
        <f>IF(D177="","",D177+Data!D$550)</f>
        <v/>
      </c>
      <c r="G254" s="107" t="str">
        <f>IF(E177="","",E177+Data!E$550)</f>
        <v/>
      </c>
      <c r="H254" s="107" t="str">
        <f>IF(F177="","",F177+Data!F$550)</f>
        <v/>
      </c>
      <c r="I254" s="107" t="str">
        <f>IF(G177="","",G177+Data!G$550)</f>
        <v/>
      </c>
      <c r="J254" s="107" t="str">
        <f>IF(H177="","",H177+Data!H$550)</f>
        <v/>
      </c>
      <c r="K254" s="107" t="str">
        <f>IF(I177="","",I177+Data!I$550)</f>
        <v/>
      </c>
      <c r="L254" s="107" t="str">
        <f>IF(J177="","",J177+Data!J$550)</f>
        <v/>
      </c>
      <c r="M254" s="107" t="str">
        <f>IF(K177="","",K177+Data!K$550)</f>
        <v/>
      </c>
      <c r="N254" s="107" t="str">
        <f>IF(L177="","",L177+Data!L$550)</f>
        <v/>
      </c>
      <c r="O254" s="107" t="str">
        <f>IF(M177="","",M177+Data!M$550)</f>
        <v/>
      </c>
      <c r="P254" s="107" t="str">
        <f>IF(N177="","",N177+Data!N$550)</f>
        <v/>
      </c>
    </row>
    <row r="255" spans="1:16">
      <c r="A255" s="321"/>
      <c r="B255" s="320">
        <f t="shared" si="4"/>
        <v>44189</v>
      </c>
      <c r="C255" s="101"/>
      <c r="D255" s="101"/>
      <c r="E255" s="107" t="str">
        <f>IF(C178="","",C178+Data!C$550)</f>
        <v/>
      </c>
      <c r="F255" s="107" t="str">
        <f>IF(D178="","",D178+Data!D$550)</f>
        <v/>
      </c>
      <c r="G255" s="107" t="str">
        <f>IF(E178="","",E178+Data!E$550)</f>
        <v/>
      </c>
      <c r="H255" s="107" t="str">
        <f>IF(F178="","",F178+Data!F$550)</f>
        <v/>
      </c>
      <c r="I255" s="107" t="str">
        <f>IF(G178="","",G178+Data!G$550)</f>
        <v/>
      </c>
      <c r="J255" s="107" t="str">
        <f>IF(H178="","",H178+Data!H$550)</f>
        <v/>
      </c>
      <c r="K255" s="107" t="str">
        <f>IF(I178="","",I178+Data!I$550)</f>
        <v/>
      </c>
      <c r="L255" s="107" t="str">
        <f>IF(J178="","",J178+Data!J$550)</f>
        <v/>
      </c>
      <c r="M255" s="107" t="str">
        <f>IF(K178="","",K178+Data!K$550)</f>
        <v/>
      </c>
      <c r="N255" s="107" t="str">
        <f>IF(L178="","",L178+Data!L$550)</f>
        <v/>
      </c>
      <c r="O255" s="107" t="str">
        <f>IF(M178="","",M178+Data!M$550)</f>
        <v/>
      </c>
      <c r="P255" s="107" t="str">
        <f>IF(N178="","",N178+Data!N$550)</f>
        <v/>
      </c>
    </row>
    <row r="256" spans="1:16">
      <c r="A256" s="321"/>
      <c r="B256" s="320">
        <f t="shared" si="4"/>
        <v>44196</v>
      </c>
      <c r="C256" s="101"/>
      <c r="D256" s="101"/>
      <c r="E256" s="107" t="str">
        <f>IF(C179="","",C179+Data!C$550)</f>
        <v/>
      </c>
      <c r="F256" s="107" t="str">
        <f>IF(D179="","",D179+Data!D$550)</f>
        <v/>
      </c>
      <c r="G256" s="107" t="str">
        <f>IF(E179="","",E179+Data!E$550)</f>
        <v/>
      </c>
      <c r="H256" s="107" t="str">
        <f>IF(F179="","",F179+Data!F$550)</f>
        <v/>
      </c>
      <c r="I256" s="107" t="str">
        <f>IF(G179="","",G179+Data!G$550)</f>
        <v/>
      </c>
      <c r="J256" s="107" t="str">
        <f>IF(H179="","",H179+Data!H$550)</f>
        <v/>
      </c>
      <c r="K256" s="107" t="str">
        <f>IF(I179="","",I179+Data!I$550)</f>
        <v/>
      </c>
      <c r="L256" s="107" t="str">
        <f>IF(J179="","",J179+Data!J$550)</f>
        <v/>
      </c>
      <c r="M256" s="107" t="str">
        <f>IF(K179="","",K179+Data!K$550)</f>
        <v/>
      </c>
      <c r="N256" s="107" t="str">
        <f>IF(L179="","",L179+Data!L$550)</f>
        <v/>
      </c>
      <c r="O256" s="107" t="str">
        <f>IF(M179="","",M179+Data!M$550)</f>
        <v/>
      </c>
      <c r="P256" s="107" t="str">
        <f>IF(N179="","",N179+Data!N$550)</f>
        <v/>
      </c>
    </row>
    <row r="257" spans="1:16">
      <c r="A257" s="319">
        <v>2021</v>
      </c>
      <c r="B257" s="320">
        <f t="shared" si="4"/>
        <v>44203</v>
      </c>
      <c r="C257" s="101"/>
      <c r="D257" s="101"/>
      <c r="E257" s="107" t="str">
        <f>IF(C180="","",C180+Data!C$550)</f>
        <v/>
      </c>
      <c r="F257" s="107" t="str">
        <f>IF(D180="","",D180+Data!D$550)</f>
        <v/>
      </c>
      <c r="G257" s="107" t="str">
        <f>IF(E180="","",E180+Data!E$550)</f>
        <v/>
      </c>
      <c r="H257" s="107" t="str">
        <f>IF(F180="","",F180+Data!F$550)</f>
        <v/>
      </c>
      <c r="I257" s="107" t="str">
        <f>IF(G180="","",G180+Data!G$550)</f>
        <v/>
      </c>
      <c r="J257" s="107" t="str">
        <f>IF(H180="","",H180+Data!H$550)</f>
        <v/>
      </c>
      <c r="K257" s="107" t="str">
        <f>IF(I180="","",I180+Data!I$550)</f>
        <v/>
      </c>
      <c r="L257" s="107" t="str">
        <f>IF(J180="","",J180+Data!J$550)</f>
        <v/>
      </c>
      <c r="M257" s="107" t="str">
        <f>IF(K180="","",K180+Data!K$550)</f>
        <v/>
      </c>
      <c r="N257" s="107" t="str">
        <f>IF(L180="","",L180+Data!L$550)</f>
        <v/>
      </c>
      <c r="O257" s="107" t="str">
        <f>IF(M180="","",M180+Data!M$550)</f>
        <v/>
      </c>
      <c r="P257" s="107" t="str">
        <f>IF(N180="","",N180+Data!N$550)</f>
        <v/>
      </c>
    </row>
    <row r="258" spans="1:16">
      <c r="A258" s="321"/>
      <c r="B258" s="320">
        <f t="shared" si="4"/>
        <v>44210</v>
      </c>
      <c r="C258" s="101"/>
      <c r="D258" s="101"/>
      <c r="E258" s="107" t="str">
        <f>IF(C181="","",C181+Data!C$550)</f>
        <v/>
      </c>
      <c r="F258" s="107" t="str">
        <f>IF(D181="","",D181+Data!D$550)</f>
        <v/>
      </c>
      <c r="G258" s="107" t="str">
        <f>IF(E181="","",E181+Data!E$550)</f>
        <v/>
      </c>
      <c r="H258" s="107" t="str">
        <f>IF(F181="","",F181+Data!F$550)</f>
        <v/>
      </c>
      <c r="I258" s="107" t="str">
        <f>IF(G181="","",G181+Data!G$550)</f>
        <v/>
      </c>
      <c r="J258" s="107" t="str">
        <f>IF(H181="","",H181+Data!H$550)</f>
        <v/>
      </c>
      <c r="K258" s="107" t="str">
        <f>IF(I181="","",I181+Data!I$550)</f>
        <v/>
      </c>
      <c r="L258" s="107" t="str">
        <f>IF(J181="","",J181+Data!J$550)</f>
        <v/>
      </c>
      <c r="M258" s="107" t="str">
        <f>IF(K181="","",K181+Data!K$550)</f>
        <v/>
      </c>
      <c r="N258" s="107" t="str">
        <f>IF(L181="","",L181+Data!L$550)</f>
        <v/>
      </c>
      <c r="O258" s="107" t="str">
        <f>IF(M181="","",M181+Data!M$550)</f>
        <v/>
      </c>
      <c r="P258" s="107" t="str">
        <f>IF(N181="","",N181+Data!N$550)</f>
        <v/>
      </c>
    </row>
    <row r="259" spans="1:16">
      <c r="A259" s="321"/>
      <c r="B259" s="320">
        <f t="shared" si="4"/>
        <v>44217</v>
      </c>
      <c r="C259" s="101"/>
      <c r="D259" s="101"/>
      <c r="E259" s="107" t="str">
        <f>IF(C182="","",C182+Data!C$550)</f>
        <v/>
      </c>
      <c r="F259" s="107" t="str">
        <f>IF(D182="","",D182+Data!D$550)</f>
        <v/>
      </c>
      <c r="G259" s="107" t="str">
        <f>IF(E182="","",E182+Data!E$550)</f>
        <v/>
      </c>
      <c r="H259" s="107" t="str">
        <f>IF(F182="","",F182+Data!F$550)</f>
        <v/>
      </c>
      <c r="I259" s="107" t="str">
        <f>IF(G182="","",G182+Data!G$550)</f>
        <v/>
      </c>
      <c r="J259" s="107" t="str">
        <f>IF(H182="","",H182+Data!H$550)</f>
        <v/>
      </c>
      <c r="K259" s="107" t="str">
        <f>IF(I182="","",I182+Data!I$550)</f>
        <v/>
      </c>
      <c r="L259" s="107" t="str">
        <f>IF(J182="","",J182+Data!J$550)</f>
        <v/>
      </c>
      <c r="M259" s="107" t="str">
        <f>IF(K182="","",K182+Data!K$550)</f>
        <v/>
      </c>
      <c r="N259" s="107" t="str">
        <f>IF(L182="","",L182+Data!L$550)</f>
        <v/>
      </c>
      <c r="O259" s="107" t="str">
        <f>IF(M182="","",M182+Data!M$550)</f>
        <v/>
      </c>
      <c r="P259" s="107" t="str">
        <f>IF(N182="","",N182+Data!N$550)</f>
        <v/>
      </c>
    </row>
    <row r="260" spans="1:16">
      <c r="A260" s="321"/>
      <c r="B260" s="320">
        <f t="shared" si="4"/>
        <v>44224</v>
      </c>
      <c r="C260" s="101"/>
      <c r="D260" s="101"/>
      <c r="E260" s="107" t="str">
        <f>IF(C183="","",C183+Data!C$550)</f>
        <v/>
      </c>
      <c r="F260" s="107" t="str">
        <f>IF(D183="","",D183+Data!D$550)</f>
        <v/>
      </c>
      <c r="G260" s="107" t="str">
        <f>IF(E183="","",E183+Data!E$550)</f>
        <v/>
      </c>
      <c r="H260" s="107" t="str">
        <f>IF(F183="","",F183+Data!F$550)</f>
        <v/>
      </c>
      <c r="I260" s="107" t="str">
        <f>IF(G183="","",G183+Data!G$550)</f>
        <v/>
      </c>
      <c r="J260" s="107" t="str">
        <f>IF(H183="","",H183+Data!H$550)</f>
        <v/>
      </c>
      <c r="K260" s="107" t="str">
        <f>IF(I183="","",I183+Data!I$550)</f>
        <v/>
      </c>
      <c r="L260" s="107" t="str">
        <f>IF(J183="","",J183+Data!J$550)</f>
        <v/>
      </c>
      <c r="M260" s="107" t="str">
        <f>IF(K183="","",K183+Data!K$550)</f>
        <v/>
      </c>
      <c r="N260" s="107" t="str">
        <f>IF(L183="","",L183+Data!L$550)</f>
        <v/>
      </c>
      <c r="O260" s="107" t="str">
        <f>IF(M183="","",M183+Data!M$550)</f>
        <v/>
      </c>
      <c r="P260" s="107" t="str">
        <f>IF(N183="","",N183+Data!N$550)</f>
        <v/>
      </c>
    </row>
    <row r="261" spans="1:16">
      <c r="A261" s="321"/>
      <c r="B261" s="320">
        <f t="shared" si="4"/>
        <v>44231</v>
      </c>
      <c r="C261" s="101"/>
      <c r="D261" s="101"/>
      <c r="E261" s="107" t="str">
        <f>IF(C184="","",C184+Data!C$550)</f>
        <v/>
      </c>
      <c r="F261" s="107" t="str">
        <f>IF(D184="","",D184+Data!D$550)</f>
        <v/>
      </c>
      <c r="G261" s="107" t="str">
        <f>IF(E184="","",E184+Data!E$550)</f>
        <v/>
      </c>
      <c r="H261" s="107" t="str">
        <f>IF(F184="","",F184+Data!F$550)</f>
        <v/>
      </c>
      <c r="I261" s="107" t="str">
        <f>IF(G184="","",G184+Data!G$550)</f>
        <v/>
      </c>
      <c r="J261" s="107" t="str">
        <f>IF(H184="","",H184+Data!H$550)</f>
        <v/>
      </c>
      <c r="K261" s="107" t="str">
        <f>IF(I184="","",I184+Data!I$550)</f>
        <v/>
      </c>
      <c r="L261" s="107" t="str">
        <f>IF(J184="","",J184+Data!J$550)</f>
        <v/>
      </c>
      <c r="M261" s="107" t="str">
        <f>IF(K184="","",K184+Data!K$550)</f>
        <v/>
      </c>
      <c r="N261" s="107" t="str">
        <f>IF(L184="","",L184+Data!L$550)</f>
        <v/>
      </c>
      <c r="O261" s="107" t="str">
        <f>IF(M184="","",M184+Data!M$550)</f>
        <v/>
      </c>
      <c r="P261" s="107" t="str">
        <f>IF(N184="","",N184+Data!N$550)</f>
        <v/>
      </c>
    </row>
    <row r="262" spans="1:16">
      <c r="A262" s="321"/>
      <c r="B262" s="320">
        <f t="shared" si="4"/>
        <v>44238</v>
      </c>
      <c r="C262" s="101"/>
      <c r="D262" s="101"/>
      <c r="E262" s="107" t="str">
        <f>IF(C185="","",C185+Data!C$550)</f>
        <v/>
      </c>
      <c r="F262" s="107" t="str">
        <f>IF(D185="","",D185+Data!D$550)</f>
        <v/>
      </c>
      <c r="G262" s="107" t="str">
        <f>IF(E185="","",E185+Data!E$550)</f>
        <v/>
      </c>
      <c r="H262" s="107" t="str">
        <f>IF(F185="","",F185+Data!F$550)</f>
        <v/>
      </c>
      <c r="I262" s="107" t="str">
        <f>IF(G185="","",G185+Data!G$550)</f>
        <v/>
      </c>
      <c r="J262" s="107" t="str">
        <f>IF(H185="","",H185+Data!H$550)</f>
        <v/>
      </c>
      <c r="K262" s="107" t="str">
        <f>IF(I185="","",I185+Data!I$550)</f>
        <v/>
      </c>
      <c r="L262" s="107" t="str">
        <f>IF(J185="","",J185+Data!J$550)</f>
        <v/>
      </c>
      <c r="M262" s="107" t="str">
        <f>IF(K185="","",K185+Data!K$550)</f>
        <v/>
      </c>
      <c r="N262" s="107" t="str">
        <f>IF(L185="","",L185+Data!L$550)</f>
        <v/>
      </c>
      <c r="O262" s="107" t="str">
        <f>IF(M185="","",M185+Data!M$550)</f>
        <v/>
      </c>
      <c r="P262" s="107" t="str">
        <f>IF(N185="","",N185+Data!N$550)</f>
        <v/>
      </c>
    </row>
    <row r="263" spans="1:16">
      <c r="A263" s="321"/>
      <c r="B263" s="320">
        <f t="shared" si="4"/>
        <v>44245</v>
      </c>
      <c r="C263" s="101"/>
      <c r="D263" s="101"/>
      <c r="E263" s="107" t="str">
        <f>IF(C186="","",C186+Data!C$550)</f>
        <v/>
      </c>
      <c r="F263" s="107" t="str">
        <f>IF(D186="","",D186+Data!D$550)</f>
        <v/>
      </c>
      <c r="G263" s="107" t="str">
        <f>IF(E186="","",E186+Data!E$550)</f>
        <v/>
      </c>
      <c r="H263" s="107" t="str">
        <f>IF(F186="","",F186+Data!F$550)</f>
        <v/>
      </c>
      <c r="I263" s="107" t="str">
        <f>IF(G186="","",G186+Data!G$550)</f>
        <v/>
      </c>
      <c r="J263" s="107" t="str">
        <f>IF(H186="","",H186+Data!H$550)</f>
        <v/>
      </c>
      <c r="K263" s="107" t="str">
        <f>IF(I186="","",I186+Data!I$550)</f>
        <v/>
      </c>
      <c r="L263" s="107" t="str">
        <f>IF(J186="","",J186+Data!J$550)</f>
        <v/>
      </c>
      <c r="M263" s="107" t="str">
        <f>IF(K186="","",K186+Data!K$550)</f>
        <v/>
      </c>
      <c r="N263" s="107" t="str">
        <f>IF(L186="","",L186+Data!L$550)</f>
        <v/>
      </c>
      <c r="O263" s="107" t="str">
        <f>IF(M186="","",M186+Data!M$550)</f>
        <v/>
      </c>
      <c r="P263" s="107" t="str">
        <f>IF(N186="","",N186+Data!N$550)</f>
        <v/>
      </c>
    </row>
    <row r="264" spans="1:16">
      <c r="A264" s="321"/>
      <c r="B264" s="320">
        <f t="shared" si="4"/>
        <v>44252</v>
      </c>
      <c r="C264" s="101"/>
      <c r="D264" s="101"/>
      <c r="E264" s="107" t="str">
        <f>IF(C187="","",C187+Data!C$550)</f>
        <v/>
      </c>
      <c r="F264" s="107" t="str">
        <f>IF(D187="","",D187+Data!D$550)</f>
        <v/>
      </c>
      <c r="G264" s="107" t="str">
        <f>IF(E187="","",E187+Data!E$550)</f>
        <v/>
      </c>
      <c r="H264" s="107" t="str">
        <f>IF(F187="","",F187+Data!F$550)</f>
        <v/>
      </c>
      <c r="I264" s="107" t="str">
        <f>IF(G187="","",G187+Data!G$550)</f>
        <v/>
      </c>
      <c r="J264" s="107" t="str">
        <f>IF(H187="","",H187+Data!H$550)</f>
        <v/>
      </c>
      <c r="K264" s="107" t="str">
        <f>IF(I187="","",I187+Data!I$550)</f>
        <v/>
      </c>
      <c r="L264" s="107" t="str">
        <f>IF(J187="","",J187+Data!J$550)</f>
        <v/>
      </c>
      <c r="M264" s="107" t="str">
        <f>IF(K187="","",K187+Data!K$550)</f>
        <v/>
      </c>
      <c r="N264" s="107" t="str">
        <f>IF(L187="","",L187+Data!L$550)</f>
        <v/>
      </c>
      <c r="O264" s="107" t="str">
        <f>IF(M187="","",M187+Data!M$550)</f>
        <v/>
      </c>
      <c r="P264" s="107" t="str">
        <f>IF(N187="","",N187+Data!N$550)</f>
        <v/>
      </c>
    </row>
    <row r="265" spans="1:16">
      <c r="A265" s="321"/>
      <c r="B265" s="320">
        <f t="shared" si="4"/>
        <v>44259</v>
      </c>
      <c r="C265" s="101"/>
      <c r="D265" s="101"/>
      <c r="E265" s="107" t="str">
        <f>IF(C188="","",C188+Data!C$550)</f>
        <v/>
      </c>
      <c r="F265" s="107" t="str">
        <f>IF(D188="","",D188+Data!D$550)</f>
        <v/>
      </c>
      <c r="G265" s="107" t="str">
        <f>IF(E188="","",E188+Data!E$550)</f>
        <v/>
      </c>
      <c r="H265" s="107" t="str">
        <f>IF(F188="","",F188+Data!F$550)</f>
        <v/>
      </c>
      <c r="I265" s="107" t="str">
        <f>IF(G188="","",G188+Data!G$550)</f>
        <v/>
      </c>
      <c r="J265" s="107" t="str">
        <f>IF(H188="","",H188+Data!H$550)</f>
        <v/>
      </c>
      <c r="K265" s="107" t="str">
        <f>IF(I188="","",I188+Data!I$550)</f>
        <v/>
      </c>
      <c r="L265" s="107" t="str">
        <f>IF(J188="","",J188+Data!J$550)</f>
        <v/>
      </c>
      <c r="M265" s="107" t="str">
        <f>IF(K188="","",K188+Data!K$550)</f>
        <v/>
      </c>
      <c r="N265" s="107" t="str">
        <f>IF(L188="","",L188+Data!L$550)</f>
        <v/>
      </c>
      <c r="O265" s="107" t="str">
        <f>IF(M188="","",M188+Data!M$550)</f>
        <v/>
      </c>
      <c r="P265" s="107" t="str">
        <f>IF(N188="","",N188+Data!N$550)</f>
        <v/>
      </c>
    </row>
    <row r="266" spans="1:16">
      <c r="A266" s="321"/>
      <c r="B266" s="320">
        <f t="shared" si="4"/>
        <v>44266</v>
      </c>
      <c r="C266" s="101"/>
      <c r="D266" s="101"/>
      <c r="E266" s="107" t="str">
        <f>IF(C189="","",C189+Data!C$550)</f>
        <v/>
      </c>
      <c r="F266" s="107" t="str">
        <f>IF(D189="","",D189+Data!D$550)</f>
        <v/>
      </c>
      <c r="G266" s="107" t="str">
        <f>IF(E189="","",E189+Data!E$550)</f>
        <v/>
      </c>
      <c r="H266" s="107" t="str">
        <f>IF(F189="","",F189+Data!F$550)</f>
        <v/>
      </c>
      <c r="I266" s="107" t="str">
        <f>IF(G189="","",G189+Data!G$550)</f>
        <v/>
      </c>
      <c r="J266" s="107" t="str">
        <f>IF(H189="","",H189+Data!H$550)</f>
        <v/>
      </c>
      <c r="K266" s="107" t="str">
        <f>IF(I189="","",I189+Data!I$550)</f>
        <v/>
      </c>
      <c r="L266" s="107" t="str">
        <f>IF(J189="","",J189+Data!J$550)</f>
        <v/>
      </c>
      <c r="M266" s="107" t="str">
        <f>IF(K189="","",K189+Data!K$550)</f>
        <v/>
      </c>
      <c r="N266" s="107" t="str">
        <f>IF(L189="","",L189+Data!L$550)</f>
        <v/>
      </c>
      <c r="O266" s="107" t="str">
        <f>IF(M189="","",M189+Data!M$550)</f>
        <v/>
      </c>
      <c r="P266" s="107" t="str">
        <f>IF(N189="","",N189+Data!N$550)</f>
        <v/>
      </c>
    </row>
    <row r="267" spans="1:16">
      <c r="A267" s="321"/>
      <c r="B267" s="320">
        <f t="shared" si="4"/>
        <v>44273</v>
      </c>
      <c r="C267" s="101"/>
      <c r="D267" s="101"/>
      <c r="E267" s="107" t="str">
        <f>IF(C190="","",C190+Data!C$550)</f>
        <v/>
      </c>
      <c r="F267" s="107" t="str">
        <f>IF(D190="","",D190+Data!D$550)</f>
        <v/>
      </c>
      <c r="G267" s="107" t="str">
        <f>IF(E190="","",E190+Data!E$550)</f>
        <v/>
      </c>
      <c r="H267" s="107" t="str">
        <f>IF(F190="","",F190+Data!F$550)</f>
        <v/>
      </c>
      <c r="I267" s="107" t="str">
        <f>IF(G190="","",G190+Data!G$550)</f>
        <v/>
      </c>
      <c r="J267" s="107" t="str">
        <f>IF(H190="","",H190+Data!H$550)</f>
        <v/>
      </c>
      <c r="K267" s="107" t="str">
        <f>IF(I190="","",I190+Data!I$550)</f>
        <v/>
      </c>
      <c r="L267" s="107" t="str">
        <f>IF(J190="","",J190+Data!J$550)</f>
        <v/>
      </c>
      <c r="M267" s="107" t="str">
        <f>IF(K190="","",K190+Data!K$550)</f>
        <v/>
      </c>
      <c r="N267" s="107" t="str">
        <f>IF(L190="","",L190+Data!L$550)</f>
        <v/>
      </c>
      <c r="O267" s="107" t="str">
        <f>IF(M190="","",M190+Data!M$550)</f>
        <v/>
      </c>
      <c r="P267" s="107" t="str">
        <f>IF(N190="","",N190+Data!N$550)</f>
        <v/>
      </c>
    </row>
    <row r="268" spans="1:16">
      <c r="A268" s="321"/>
      <c r="B268" s="320">
        <f t="shared" si="4"/>
        <v>44280</v>
      </c>
      <c r="C268" s="101"/>
      <c r="D268" s="101"/>
      <c r="E268" s="107" t="str">
        <f>IF(C191="","",C191+Data!C$550)</f>
        <v/>
      </c>
      <c r="F268" s="107" t="str">
        <f>IF(D191="","",D191+Data!D$550)</f>
        <v/>
      </c>
      <c r="G268" s="107" t="str">
        <f>IF(E191="","",E191+Data!E$550)</f>
        <v/>
      </c>
      <c r="H268" s="107" t="str">
        <f>IF(F191="","",F191+Data!F$550)</f>
        <v/>
      </c>
      <c r="I268" s="107" t="str">
        <f>IF(G191="","",G191+Data!G$550)</f>
        <v/>
      </c>
      <c r="J268" s="107" t="str">
        <f>IF(H191="","",H191+Data!H$550)</f>
        <v/>
      </c>
      <c r="K268" s="107" t="str">
        <f>IF(I191="","",I191+Data!I$550)</f>
        <v/>
      </c>
      <c r="L268" s="107" t="str">
        <f>IF(J191="","",J191+Data!J$550)</f>
        <v/>
      </c>
      <c r="M268" s="107" t="str">
        <f>IF(K191="","",K191+Data!K$550)</f>
        <v/>
      </c>
      <c r="N268" s="107" t="str">
        <f>IF(L191="","",L191+Data!L$550)</f>
        <v/>
      </c>
      <c r="O268" s="107" t="str">
        <f>IF(M191="","",M191+Data!M$550)</f>
        <v/>
      </c>
      <c r="P268" s="107" t="str">
        <f>IF(N191="","",N191+Data!N$550)</f>
        <v/>
      </c>
    </row>
    <row r="269" spans="1:16">
      <c r="A269" s="321"/>
      <c r="B269" s="320">
        <f t="shared" si="4"/>
        <v>44287</v>
      </c>
      <c r="C269" s="101"/>
      <c r="D269" s="101"/>
      <c r="E269" s="107" t="str">
        <f>IF(C192="","",C192+Data!C$550)</f>
        <v/>
      </c>
      <c r="F269" s="107" t="str">
        <f>IF(D192="","",D192+Data!D$550)</f>
        <v/>
      </c>
      <c r="G269" s="107" t="str">
        <f>IF(E192="","",E192+Data!E$550)</f>
        <v/>
      </c>
      <c r="H269" s="107" t="str">
        <f>IF(F192="","",F192+Data!F$550)</f>
        <v/>
      </c>
      <c r="I269" s="107" t="str">
        <f>IF(G192="","",G192+Data!G$550)</f>
        <v/>
      </c>
      <c r="J269" s="107" t="str">
        <f>IF(H192="","",H192+Data!H$550)</f>
        <v/>
      </c>
      <c r="K269" s="107" t="str">
        <f>IF(I192="","",I192+Data!I$550)</f>
        <v/>
      </c>
      <c r="L269" s="107" t="str">
        <f>IF(J192="","",J192+Data!J$550)</f>
        <v/>
      </c>
      <c r="M269" s="107" t="str">
        <f>IF(K192="","",K192+Data!K$550)</f>
        <v/>
      </c>
      <c r="N269" s="107" t="str">
        <f>IF(L192="","",L192+Data!L$550)</f>
        <v/>
      </c>
      <c r="O269" s="107" t="str">
        <f>IF(M192="","",M192+Data!M$550)</f>
        <v/>
      </c>
      <c r="P269" s="107" t="str">
        <f>IF(N192="","",N192+Data!N$550)</f>
        <v/>
      </c>
    </row>
    <row r="270" spans="1:16">
      <c r="A270" s="321"/>
      <c r="B270" s="320">
        <f t="shared" si="4"/>
        <v>44294</v>
      </c>
      <c r="C270" s="101"/>
      <c r="D270" s="101"/>
      <c r="E270" s="107" t="str">
        <f>IF(C193="","",C193+Data!C$550)</f>
        <v/>
      </c>
      <c r="F270" s="107" t="str">
        <f>IF(D193="","",D193+Data!D$550)</f>
        <v/>
      </c>
      <c r="G270" s="107" t="str">
        <f>IF(E193="","",E193+Data!E$550)</f>
        <v/>
      </c>
      <c r="H270" s="107" t="str">
        <f>IF(F193="","",F193+Data!F$550)</f>
        <v/>
      </c>
      <c r="I270" s="107" t="str">
        <f>IF(G193="","",G193+Data!G$550)</f>
        <v/>
      </c>
      <c r="J270" s="107" t="str">
        <f>IF(H193="","",H193+Data!H$550)</f>
        <v/>
      </c>
      <c r="K270" s="107" t="str">
        <f>IF(I193="","",I193+Data!I$550)</f>
        <v/>
      </c>
      <c r="L270" s="107" t="str">
        <f>IF(J193="","",J193+Data!J$550)</f>
        <v/>
      </c>
      <c r="M270" s="107" t="str">
        <f>IF(K193="","",K193+Data!K$550)</f>
        <v/>
      </c>
      <c r="N270" s="107" t="str">
        <f>IF(L193="","",L193+Data!L$550)</f>
        <v/>
      </c>
      <c r="O270" s="107" t="str">
        <f>IF(M193="","",M193+Data!M$550)</f>
        <v/>
      </c>
      <c r="P270" s="107" t="str">
        <f>IF(N193="","",N193+Data!N$550)</f>
        <v/>
      </c>
    </row>
    <row r="271" spans="1:16">
      <c r="A271" s="321"/>
      <c r="B271" s="320">
        <f t="shared" si="4"/>
        <v>44301</v>
      </c>
      <c r="C271" s="101"/>
      <c r="D271" s="101"/>
      <c r="E271" s="107" t="str">
        <f>IF(C194="","",C194+Data!C$550)</f>
        <v/>
      </c>
      <c r="F271" s="107" t="str">
        <f>IF(D194="","",D194+Data!D$550)</f>
        <v/>
      </c>
      <c r="G271" s="107" t="str">
        <f>IF(E194="","",E194+Data!E$550)</f>
        <v/>
      </c>
      <c r="H271" s="107" t="str">
        <f>IF(F194="","",F194+Data!F$550)</f>
        <v/>
      </c>
      <c r="I271" s="107" t="str">
        <f>IF(G194="","",G194+Data!G$550)</f>
        <v/>
      </c>
      <c r="J271" s="107" t="str">
        <f>IF(H194="","",H194+Data!H$550)</f>
        <v/>
      </c>
      <c r="K271" s="107" t="str">
        <f>IF(I194="","",I194+Data!I$550)</f>
        <v/>
      </c>
      <c r="L271" s="107" t="str">
        <f>IF(J194="","",J194+Data!J$550)</f>
        <v/>
      </c>
      <c r="M271" s="107" t="str">
        <f>IF(K194="","",K194+Data!K$550)</f>
        <v/>
      </c>
      <c r="N271" s="107" t="str">
        <f>IF(L194="","",L194+Data!L$550)</f>
        <v/>
      </c>
      <c r="O271" s="107" t="str">
        <f>IF(M194="","",M194+Data!M$550)</f>
        <v/>
      </c>
      <c r="P271" s="107" t="str">
        <f>IF(N194="","",N194+Data!N$550)</f>
        <v/>
      </c>
    </row>
    <row r="272" spans="1:16">
      <c r="A272" s="321"/>
      <c r="B272" s="320">
        <f t="shared" si="4"/>
        <v>44308</v>
      </c>
      <c r="C272" s="101"/>
      <c r="D272" s="101"/>
      <c r="E272" s="107" t="str">
        <f>IF(C195="","",C195+Data!C$550)</f>
        <v/>
      </c>
      <c r="F272" s="107" t="str">
        <f>IF(D195="","",D195+Data!D$550)</f>
        <v/>
      </c>
      <c r="G272" s="107" t="str">
        <f>IF(E195="","",E195+Data!E$550)</f>
        <v/>
      </c>
      <c r="H272" s="107" t="str">
        <f>IF(F195="","",F195+Data!F$550)</f>
        <v/>
      </c>
      <c r="I272" s="107" t="str">
        <f>IF(G195="","",G195+Data!G$550)</f>
        <v/>
      </c>
      <c r="J272" s="107" t="str">
        <f>IF(H195="","",H195+Data!H$550)</f>
        <v/>
      </c>
      <c r="K272" s="107" t="str">
        <f>IF(I195="","",I195+Data!I$550)</f>
        <v/>
      </c>
      <c r="L272" s="107" t="str">
        <f>IF(J195="","",J195+Data!J$550)</f>
        <v/>
      </c>
      <c r="M272" s="107" t="str">
        <f>IF(K195="","",K195+Data!K$550)</f>
        <v/>
      </c>
      <c r="N272" s="107" t="str">
        <f>IF(L195="","",L195+Data!L$550)</f>
        <v/>
      </c>
      <c r="O272" s="107" t="str">
        <f>IF(M195="","",M195+Data!M$550)</f>
        <v/>
      </c>
      <c r="P272" s="107" t="str">
        <f>IF(N195="","",N195+Data!N$550)</f>
        <v/>
      </c>
    </row>
    <row r="273" spans="1:16">
      <c r="A273" s="321"/>
      <c r="B273" s="320">
        <f t="shared" si="4"/>
        <v>44315</v>
      </c>
      <c r="C273" s="101"/>
      <c r="D273" s="101"/>
      <c r="E273" s="107" t="str">
        <f>IF(C196="","",C196+Data!C$550)</f>
        <v/>
      </c>
      <c r="F273" s="107" t="str">
        <f>IF(D196="","",D196+Data!D$550)</f>
        <v/>
      </c>
      <c r="G273" s="107" t="str">
        <f>IF(E196="","",E196+Data!E$550)</f>
        <v/>
      </c>
      <c r="H273" s="107" t="str">
        <f>IF(F196="","",F196+Data!F$550)</f>
        <v/>
      </c>
      <c r="I273" s="107" t="str">
        <f>IF(G196="","",G196+Data!G$550)</f>
        <v/>
      </c>
      <c r="J273" s="107" t="str">
        <f>IF(H196="","",H196+Data!H$550)</f>
        <v/>
      </c>
      <c r="K273" s="107" t="str">
        <f>IF(I196="","",I196+Data!I$550)</f>
        <v/>
      </c>
      <c r="L273" s="107" t="str">
        <f>IF(J196="","",J196+Data!J$550)</f>
        <v/>
      </c>
      <c r="M273" s="107" t="str">
        <f>IF(K196="","",K196+Data!K$550)</f>
        <v/>
      </c>
      <c r="N273" s="107" t="str">
        <f>IF(L196="","",L196+Data!L$550)</f>
        <v/>
      </c>
      <c r="O273" s="107" t="str">
        <f>IF(M196="","",M196+Data!M$550)</f>
        <v/>
      </c>
      <c r="P273" s="107" t="str">
        <f>IF(N196="","",N196+Data!N$550)</f>
        <v/>
      </c>
    </row>
    <row r="274" spans="1:16">
      <c r="A274" s="321"/>
      <c r="B274" s="320">
        <f t="shared" si="4"/>
        <v>44322</v>
      </c>
      <c r="C274" s="101"/>
      <c r="D274" s="101"/>
      <c r="E274" s="107" t="str">
        <f>IF(C197="","",C197+Data!C$550)</f>
        <v/>
      </c>
      <c r="F274" s="107" t="str">
        <f>IF(D197="","",D197+Data!D$550)</f>
        <v/>
      </c>
      <c r="G274" s="107" t="str">
        <f>IF(E197="","",E197+Data!E$550)</f>
        <v/>
      </c>
      <c r="H274" s="107" t="str">
        <f>IF(F197="","",F197+Data!F$550)</f>
        <v/>
      </c>
      <c r="I274" s="107" t="str">
        <f>IF(G197="","",G197+Data!G$550)</f>
        <v/>
      </c>
      <c r="J274" s="107" t="str">
        <f>IF(H197="","",H197+Data!H$550)</f>
        <v/>
      </c>
      <c r="K274" s="107" t="str">
        <f>IF(I197="","",I197+Data!I$550)</f>
        <v/>
      </c>
      <c r="L274" s="107" t="str">
        <f>IF(J197="","",J197+Data!J$550)</f>
        <v/>
      </c>
      <c r="M274" s="107" t="str">
        <f>IF(K197="","",K197+Data!K$550)</f>
        <v/>
      </c>
      <c r="N274" s="107" t="str">
        <f>IF(L197="","",L197+Data!L$550)</f>
        <v/>
      </c>
      <c r="O274" s="107" t="str">
        <f>IF(M197="","",M197+Data!M$550)</f>
        <v/>
      </c>
      <c r="P274" s="107" t="str">
        <f>IF(N197="","",N197+Data!N$550)</f>
        <v/>
      </c>
    </row>
    <row r="275" spans="1:16">
      <c r="A275" s="321"/>
      <c r="B275" s="320">
        <f t="shared" si="4"/>
        <v>44329</v>
      </c>
      <c r="C275" s="101"/>
      <c r="D275" s="101"/>
      <c r="E275" s="107" t="str">
        <f>IF(C198="","",C198+Data!C$550)</f>
        <v/>
      </c>
      <c r="F275" s="107" t="str">
        <f>IF(D198="","",D198+Data!D$550)</f>
        <v/>
      </c>
      <c r="G275" s="107" t="str">
        <f>IF(E198="","",E198+Data!E$550)</f>
        <v/>
      </c>
      <c r="H275" s="107" t="str">
        <f>IF(F198="","",F198+Data!F$550)</f>
        <v/>
      </c>
      <c r="I275" s="107" t="str">
        <f>IF(G198="","",G198+Data!G$550)</f>
        <v/>
      </c>
      <c r="J275" s="107" t="str">
        <f>IF(H198="","",H198+Data!H$550)</f>
        <v/>
      </c>
      <c r="K275" s="107" t="str">
        <f>IF(I198="","",I198+Data!I$550)</f>
        <v/>
      </c>
      <c r="L275" s="107" t="str">
        <f>IF(J198="","",J198+Data!J$550)</f>
        <v/>
      </c>
      <c r="M275" s="107" t="str">
        <f>IF(K198="","",K198+Data!K$550)</f>
        <v/>
      </c>
      <c r="N275" s="107" t="str">
        <f>IF(L198="","",L198+Data!L$550)</f>
        <v/>
      </c>
      <c r="O275" s="107" t="str">
        <f>IF(M198="","",M198+Data!M$550)</f>
        <v/>
      </c>
      <c r="P275" s="107" t="str">
        <f>IF(N198="","",N198+Data!N$550)</f>
        <v/>
      </c>
    </row>
    <row r="276" spans="1:16">
      <c r="A276" s="321"/>
      <c r="B276" s="320">
        <f t="shared" si="4"/>
        <v>44336</v>
      </c>
      <c r="C276" s="101"/>
      <c r="D276" s="101"/>
      <c r="E276" s="107" t="str">
        <f>IF(C199="","",C199+Data!C$550)</f>
        <v/>
      </c>
      <c r="F276" s="107" t="str">
        <f>IF(D199="","",D199+Data!D$550)</f>
        <v/>
      </c>
      <c r="G276" s="107" t="str">
        <f>IF(E199="","",E199+Data!E$550)</f>
        <v/>
      </c>
      <c r="H276" s="107" t="str">
        <f>IF(F199="","",F199+Data!F$550)</f>
        <v/>
      </c>
      <c r="I276" s="107" t="str">
        <f>IF(G199="","",G199+Data!G$550)</f>
        <v/>
      </c>
      <c r="J276" s="107" t="str">
        <f>IF(H199="","",H199+Data!H$550)</f>
        <v/>
      </c>
      <c r="K276" s="107" t="str">
        <f>IF(I199="","",I199+Data!I$550)</f>
        <v/>
      </c>
      <c r="L276" s="107" t="str">
        <f>IF(J199="","",J199+Data!J$550)</f>
        <v/>
      </c>
      <c r="M276" s="107" t="str">
        <f>IF(K199="","",K199+Data!K$550)</f>
        <v/>
      </c>
      <c r="N276" s="107" t="str">
        <f>IF(L199="","",L199+Data!L$550)</f>
        <v/>
      </c>
      <c r="O276" s="107" t="str">
        <f>IF(M199="","",M199+Data!M$550)</f>
        <v/>
      </c>
      <c r="P276" s="107" t="str">
        <f>IF(N199="","",N199+Data!N$550)</f>
        <v/>
      </c>
    </row>
    <row r="277" spans="1:16">
      <c r="A277" s="321"/>
      <c r="B277" s="320">
        <f t="shared" si="4"/>
        <v>44343</v>
      </c>
      <c r="C277" s="101"/>
      <c r="D277" s="101"/>
      <c r="E277" s="107" t="str">
        <f>IF(C200="","",C200+Data!C$550)</f>
        <v/>
      </c>
      <c r="F277" s="107" t="str">
        <f>IF(D200="","",D200+Data!D$550)</f>
        <v/>
      </c>
      <c r="G277" s="107" t="str">
        <f>IF(E200="","",E200+Data!E$550)</f>
        <v/>
      </c>
      <c r="H277" s="107" t="str">
        <f>IF(F200="","",F200+Data!F$550)</f>
        <v/>
      </c>
      <c r="I277" s="107" t="str">
        <f>IF(G200="","",G200+Data!G$550)</f>
        <v/>
      </c>
      <c r="J277" s="107" t="str">
        <f>IF(H200="","",H200+Data!H$550)</f>
        <v/>
      </c>
      <c r="K277" s="107" t="str">
        <f>IF(I200="","",I200+Data!I$550)</f>
        <v/>
      </c>
      <c r="L277" s="107" t="str">
        <f>IF(J200="","",J200+Data!J$550)</f>
        <v/>
      </c>
      <c r="M277" s="107" t="str">
        <f>IF(K200="","",K200+Data!K$550)</f>
        <v/>
      </c>
      <c r="N277" s="107" t="str">
        <f>IF(L200="","",L200+Data!L$550)</f>
        <v/>
      </c>
      <c r="O277" s="107" t="str">
        <f>IF(M200="","",M200+Data!M$550)</f>
        <v/>
      </c>
      <c r="P277" s="107" t="str">
        <f>IF(N200="","",N200+Data!N$550)</f>
        <v/>
      </c>
    </row>
    <row r="278" spans="1:16">
      <c r="A278" s="321"/>
      <c r="B278" s="320">
        <f t="shared" si="4"/>
        <v>44350</v>
      </c>
      <c r="C278" s="101"/>
      <c r="D278" s="101"/>
      <c r="E278" s="107" t="str">
        <f>IF(C201="","",C201+Data!C$550)</f>
        <v/>
      </c>
      <c r="F278" s="107" t="str">
        <f>IF(D201="","",D201+Data!D$550)</f>
        <v/>
      </c>
      <c r="G278" s="107" t="str">
        <f>IF(E201="","",E201+Data!E$550)</f>
        <v/>
      </c>
      <c r="H278" s="107" t="str">
        <f>IF(F201="","",F201+Data!F$550)</f>
        <v/>
      </c>
      <c r="I278" s="107" t="str">
        <f>IF(G201="","",G201+Data!G$550)</f>
        <v/>
      </c>
      <c r="J278" s="107" t="str">
        <f>IF(H201="","",H201+Data!H$550)</f>
        <v/>
      </c>
      <c r="K278" s="107" t="str">
        <f>IF(I201="","",I201+Data!I$550)</f>
        <v/>
      </c>
      <c r="L278" s="107" t="str">
        <f>IF(J201="","",J201+Data!J$550)</f>
        <v/>
      </c>
      <c r="M278" s="107" t="str">
        <f>IF(K201="","",K201+Data!K$550)</f>
        <v/>
      </c>
      <c r="N278" s="107" t="str">
        <f>IF(L201="","",L201+Data!L$550)</f>
        <v/>
      </c>
      <c r="O278" s="107" t="str">
        <f>IF(M201="","",M201+Data!M$550)</f>
        <v/>
      </c>
      <c r="P278" s="107" t="str">
        <f>IF(N201="","",N201+Data!N$550)</f>
        <v/>
      </c>
    </row>
    <row r="279" spans="1:16">
      <c r="A279" s="321"/>
      <c r="B279" s="320">
        <f t="shared" si="4"/>
        <v>44357</v>
      </c>
      <c r="C279" s="101"/>
      <c r="D279" s="101"/>
      <c r="E279" s="107" t="str">
        <f>IF(C202="","",C202+Data!C$550)</f>
        <v/>
      </c>
      <c r="F279" s="107" t="str">
        <f>IF(D202="","",D202+Data!D$550)</f>
        <v/>
      </c>
      <c r="G279" s="107" t="str">
        <f>IF(E202="","",E202+Data!E$550)</f>
        <v/>
      </c>
      <c r="H279" s="107" t="str">
        <f>IF(F202="","",F202+Data!F$550)</f>
        <v/>
      </c>
      <c r="I279" s="107" t="str">
        <f>IF(G202="","",G202+Data!G$550)</f>
        <v/>
      </c>
      <c r="J279" s="107" t="str">
        <f>IF(H202="","",H202+Data!H$550)</f>
        <v/>
      </c>
      <c r="K279" s="107" t="str">
        <f>IF(I202="","",I202+Data!I$550)</f>
        <v/>
      </c>
      <c r="L279" s="107" t="str">
        <f>IF(J202="","",J202+Data!J$550)</f>
        <v/>
      </c>
      <c r="M279" s="107" t="str">
        <f>IF(K202="","",K202+Data!K$550)</f>
        <v/>
      </c>
      <c r="N279" s="107" t="str">
        <f>IF(L202="","",L202+Data!L$550)</f>
        <v/>
      </c>
      <c r="O279" s="107" t="str">
        <f>IF(M202="","",M202+Data!M$550)</f>
        <v/>
      </c>
      <c r="P279" s="107" t="str">
        <f>IF(N202="","",N202+Data!N$550)</f>
        <v/>
      </c>
    </row>
    <row r="280" spans="1:16">
      <c r="A280" s="321"/>
      <c r="B280" s="320">
        <f t="shared" si="4"/>
        <v>44364</v>
      </c>
      <c r="C280" s="101"/>
      <c r="D280" s="101"/>
      <c r="E280" s="107" t="str">
        <f>IF(C203="","",C203+Data!C$550)</f>
        <v/>
      </c>
      <c r="F280" s="107" t="str">
        <f>IF(D203="","",D203+Data!D$550)</f>
        <v/>
      </c>
      <c r="G280" s="107" t="str">
        <f>IF(E203="","",E203+Data!E$550)</f>
        <v/>
      </c>
      <c r="H280" s="107" t="str">
        <f>IF(F203="","",F203+Data!F$550)</f>
        <v/>
      </c>
      <c r="I280" s="107" t="str">
        <f>IF(G203="","",G203+Data!G$550)</f>
        <v/>
      </c>
      <c r="J280" s="107" t="str">
        <f>IF(H203="","",H203+Data!H$550)</f>
        <v/>
      </c>
      <c r="K280" s="107" t="str">
        <f>IF(I203="","",I203+Data!I$550)</f>
        <v/>
      </c>
      <c r="L280" s="107" t="str">
        <f>IF(J203="","",J203+Data!J$550)</f>
        <v/>
      </c>
      <c r="M280" s="107" t="str">
        <f>IF(K203="","",K203+Data!K$550)</f>
        <v/>
      </c>
      <c r="N280" s="107" t="str">
        <f>IF(L203="","",L203+Data!L$550)</f>
        <v/>
      </c>
      <c r="O280" s="107" t="str">
        <f>IF(M203="","",M203+Data!M$550)</f>
        <v/>
      </c>
      <c r="P280" s="107" t="str">
        <f>IF(N203="","",N203+Data!N$550)</f>
        <v/>
      </c>
    </row>
    <row r="281" spans="1:16">
      <c r="A281" s="321"/>
      <c r="B281" s="320">
        <f t="shared" si="4"/>
        <v>44371</v>
      </c>
      <c r="C281" s="101"/>
      <c r="D281" s="101"/>
      <c r="E281" s="107" t="str">
        <f>IF(C204="","",C204+Data!C$550)</f>
        <v/>
      </c>
      <c r="F281" s="107" t="str">
        <f>IF(D204="","",D204+Data!D$550)</f>
        <v/>
      </c>
      <c r="G281" s="107" t="str">
        <f>IF(E204="","",E204+Data!E$550)</f>
        <v/>
      </c>
      <c r="H281" s="107" t="str">
        <f>IF(F204="","",F204+Data!F$550)</f>
        <v/>
      </c>
      <c r="I281" s="107" t="str">
        <f>IF(G204="","",G204+Data!G$550)</f>
        <v/>
      </c>
      <c r="J281" s="107" t="str">
        <f>IF(H204="","",H204+Data!H$550)</f>
        <v/>
      </c>
      <c r="K281" s="107" t="str">
        <f>IF(I204="","",I204+Data!I$550)</f>
        <v/>
      </c>
      <c r="L281" s="107" t="str">
        <f>IF(J204="","",J204+Data!J$550)</f>
        <v/>
      </c>
      <c r="M281" s="107" t="str">
        <f>IF(K204="","",K204+Data!K$550)</f>
        <v/>
      </c>
      <c r="N281" s="107" t="str">
        <f>IF(L204="","",L204+Data!L$550)</f>
        <v/>
      </c>
      <c r="O281" s="107" t="str">
        <f>IF(M204="","",M204+Data!M$550)</f>
        <v/>
      </c>
      <c r="P281" s="107" t="str">
        <f>IF(N204="","",N204+Data!N$550)</f>
        <v/>
      </c>
    </row>
    <row r="282" spans="1:16">
      <c r="A282" s="321"/>
      <c r="B282" s="320">
        <f t="shared" si="4"/>
        <v>44378</v>
      </c>
      <c r="C282" s="101"/>
      <c r="D282" s="101"/>
      <c r="E282" s="107" t="str">
        <f>IF(C205="","",C205+Data!C$550)</f>
        <v/>
      </c>
      <c r="F282" s="107" t="str">
        <f>IF(D205="","",D205+Data!D$550)</f>
        <v/>
      </c>
      <c r="G282" s="107" t="str">
        <f>IF(E205="","",E205+Data!E$550)</f>
        <v/>
      </c>
      <c r="H282" s="107" t="str">
        <f>IF(F205="","",F205+Data!F$550)</f>
        <v/>
      </c>
      <c r="I282" s="107" t="str">
        <f>IF(G205="","",G205+Data!G$550)</f>
        <v/>
      </c>
      <c r="J282" s="107" t="str">
        <f>IF(H205="","",H205+Data!H$550)</f>
        <v/>
      </c>
      <c r="K282" s="107" t="str">
        <f>IF(I205="","",I205+Data!I$550)</f>
        <v/>
      </c>
      <c r="L282" s="107" t="str">
        <f>IF(J205="","",J205+Data!J$550)</f>
        <v/>
      </c>
      <c r="M282" s="107" t="str">
        <f>IF(K205="","",K205+Data!K$550)</f>
        <v/>
      </c>
      <c r="N282" s="107" t="str">
        <f>IF(L205="","",L205+Data!L$550)</f>
        <v/>
      </c>
      <c r="O282" s="107" t="str">
        <f>IF(M205="","",M205+Data!M$550)</f>
        <v/>
      </c>
      <c r="P282" s="107" t="str">
        <f>IF(N205="","",N205+Data!N$550)</f>
        <v/>
      </c>
    </row>
    <row r="283" spans="1:16">
      <c r="A283" s="321"/>
      <c r="B283" s="320">
        <f t="shared" si="4"/>
        <v>44385</v>
      </c>
      <c r="C283" s="101"/>
      <c r="D283" s="101"/>
      <c r="E283" s="107" t="str">
        <f>IF(C206="","",C206+Data!C$550)</f>
        <v/>
      </c>
      <c r="F283" s="107" t="str">
        <f>IF(D206="","",D206+Data!D$550)</f>
        <v/>
      </c>
      <c r="G283" s="107" t="str">
        <f>IF(E206="","",E206+Data!E$550)</f>
        <v/>
      </c>
      <c r="H283" s="107" t="str">
        <f>IF(F206="","",F206+Data!F$550)</f>
        <v/>
      </c>
      <c r="I283" s="107" t="str">
        <f>IF(G206="","",G206+Data!G$550)</f>
        <v/>
      </c>
      <c r="J283" s="107" t="str">
        <f>IF(H206="","",H206+Data!H$550)</f>
        <v/>
      </c>
      <c r="K283" s="107" t="str">
        <f>IF(I206="","",I206+Data!I$550)</f>
        <v/>
      </c>
      <c r="L283" s="107" t="str">
        <f>IF(J206="","",J206+Data!J$550)</f>
        <v/>
      </c>
      <c r="M283" s="107" t="str">
        <f>IF(K206="","",K206+Data!K$550)</f>
        <v/>
      </c>
      <c r="N283" s="107" t="str">
        <f>IF(L206="","",L206+Data!L$550)</f>
        <v/>
      </c>
      <c r="O283" s="107" t="str">
        <f>IF(M206="","",M206+Data!M$550)</f>
        <v/>
      </c>
      <c r="P283" s="107" t="str">
        <f>IF(N206="","",N206+Data!N$550)</f>
        <v/>
      </c>
    </row>
    <row r="284" spans="1:16">
      <c r="A284" s="321"/>
      <c r="B284" s="320">
        <f t="shared" si="4"/>
        <v>44392</v>
      </c>
      <c r="C284" s="101"/>
      <c r="D284" s="101"/>
      <c r="E284" s="107" t="str">
        <f>IF(C207="","",C207+Data!C$550)</f>
        <v/>
      </c>
      <c r="F284" s="107" t="str">
        <f>IF(D207="","",D207+Data!D$550)</f>
        <v/>
      </c>
      <c r="G284" s="107" t="str">
        <f>IF(E207="","",E207+Data!E$550)</f>
        <v/>
      </c>
      <c r="H284" s="107" t="str">
        <f>IF(F207="","",F207+Data!F$550)</f>
        <v/>
      </c>
      <c r="I284" s="107" t="str">
        <f>IF(G207="","",G207+Data!G$550)</f>
        <v/>
      </c>
      <c r="J284" s="107" t="str">
        <f>IF(H207="","",H207+Data!H$550)</f>
        <v/>
      </c>
      <c r="K284" s="107" t="str">
        <f>IF(I207="","",I207+Data!I$550)</f>
        <v/>
      </c>
      <c r="L284" s="107" t="str">
        <f>IF(J207="","",J207+Data!J$550)</f>
        <v/>
      </c>
      <c r="M284" s="107" t="str">
        <f>IF(K207="","",K207+Data!K$550)</f>
        <v/>
      </c>
      <c r="N284" s="107" t="str">
        <f>IF(L207="","",L207+Data!L$550)</f>
        <v/>
      </c>
      <c r="O284" s="107" t="str">
        <f>IF(M207="","",M207+Data!M$550)</f>
        <v/>
      </c>
      <c r="P284" s="107" t="str">
        <f>IF(N207="","",N207+Data!N$550)</f>
        <v/>
      </c>
    </row>
    <row r="285" spans="1:16">
      <c r="A285" s="321"/>
      <c r="B285" s="320">
        <f t="shared" si="4"/>
        <v>44399</v>
      </c>
      <c r="C285" s="101"/>
      <c r="D285" s="101"/>
      <c r="E285" s="107" t="str">
        <f>IF(C208="","",C208+Data!C$550)</f>
        <v/>
      </c>
      <c r="F285" s="107" t="str">
        <f>IF(D208="","",D208+Data!D$550)</f>
        <v/>
      </c>
      <c r="G285" s="107" t="str">
        <f>IF(E208="","",E208+Data!E$550)</f>
        <v/>
      </c>
      <c r="H285" s="107" t="str">
        <f>IF(F208="","",F208+Data!F$550)</f>
        <v/>
      </c>
      <c r="I285" s="107" t="str">
        <f>IF(G208="","",G208+Data!G$550)</f>
        <v/>
      </c>
      <c r="J285" s="107" t="str">
        <f>IF(H208="","",H208+Data!H$550)</f>
        <v/>
      </c>
      <c r="K285" s="107" t="str">
        <f>IF(I208="","",I208+Data!I$550)</f>
        <v/>
      </c>
      <c r="L285" s="107" t="str">
        <f>IF(J208="","",J208+Data!J$550)</f>
        <v/>
      </c>
      <c r="M285" s="107" t="str">
        <f>IF(K208="","",K208+Data!K$550)</f>
        <v/>
      </c>
      <c r="N285" s="107" t="str">
        <f>IF(L208="","",L208+Data!L$550)</f>
        <v/>
      </c>
      <c r="O285" s="107" t="str">
        <f>IF(M208="","",M208+Data!M$550)</f>
        <v/>
      </c>
      <c r="P285" s="107" t="str">
        <f>IF(N208="","",N208+Data!N$550)</f>
        <v/>
      </c>
    </row>
    <row r="286" spans="1:16">
      <c r="A286" s="321"/>
      <c r="B286" s="320">
        <f t="shared" si="4"/>
        <v>44406</v>
      </c>
      <c r="C286" s="101"/>
      <c r="D286" s="101"/>
      <c r="E286" s="107" t="str">
        <f>IF(C209="","",C209+Data!C$550)</f>
        <v/>
      </c>
      <c r="F286" s="107" t="str">
        <f>IF(D209="","",D209+Data!D$550)</f>
        <v/>
      </c>
      <c r="G286" s="107" t="str">
        <f>IF(E209="","",E209+Data!E$550)</f>
        <v/>
      </c>
      <c r="H286" s="107" t="str">
        <f>IF(F209="","",F209+Data!F$550)</f>
        <v/>
      </c>
      <c r="I286" s="107" t="str">
        <f>IF(G209="","",G209+Data!G$550)</f>
        <v/>
      </c>
      <c r="J286" s="107" t="str">
        <f>IF(H209="","",H209+Data!H$550)</f>
        <v/>
      </c>
      <c r="K286" s="107" t="str">
        <f>IF(I209="","",I209+Data!I$550)</f>
        <v/>
      </c>
      <c r="L286" s="107" t="str">
        <f>IF(J209="","",J209+Data!J$550)</f>
        <v/>
      </c>
      <c r="M286" s="107" t="str">
        <f>IF(K209="","",K209+Data!K$550)</f>
        <v/>
      </c>
      <c r="N286" s="107" t="str">
        <f>IF(L209="","",L209+Data!L$550)</f>
        <v/>
      </c>
      <c r="O286" s="107" t="str">
        <f>IF(M209="","",M209+Data!M$550)</f>
        <v/>
      </c>
      <c r="P286" s="107" t="str">
        <f>IF(N209="","",N209+Data!N$550)</f>
        <v/>
      </c>
    </row>
    <row r="287" spans="1:16">
      <c r="A287" s="321"/>
      <c r="B287" s="320">
        <f t="shared" si="4"/>
        <v>44413</v>
      </c>
      <c r="C287" s="101"/>
      <c r="D287" s="101"/>
      <c r="E287" s="107" t="str">
        <f>IF(C210="","",C210+Data!C$550)</f>
        <v/>
      </c>
      <c r="F287" s="107" t="str">
        <f>IF(D210="","",D210+Data!D$550)</f>
        <v/>
      </c>
      <c r="G287" s="107" t="str">
        <f>IF(E210="","",E210+Data!E$550)</f>
        <v/>
      </c>
      <c r="H287" s="107" t="str">
        <f>IF(F210="","",F210+Data!F$550)</f>
        <v/>
      </c>
      <c r="I287" s="107" t="str">
        <f>IF(G210="","",G210+Data!G$550)</f>
        <v/>
      </c>
      <c r="J287" s="107" t="str">
        <f>IF(H210="","",H210+Data!H$550)</f>
        <v/>
      </c>
      <c r="K287" s="107" t="str">
        <f>IF(I210="","",I210+Data!I$550)</f>
        <v/>
      </c>
      <c r="L287" s="107" t="str">
        <f>IF(J210="","",J210+Data!J$550)</f>
        <v/>
      </c>
      <c r="M287" s="107" t="str">
        <f>IF(K210="","",K210+Data!K$550)</f>
        <v/>
      </c>
      <c r="N287" s="107" t="str">
        <f>IF(L210="","",L210+Data!L$550)</f>
        <v/>
      </c>
      <c r="O287" s="107" t="str">
        <f>IF(M210="","",M210+Data!M$550)</f>
        <v/>
      </c>
      <c r="P287" s="107" t="str">
        <f>IF(N210="","",N210+Data!N$550)</f>
        <v/>
      </c>
    </row>
    <row r="288" spans="1:16">
      <c r="A288" s="321"/>
      <c r="B288" s="320">
        <f>B287+7</f>
        <v>44420</v>
      </c>
      <c r="C288" s="101"/>
      <c r="D288" s="101"/>
      <c r="E288" s="107" t="str">
        <f>IF(C211="","",C211+Data!C$550)</f>
        <v/>
      </c>
      <c r="F288" s="107" t="str">
        <f>IF(D211="","",D211+Data!D$550)</f>
        <v/>
      </c>
      <c r="G288" s="107" t="str">
        <f>IF(E211="","",E211+Data!E$550)</f>
        <v/>
      </c>
      <c r="H288" s="107" t="str">
        <f>IF(F211="","",F211+Data!F$550)</f>
        <v/>
      </c>
      <c r="I288" s="107" t="str">
        <f>IF(G211="","",G211+Data!G$550)</f>
        <v/>
      </c>
      <c r="J288" s="107" t="str">
        <f>IF(H211="","",H211+Data!H$550)</f>
        <v/>
      </c>
      <c r="K288" s="107" t="str">
        <f>IF(I211="","",I211+Data!I$550)</f>
        <v/>
      </c>
      <c r="L288" s="107" t="str">
        <f>IF(J211="","",J211+Data!J$550)</f>
        <v/>
      </c>
      <c r="M288" s="107" t="str">
        <f>IF(K211="","",K211+Data!K$550)</f>
        <v/>
      </c>
      <c r="N288" s="107" t="str">
        <f>IF(L211="","",L211+Data!L$550)</f>
        <v/>
      </c>
      <c r="O288" s="107" t="str">
        <f>IF(M211="","",M211+Data!M$550)</f>
        <v/>
      </c>
      <c r="P288" s="107" t="str">
        <f>IF(N211="","",N211+Data!N$550)</f>
        <v/>
      </c>
    </row>
    <row r="289" spans="1:17">
      <c r="A289" s="321"/>
      <c r="B289" s="320">
        <f>B288+7</f>
        <v>44427</v>
      </c>
      <c r="C289" s="101"/>
      <c r="D289" s="101"/>
      <c r="E289" s="107" t="str">
        <f>IF(C212="","",C212+Data!C$550)</f>
        <v/>
      </c>
      <c r="F289" s="107" t="str">
        <f>IF(D212="","",D212+Data!D$550)</f>
        <v/>
      </c>
      <c r="G289" s="107" t="str">
        <f>IF(E212="","",E212+Data!E$550)</f>
        <v/>
      </c>
      <c r="H289" s="107" t="str">
        <f>IF(F212="","",F212+Data!F$550)</f>
        <v/>
      </c>
      <c r="I289" s="107" t="str">
        <f>IF(G212="","",G212+Data!G$550)</f>
        <v/>
      </c>
      <c r="J289" s="107" t="str">
        <f>IF(H212="","",H212+Data!H$550)</f>
        <v/>
      </c>
      <c r="K289" s="107" t="str">
        <f>IF(I212="","",I212+Data!I$550)</f>
        <v/>
      </c>
      <c r="L289" s="107" t="str">
        <f>IF(J212="","",J212+Data!J$550)</f>
        <v/>
      </c>
      <c r="M289" s="107" t="str">
        <f>IF(K212="","",K212+Data!K$550)</f>
        <v/>
      </c>
      <c r="N289" s="107" t="str">
        <f>IF(L212="","",L212+Data!L$550)</f>
        <v/>
      </c>
      <c r="O289" s="107" t="str">
        <f>IF(M212="","",M212+Data!M$550)</f>
        <v/>
      </c>
      <c r="P289" s="107" t="str">
        <f>IF(N212="","",N212+Data!N$550)</f>
        <v/>
      </c>
    </row>
    <row r="290" spans="1:17">
      <c r="A290" s="322"/>
      <c r="B290" s="320">
        <f>B289+7</f>
        <v>44434</v>
      </c>
      <c r="C290" s="106"/>
      <c r="D290" s="106"/>
      <c r="E290" s="107" t="str">
        <f>IF(C213="","",C213+Data!C$550)</f>
        <v/>
      </c>
      <c r="F290" s="107" t="str">
        <f>IF(D213="","",D213+Data!D$550)</f>
        <v/>
      </c>
      <c r="G290" s="107" t="str">
        <f>IF(E213="","",E213+Data!E$550)</f>
        <v/>
      </c>
      <c r="H290" s="107" t="str">
        <f>IF(F213="","",F213+Data!F$550)</f>
        <v/>
      </c>
      <c r="I290" s="107" t="str">
        <f>IF(G213="","",G213+Data!G$550)</f>
        <v/>
      </c>
      <c r="J290" s="107" t="str">
        <f>IF(H213="","",H213+Data!H$550)</f>
        <v/>
      </c>
      <c r="K290" s="107" t="str">
        <f>IF(I213="","",I213+Data!I$550)</f>
        <v/>
      </c>
      <c r="L290" s="107" t="str">
        <f>IF(J213="","",J213+Data!J$550)</f>
        <v/>
      </c>
      <c r="M290" s="107" t="str">
        <f>IF(K213="","",K213+Data!K$550)</f>
        <v/>
      </c>
      <c r="N290" s="107" t="str">
        <f>IF(L213="","",L213+Data!L$550)</f>
        <v/>
      </c>
      <c r="O290" s="107" t="str">
        <f>IF(M213="","",M213+Data!M$550)</f>
        <v/>
      </c>
      <c r="P290" s="107" t="str">
        <f>IF(N213="","",N213+Data!N$550)</f>
        <v/>
      </c>
    </row>
    <row r="291" spans="1:17" ht="13.8" thickBot="1">
      <c r="A291" s="103"/>
      <c r="B291" s="356"/>
      <c r="C291" s="336"/>
      <c r="D291" s="336"/>
      <c r="E291" s="325" t="str">
        <f>IF(C214="","",C214+Data!C$549)</f>
        <v/>
      </c>
      <c r="F291" s="325" t="str">
        <f>IF(D214="","",D214+Data!D$549)</f>
        <v/>
      </c>
      <c r="G291" s="325" t="str">
        <f>IF(E214="","",E214+Data!E$549)</f>
        <v/>
      </c>
      <c r="H291" s="325" t="str">
        <f>IF(F214="","",F214+Data!F$549)</f>
        <v/>
      </c>
      <c r="I291" s="325" t="str">
        <f>IF(G214="","",G214+Data!G$549)</f>
        <v/>
      </c>
      <c r="J291" s="325" t="str">
        <f>IF(H214="","",H214+Data!H$549)</f>
        <v/>
      </c>
      <c r="K291" s="325" t="str">
        <f>IF(I214="","",I214+Data!I$549)</f>
        <v/>
      </c>
      <c r="L291" s="325" t="str">
        <f>IF(J214="","",J214+Data!J$549)</f>
        <v/>
      </c>
      <c r="M291" s="325" t="str">
        <f>IF(K214="","",K214+Data!K$549)</f>
        <v/>
      </c>
      <c r="N291" s="325" t="str">
        <f>IF(L214="","",L214+Data!L$549)</f>
        <v/>
      </c>
      <c r="O291" s="325" t="str">
        <f>IF(M214="","",M214+Data!M$549)</f>
        <v/>
      </c>
      <c r="P291" s="325" t="str">
        <f>IF(N214="","",N214+Data!N$549)</f>
        <v/>
      </c>
    </row>
    <row r="292" spans="1:17">
      <c r="A292" s="215"/>
      <c r="B292" s="101"/>
      <c r="C292" s="101"/>
      <c r="D292" s="101"/>
      <c r="E292" s="101"/>
      <c r="F292" s="101"/>
      <c r="G292" s="101"/>
      <c r="H292" s="101"/>
      <c r="I292" s="101"/>
      <c r="J292" s="101"/>
      <c r="K292" s="101"/>
      <c r="L292" s="101"/>
      <c r="M292" s="101"/>
      <c r="N292" s="101"/>
      <c r="O292" s="101"/>
      <c r="P292" s="101"/>
    </row>
    <row r="293" spans="1:17" s="34" customFormat="1">
      <c r="A293" s="136" t="s">
        <v>327</v>
      </c>
      <c r="B293" s="138"/>
      <c r="C293" s="138"/>
      <c r="D293" s="138"/>
      <c r="E293" s="138"/>
      <c r="F293" s="138"/>
      <c r="G293" s="138"/>
      <c r="H293" s="138"/>
      <c r="I293" s="138"/>
      <c r="J293" s="138"/>
      <c r="K293" s="138"/>
      <c r="L293" s="138"/>
      <c r="M293" s="138"/>
      <c r="N293" s="138"/>
      <c r="O293" s="138"/>
      <c r="P293" s="138"/>
    </row>
    <row r="294" spans="1:17" ht="12.75" customHeight="1">
      <c r="A294" s="247" t="s">
        <v>381</v>
      </c>
      <c r="B294" s="138"/>
      <c r="C294" s="138"/>
      <c r="D294" s="138"/>
      <c r="E294" s="138"/>
      <c r="F294" s="138"/>
      <c r="G294" s="138"/>
      <c r="H294" s="138"/>
      <c r="I294" s="138"/>
      <c r="J294" s="138"/>
      <c r="K294" s="138"/>
      <c r="L294" s="138"/>
      <c r="M294" s="138"/>
      <c r="N294" s="138"/>
      <c r="O294" s="138"/>
      <c r="P294" s="138"/>
      <c r="Q294" s="34"/>
    </row>
    <row r="295" spans="1:17" ht="12.75" customHeight="1">
      <c r="A295" s="206"/>
      <c r="B295" s="206"/>
      <c r="C295" s="206"/>
      <c r="D295" s="206"/>
      <c r="E295" s="206"/>
      <c r="F295" s="206"/>
      <c r="G295" s="206"/>
      <c r="H295" s="206"/>
      <c r="I295" s="206"/>
      <c r="J295" s="206"/>
      <c r="K295" s="206"/>
      <c r="L295" s="206"/>
      <c r="M295" s="206"/>
      <c r="N295" s="206"/>
      <c r="O295" s="206"/>
      <c r="P295" s="206"/>
      <c r="Q295" s="34"/>
    </row>
    <row r="296" spans="1:17" ht="13.8" thickBot="1">
      <c r="A296" s="203" t="s">
        <v>233</v>
      </c>
      <c r="B296" s="110"/>
      <c r="C296" s="110"/>
      <c r="D296" s="110"/>
      <c r="E296" s="110"/>
      <c r="F296" s="110"/>
      <c r="G296" s="110"/>
      <c r="H296" s="110"/>
      <c r="I296" s="110"/>
      <c r="J296" s="110"/>
      <c r="K296" s="110"/>
      <c r="L296" s="110"/>
      <c r="M296" s="110"/>
      <c r="N296" s="110"/>
      <c r="O296" s="110"/>
      <c r="P296" s="110"/>
    </row>
    <row r="297" spans="1:17">
      <c r="A297" s="112" t="s">
        <v>36</v>
      </c>
      <c r="B297" s="145" t="s">
        <v>40</v>
      </c>
      <c r="C297" s="145" t="s">
        <v>51</v>
      </c>
      <c r="D297" s="111"/>
      <c r="E297" s="577" t="s">
        <v>265</v>
      </c>
      <c r="F297" s="577"/>
      <c r="G297" s="577"/>
      <c r="H297" s="577"/>
      <c r="I297" s="577"/>
      <c r="J297" s="577"/>
      <c r="K297" s="577"/>
      <c r="L297" s="577"/>
      <c r="M297" s="577"/>
      <c r="N297" s="577"/>
      <c r="O297" s="577"/>
      <c r="P297" s="577"/>
    </row>
    <row r="298" spans="1:17" ht="13.8" thickBot="1">
      <c r="A298" s="110" t="s">
        <v>56</v>
      </c>
      <c r="B298" s="204" t="s">
        <v>53</v>
      </c>
      <c r="C298" s="205" t="s">
        <v>54</v>
      </c>
      <c r="D298" s="204"/>
      <c r="E298" s="204" t="s">
        <v>77</v>
      </c>
      <c r="F298" s="204" t="s">
        <v>78</v>
      </c>
      <c r="G298" s="204" t="s">
        <v>79</v>
      </c>
      <c r="H298" s="204" t="s">
        <v>80</v>
      </c>
      <c r="I298" s="204" t="s">
        <v>81</v>
      </c>
      <c r="J298" s="204" t="s">
        <v>82</v>
      </c>
      <c r="K298" s="204" t="s">
        <v>83</v>
      </c>
      <c r="L298" s="204" t="s">
        <v>84</v>
      </c>
      <c r="M298" s="204" t="s">
        <v>85</v>
      </c>
      <c r="N298" s="204" t="s">
        <v>86</v>
      </c>
      <c r="O298" s="204" t="s">
        <v>87</v>
      </c>
      <c r="P298" s="204" t="s">
        <v>88</v>
      </c>
    </row>
    <row r="299" spans="1:17">
      <c r="A299" s="112"/>
      <c r="B299" s="113"/>
      <c r="C299" s="111"/>
      <c r="D299" s="111"/>
      <c r="E299" s="578" t="s">
        <v>149</v>
      </c>
      <c r="F299" s="578"/>
      <c r="G299" s="578"/>
      <c r="H299" s="578"/>
      <c r="I299" s="578"/>
      <c r="J299" s="578"/>
      <c r="K299" s="578"/>
      <c r="L299" s="578"/>
      <c r="M299" s="578"/>
      <c r="N299" s="578"/>
      <c r="O299" s="578"/>
      <c r="P299" s="578"/>
    </row>
    <row r="300" spans="1:17">
      <c r="A300" s="310">
        <v>2020</v>
      </c>
      <c r="B300" s="311">
        <v>43958</v>
      </c>
      <c r="C300" s="304" t="str">
        <f>IF(Data!C247="","",Data!C247)</f>
        <v/>
      </c>
      <c r="D300" s="112"/>
      <c r="E300" s="114" t="str">
        <f>IF(Data!E247="","",Data!E247)</f>
        <v/>
      </c>
      <c r="F300" s="114" t="str">
        <f>IF(Data!F247="","",Data!F247)</f>
        <v/>
      </c>
      <c r="G300" s="114" t="str">
        <f>IF(Data!G247="","",Data!G247)</f>
        <v/>
      </c>
      <c r="H300" s="114" t="str">
        <f>IF(Data!H247="","",Data!H247)</f>
        <v/>
      </c>
      <c r="I300" s="114" t="str">
        <f>IF(Data!I247="","",Data!I247)</f>
        <v/>
      </c>
      <c r="J300" s="114" t="str">
        <f>IF(Data!J247="","",Data!J247)</f>
        <v/>
      </c>
      <c r="K300" s="114" t="str">
        <f>IF(Data!K247="","",Data!K247)</f>
        <v/>
      </c>
      <c r="L300" s="114" t="str">
        <f>IF(Data!L247="","",Data!L247)</f>
        <v/>
      </c>
      <c r="M300" s="114" t="str">
        <f>IF(Data!M247="","",Data!M247)</f>
        <v/>
      </c>
      <c r="N300" s="114" t="str">
        <f>IF(Data!N247="","",Data!N247)</f>
        <v/>
      </c>
      <c r="O300" s="114" t="str">
        <f>IF(Data!O247="","",Data!O247)</f>
        <v/>
      </c>
      <c r="P300" s="114" t="str">
        <f>IF(Data!P247="","",Data!P247)</f>
        <v/>
      </c>
    </row>
    <row r="301" spans="1:17">
      <c r="A301" s="312"/>
      <c r="B301" s="311">
        <f>B300+7</f>
        <v>43965</v>
      </c>
      <c r="C301" s="304" t="str">
        <f>IF(Data!C248="","",Data!C248)</f>
        <v/>
      </c>
      <c r="D301" s="112"/>
      <c r="E301" s="114" t="str">
        <f>IF(Data!E248="","",Data!E248)</f>
        <v/>
      </c>
      <c r="F301" s="114" t="str">
        <f>IF(Data!F248="","",Data!F248)</f>
        <v/>
      </c>
      <c r="G301" s="114" t="str">
        <f>IF(Data!G248="","",Data!G248)</f>
        <v/>
      </c>
      <c r="H301" s="114" t="str">
        <f>IF(Data!H248="","",Data!H248)</f>
        <v/>
      </c>
      <c r="I301" s="114" t="str">
        <f>IF(Data!I248="","",Data!I248)</f>
        <v/>
      </c>
      <c r="J301" s="114" t="str">
        <f>IF(Data!J248="","",Data!J248)</f>
        <v/>
      </c>
      <c r="K301" s="114" t="str">
        <f>IF(Data!K248="","",Data!K248)</f>
        <v/>
      </c>
      <c r="L301" s="114" t="str">
        <f>IF(Data!L248="","",Data!L248)</f>
        <v/>
      </c>
      <c r="M301" s="114" t="str">
        <f>IF(Data!M248="","",Data!M248)</f>
        <v/>
      </c>
      <c r="N301" s="114" t="str">
        <f>IF(Data!N248="","",Data!N248)</f>
        <v/>
      </c>
      <c r="O301" s="114" t="str">
        <f>IF(Data!O248="","",Data!O248)</f>
        <v/>
      </c>
      <c r="P301" s="114" t="str">
        <f>IF(Data!P248="","",Data!P248)</f>
        <v/>
      </c>
    </row>
    <row r="302" spans="1:17">
      <c r="A302" s="312"/>
      <c r="B302" s="311">
        <f t="shared" ref="B302:B365" si="5">B301+7</f>
        <v>43972</v>
      </c>
      <c r="C302" s="304" t="str">
        <f>IF(Data!C249="","",Data!C249)</f>
        <v/>
      </c>
      <c r="D302" s="112"/>
      <c r="E302" s="114" t="str">
        <f>IF(Data!E249="","",Data!E249)</f>
        <v/>
      </c>
      <c r="F302" s="114" t="str">
        <f>IF(Data!F249="","",Data!F249)</f>
        <v/>
      </c>
      <c r="G302" s="114" t="str">
        <f>IF(Data!G249="","",Data!G249)</f>
        <v/>
      </c>
      <c r="H302" s="114" t="str">
        <f>IF(Data!H249="","",Data!H249)</f>
        <v/>
      </c>
      <c r="I302" s="114" t="str">
        <f>IF(Data!I249="","",Data!I249)</f>
        <v/>
      </c>
      <c r="J302" s="114" t="str">
        <f>IF(Data!J249="","",Data!J249)</f>
        <v/>
      </c>
      <c r="K302" s="114" t="str">
        <f>IF(Data!K249="","",Data!K249)</f>
        <v/>
      </c>
      <c r="L302" s="114" t="str">
        <f>IF(Data!L249="","",Data!L249)</f>
        <v/>
      </c>
      <c r="M302" s="114" t="str">
        <f>IF(Data!M249="","",Data!M249)</f>
        <v/>
      </c>
      <c r="N302" s="114" t="str">
        <f>IF(Data!N249="","",Data!N249)</f>
        <v/>
      </c>
      <c r="O302" s="114" t="str">
        <f>IF(Data!O249="","",Data!O249)</f>
        <v/>
      </c>
      <c r="P302" s="114" t="str">
        <f>IF(Data!P249="","",Data!P249)</f>
        <v/>
      </c>
    </row>
    <row r="303" spans="1:17">
      <c r="A303" s="312"/>
      <c r="B303" s="311">
        <f t="shared" si="5"/>
        <v>43979</v>
      </c>
      <c r="C303" s="304" t="str">
        <f>IF(Data!C250="","",Data!C250)</f>
        <v/>
      </c>
      <c r="D303" s="112"/>
      <c r="E303" s="114" t="str">
        <f>IF(Data!E250="","",Data!E250)</f>
        <v/>
      </c>
      <c r="F303" s="114" t="str">
        <f>IF(Data!F250="","",Data!F250)</f>
        <v/>
      </c>
      <c r="G303" s="114" t="str">
        <f>IF(Data!G250="","",Data!G250)</f>
        <v/>
      </c>
      <c r="H303" s="114" t="str">
        <f>IF(Data!H250="","",Data!H250)</f>
        <v/>
      </c>
      <c r="I303" s="114" t="str">
        <f>IF(Data!I250="","",Data!I250)</f>
        <v/>
      </c>
      <c r="J303" s="114" t="str">
        <f>IF(Data!J250="","",Data!J250)</f>
        <v/>
      </c>
      <c r="K303" s="114" t="str">
        <f>IF(Data!K250="","",Data!K250)</f>
        <v/>
      </c>
      <c r="L303" s="114" t="str">
        <f>IF(Data!L250="","",Data!L250)</f>
        <v/>
      </c>
      <c r="M303" s="114" t="str">
        <f>IF(Data!M250="","",Data!M250)</f>
        <v/>
      </c>
      <c r="N303" s="114" t="str">
        <f>IF(Data!N250="","",Data!N250)</f>
        <v/>
      </c>
      <c r="O303" s="114" t="str">
        <f>IF(Data!O250="","",Data!O250)</f>
        <v/>
      </c>
      <c r="P303" s="114" t="str">
        <f>IF(Data!P250="","",Data!P250)</f>
        <v/>
      </c>
    </row>
    <row r="304" spans="1:17">
      <c r="A304" s="312"/>
      <c r="B304" s="311">
        <f t="shared" si="5"/>
        <v>43986</v>
      </c>
      <c r="C304" s="304" t="str">
        <f>IF(Data!C251="","",Data!C251)</f>
        <v/>
      </c>
      <c r="D304" s="112"/>
      <c r="E304" s="114" t="str">
        <f>IF(Data!E251="","",Data!E251)</f>
        <v/>
      </c>
      <c r="F304" s="114" t="str">
        <f>IF(Data!F251="","",Data!F251)</f>
        <v/>
      </c>
      <c r="G304" s="114" t="str">
        <f>IF(Data!G251="","",Data!G251)</f>
        <v/>
      </c>
      <c r="H304" s="114" t="str">
        <f>IF(Data!H251="","",Data!H251)</f>
        <v/>
      </c>
      <c r="I304" s="114" t="str">
        <f>IF(Data!I251="","",Data!I251)</f>
        <v/>
      </c>
      <c r="J304" s="114" t="str">
        <f>IF(Data!J251="","",Data!J251)</f>
        <v/>
      </c>
      <c r="K304" s="114" t="str">
        <f>IF(Data!K251="","",Data!K251)</f>
        <v/>
      </c>
      <c r="L304" s="114" t="str">
        <f>IF(Data!L251="","",Data!L251)</f>
        <v/>
      </c>
      <c r="M304" s="114" t="str">
        <f>IF(Data!M251="","",Data!M251)</f>
        <v/>
      </c>
      <c r="N304" s="114" t="str">
        <f>IF(Data!N251="","",Data!N251)</f>
        <v/>
      </c>
      <c r="O304" s="114" t="str">
        <f>IF(Data!O251="","",Data!O251)</f>
        <v/>
      </c>
      <c r="P304" s="114" t="str">
        <f>IF(Data!P251="","",Data!P251)</f>
        <v/>
      </c>
    </row>
    <row r="305" spans="1:16">
      <c r="A305" s="312"/>
      <c r="B305" s="311">
        <f t="shared" si="5"/>
        <v>43993</v>
      </c>
      <c r="C305" s="304" t="str">
        <f>IF(Data!C252="","",Data!C252)</f>
        <v/>
      </c>
      <c r="D305" s="112"/>
      <c r="E305" s="114" t="str">
        <f>IF(Data!E252="","",Data!E252)</f>
        <v/>
      </c>
      <c r="F305" s="114" t="str">
        <f>IF(Data!F252="","",Data!F252)</f>
        <v/>
      </c>
      <c r="G305" s="114" t="str">
        <f>IF(Data!G252="","",Data!G252)</f>
        <v/>
      </c>
      <c r="H305" s="114" t="str">
        <f>IF(Data!H252="","",Data!H252)</f>
        <v/>
      </c>
      <c r="I305" s="114" t="str">
        <f>IF(Data!I252="","",Data!I252)</f>
        <v/>
      </c>
      <c r="J305" s="114" t="str">
        <f>IF(Data!J252="","",Data!J252)</f>
        <v/>
      </c>
      <c r="K305" s="114" t="str">
        <f>IF(Data!K252="","",Data!K252)</f>
        <v/>
      </c>
      <c r="L305" s="114" t="str">
        <f>IF(Data!L252="","",Data!L252)</f>
        <v/>
      </c>
      <c r="M305" s="114" t="str">
        <f>IF(Data!M252="","",Data!M252)</f>
        <v/>
      </c>
      <c r="N305" s="114" t="str">
        <f>IF(Data!N252="","",Data!N252)</f>
        <v/>
      </c>
      <c r="O305" s="114" t="str">
        <f>IF(Data!O252="","",Data!O252)</f>
        <v/>
      </c>
      <c r="P305" s="114" t="str">
        <f>IF(Data!P252="","",Data!P252)</f>
        <v/>
      </c>
    </row>
    <row r="306" spans="1:16">
      <c r="A306" s="312"/>
      <c r="B306" s="311">
        <f t="shared" si="5"/>
        <v>44000</v>
      </c>
      <c r="C306" s="304" t="str">
        <f>IF(Data!C253="","",Data!C253)</f>
        <v/>
      </c>
      <c r="D306" s="112"/>
      <c r="E306" s="114" t="str">
        <f>IF(Data!E253="","",Data!E253)</f>
        <v/>
      </c>
      <c r="F306" s="114" t="str">
        <f>IF(Data!F253="","",Data!F253)</f>
        <v/>
      </c>
      <c r="G306" s="114" t="str">
        <f>IF(Data!G253="","",Data!G253)</f>
        <v/>
      </c>
      <c r="H306" s="114" t="str">
        <f>IF(Data!H253="","",Data!H253)</f>
        <v/>
      </c>
      <c r="I306" s="114" t="str">
        <f>IF(Data!I253="","",Data!I253)</f>
        <v/>
      </c>
      <c r="J306" s="114" t="str">
        <f>IF(Data!J253="","",Data!J253)</f>
        <v/>
      </c>
      <c r="K306" s="114" t="str">
        <f>IF(Data!K253="","",Data!K253)</f>
        <v/>
      </c>
      <c r="L306" s="114" t="str">
        <f>IF(Data!L253="","",Data!L253)</f>
        <v/>
      </c>
      <c r="M306" s="114" t="str">
        <f>IF(Data!M253="","",Data!M253)</f>
        <v/>
      </c>
      <c r="N306" s="114" t="str">
        <f>IF(Data!N253="","",Data!N253)</f>
        <v/>
      </c>
      <c r="O306" s="114" t="str">
        <f>IF(Data!O253="","",Data!O253)</f>
        <v/>
      </c>
      <c r="P306" s="114" t="str">
        <f>IF(Data!P253="","",Data!P253)</f>
        <v/>
      </c>
    </row>
    <row r="307" spans="1:16">
      <c r="A307" s="312"/>
      <c r="B307" s="311">
        <f t="shared" si="5"/>
        <v>44007</v>
      </c>
      <c r="C307" s="304" t="str">
        <f>IF(Data!C254="","",Data!C254)</f>
        <v/>
      </c>
      <c r="D307" s="112"/>
      <c r="E307" s="114" t="str">
        <f>IF(Data!E254="","",Data!E254)</f>
        <v/>
      </c>
      <c r="F307" s="114" t="str">
        <f>IF(Data!F254="","",Data!F254)</f>
        <v/>
      </c>
      <c r="G307" s="114" t="str">
        <f>IF(Data!G254="","",Data!G254)</f>
        <v/>
      </c>
      <c r="H307" s="114" t="str">
        <f>IF(Data!H254="","",Data!H254)</f>
        <v/>
      </c>
      <c r="I307" s="114" t="str">
        <f>IF(Data!I254="","",Data!I254)</f>
        <v/>
      </c>
      <c r="J307" s="114" t="str">
        <f>IF(Data!J254="","",Data!J254)</f>
        <v/>
      </c>
      <c r="K307" s="114" t="str">
        <f>IF(Data!K254="","",Data!K254)</f>
        <v/>
      </c>
      <c r="L307" s="114" t="str">
        <f>IF(Data!L254="","",Data!L254)</f>
        <v/>
      </c>
      <c r="M307" s="114" t="str">
        <f>IF(Data!M254="","",Data!M254)</f>
        <v/>
      </c>
      <c r="N307" s="114" t="str">
        <f>IF(Data!N254="","",Data!N254)</f>
        <v/>
      </c>
      <c r="O307" s="114" t="str">
        <f>IF(Data!O254="","",Data!O254)</f>
        <v/>
      </c>
      <c r="P307" s="114" t="str">
        <f>IF(Data!P254="","",Data!P254)</f>
        <v/>
      </c>
    </row>
    <row r="308" spans="1:16">
      <c r="A308" s="312"/>
      <c r="B308" s="311">
        <f t="shared" si="5"/>
        <v>44014</v>
      </c>
      <c r="C308" s="304" t="str">
        <f>IF(Data!C255="","",Data!C255)</f>
        <v/>
      </c>
      <c r="D308" s="112"/>
      <c r="E308" s="114" t="str">
        <f>IF(Data!E255="","",Data!E255)</f>
        <v/>
      </c>
      <c r="F308" s="114" t="str">
        <f>IF(Data!F255="","",Data!F255)</f>
        <v/>
      </c>
      <c r="G308" s="114" t="str">
        <f>IF(Data!G255="","",Data!G255)</f>
        <v/>
      </c>
      <c r="H308" s="114" t="str">
        <f>IF(Data!H255="","",Data!H255)</f>
        <v/>
      </c>
      <c r="I308" s="114" t="str">
        <f>IF(Data!I255="","",Data!I255)</f>
        <v/>
      </c>
      <c r="J308" s="114" t="str">
        <f>IF(Data!J255="","",Data!J255)</f>
        <v/>
      </c>
      <c r="K308" s="114" t="str">
        <f>IF(Data!K255="","",Data!K255)</f>
        <v/>
      </c>
      <c r="L308" s="114" t="str">
        <f>IF(Data!L255="","",Data!L255)</f>
        <v/>
      </c>
      <c r="M308" s="114" t="str">
        <f>IF(Data!M255="","",Data!M255)</f>
        <v/>
      </c>
      <c r="N308" s="114" t="str">
        <f>IF(Data!N255="","",Data!N255)</f>
        <v/>
      </c>
      <c r="O308" s="114" t="str">
        <f>IF(Data!O255="","",Data!O255)</f>
        <v/>
      </c>
      <c r="P308" s="114" t="str">
        <f>IF(Data!P255="","",Data!P255)</f>
        <v/>
      </c>
    </row>
    <row r="309" spans="1:16">
      <c r="A309" s="312"/>
      <c r="B309" s="311">
        <f t="shared" si="5"/>
        <v>44021</v>
      </c>
      <c r="C309" s="304" t="str">
        <f>IF(Data!C256="","",Data!C256)</f>
        <v/>
      </c>
      <c r="D309" s="112"/>
      <c r="E309" s="114" t="str">
        <f>IF(Data!E256="","",Data!E256)</f>
        <v/>
      </c>
      <c r="F309" s="114" t="str">
        <f>IF(Data!F256="","",Data!F256)</f>
        <v/>
      </c>
      <c r="G309" s="114" t="str">
        <f>IF(Data!G256="","",Data!G256)</f>
        <v/>
      </c>
      <c r="H309" s="114" t="str">
        <f>IF(Data!H256="","",Data!H256)</f>
        <v/>
      </c>
      <c r="I309" s="114" t="str">
        <f>IF(Data!I256="","",Data!I256)</f>
        <v/>
      </c>
      <c r="J309" s="114" t="str">
        <f>IF(Data!J256="","",Data!J256)</f>
        <v/>
      </c>
      <c r="K309" s="114" t="str">
        <f>IF(Data!K256="","",Data!K256)</f>
        <v/>
      </c>
      <c r="L309" s="114" t="str">
        <f>IF(Data!L256="","",Data!L256)</f>
        <v/>
      </c>
      <c r="M309" s="114" t="str">
        <f>IF(Data!M256="","",Data!M256)</f>
        <v/>
      </c>
      <c r="N309" s="114" t="str">
        <f>IF(Data!N256="","",Data!N256)</f>
        <v/>
      </c>
      <c r="O309" s="114" t="str">
        <f>IF(Data!O256="","",Data!O256)</f>
        <v/>
      </c>
      <c r="P309" s="114" t="str">
        <f>IF(Data!P256="","",Data!P256)</f>
        <v/>
      </c>
    </row>
    <row r="310" spans="1:16">
      <c r="A310" s="312"/>
      <c r="B310" s="311">
        <f t="shared" si="5"/>
        <v>44028</v>
      </c>
      <c r="C310" s="304" t="str">
        <f>IF(Data!C257="","",Data!C257)</f>
        <v/>
      </c>
      <c r="D310" s="112"/>
      <c r="E310" s="114" t="str">
        <f>IF(Data!E257="","",Data!E257)</f>
        <v/>
      </c>
      <c r="F310" s="114" t="str">
        <f>IF(Data!F257="","",Data!F257)</f>
        <v/>
      </c>
      <c r="G310" s="114" t="str">
        <f>IF(Data!G257="","",Data!G257)</f>
        <v/>
      </c>
      <c r="H310" s="114" t="str">
        <f>IF(Data!H257="","",Data!H257)</f>
        <v/>
      </c>
      <c r="I310" s="114" t="str">
        <f>IF(Data!I257="","",Data!I257)</f>
        <v/>
      </c>
      <c r="J310" s="114" t="str">
        <f>IF(Data!J257="","",Data!J257)</f>
        <v/>
      </c>
      <c r="K310" s="114" t="str">
        <f>IF(Data!K257="","",Data!K257)</f>
        <v/>
      </c>
      <c r="L310" s="114" t="str">
        <f>IF(Data!L257="","",Data!L257)</f>
        <v/>
      </c>
      <c r="M310" s="114" t="str">
        <f>IF(Data!M257="","",Data!M257)</f>
        <v/>
      </c>
      <c r="N310" s="114" t="str">
        <f>IF(Data!N257="","",Data!N257)</f>
        <v/>
      </c>
      <c r="O310" s="114" t="str">
        <f>IF(Data!O257="","",Data!O257)</f>
        <v/>
      </c>
      <c r="P310" s="114" t="str">
        <f>IF(Data!P257="","",Data!P257)</f>
        <v/>
      </c>
    </row>
    <row r="311" spans="1:16">
      <c r="A311" s="312"/>
      <c r="B311" s="311">
        <f t="shared" si="5"/>
        <v>44035</v>
      </c>
      <c r="C311" s="304" t="str">
        <f>IF(Data!C258="","",Data!C258)</f>
        <v/>
      </c>
      <c r="D311" s="112"/>
      <c r="E311" s="114" t="str">
        <f>IF(Data!E258="","",Data!E258)</f>
        <v/>
      </c>
      <c r="F311" s="114" t="str">
        <f>IF(Data!F258="","",Data!F258)</f>
        <v/>
      </c>
      <c r="G311" s="114" t="str">
        <f>IF(Data!G258="","",Data!G258)</f>
        <v/>
      </c>
      <c r="H311" s="114" t="str">
        <f>IF(Data!H258="","",Data!H258)</f>
        <v/>
      </c>
      <c r="I311" s="114" t="str">
        <f>IF(Data!I258="","",Data!I258)</f>
        <v/>
      </c>
      <c r="J311" s="114" t="str">
        <f>IF(Data!J258="","",Data!J258)</f>
        <v/>
      </c>
      <c r="K311" s="114" t="str">
        <f>IF(Data!K258="","",Data!K258)</f>
        <v/>
      </c>
      <c r="L311" s="114" t="str">
        <f>IF(Data!L258="","",Data!L258)</f>
        <v/>
      </c>
      <c r="M311" s="114" t="str">
        <f>IF(Data!M258="","",Data!M258)</f>
        <v/>
      </c>
      <c r="N311" s="114" t="str">
        <f>IF(Data!N258="","",Data!N258)</f>
        <v/>
      </c>
      <c r="O311" s="114" t="str">
        <f>IF(Data!O258="","",Data!O258)</f>
        <v/>
      </c>
      <c r="P311" s="114" t="str">
        <f>IF(Data!P258="","",Data!P258)</f>
        <v/>
      </c>
    </row>
    <row r="312" spans="1:16">
      <c r="A312" s="312"/>
      <c r="B312" s="311">
        <f t="shared" si="5"/>
        <v>44042</v>
      </c>
      <c r="C312" s="304" t="str">
        <f>IF(Data!C259="","",Data!C259)</f>
        <v/>
      </c>
      <c r="D312" s="112"/>
      <c r="E312" s="114" t="str">
        <f>IF(Data!E259="","",Data!E259)</f>
        <v/>
      </c>
      <c r="F312" s="114" t="str">
        <f>IF(Data!F259="","",Data!F259)</f>
        <v/>
      </c>
      <c r="G312" s="114" t="str">
        <f>IF(Data!G259="","",Data!G259)</f>
        <v/>
      </c>
      <c r="H312" s="114" t="str">
        <f>IF(Data!H259="","",Data!H259)</f>
        <v/>
      </c>
      <c r="I312" s="114" t="str">
        <f>IF(Data!I259="","",Data!I259)</f>
        <v/>
      </c>
      <c r="J312" s="114" t="str">
        <f>IF(Data!J259="","",Data!J259)</f>
        <v/>
      </c>
      <c r="K312" s="114" t="str">
        <f>IF(Data!K259="","",Data!K259)</f>
        <v/>
      </c>
      <c r="L312" s="114" t="str">
        <f>IF(Data!L259="","",Data!L259)</f>
        <v/>
      </c>
      <c r="M312" s="114" t="str">
        <f>IF(Data!M259="","",Data!M259)</f>
        <v/>
      </c>
      <c r="N312" s="114" t="str">
        <f>IF(Data!N259="","",Data!N259)</f>
        <v/>
      </c>
      <c r="O312" s="114" t="str">
        <f>IF(Data!O259="","",Data!O259)</f>
        <v/>
      </c>
      <c r="P312" s="114" t="str">
        <f>IF(Data!P259="","",Data!P259)</f>
        <v/>
      </c>
    </row>
    <row r="313" spans="1:16">
      <c r="A313" s="312"/>
      <c r="B313" s="311">
        <f t="shared" si="5"/>
        <v>44049</v>
      </c>
      <c r="C313" s="304" t="str">
        <f>IF(Data!C260="","",Data!C260)</f>
        <v/>
      </c>
      <c r="D313" s="112"/>
      <c r="E313" s="114" t="str">
        <f>IF(Data!E260="","",Data!E260)</f>
        <v/>
      </c>
      <c r="F313" s="114" t="str">
        <f>IF(Data!F260="","",Data!F260)</f>
        <v/>
      </c>
      <c r="G313" s="114" t="str">
        <f>IF(Data!G260="","",Data!G260)</f>
        <v/>
      </c>
      <c r="H313" s="114" t="str">
        <f>IF(Data!H260="","",Data!H260)</f>
        <v/>
      </c>
      <c r="I313" s="114" t="str">
        <f>IF(Data!I260="","",Data!I260)</f>
        <v/>
      </c>
      <c r="J313" s="114" t="str">
        <f>IF(Data!J260="","",Data!J260)</f>
        <v/>
      </c>
      <c r="K313" s="114" t="str">
        <f>IF(Data!K260="","",Data!K260)</f>
        <v/>
      </c>
      <c r="L313" s="114" t="str">
        <f>IF(Data!L260="","",Data!L260)</f>
        <v/>
      </c>
      <c r="M313" s="114" t="str">
        <f>IF(Data!M260="","",Data!M260)</f>
        <v/>
      </c>
      <c r="N313" s="114" t="str">
        <f>IF(Data!N260="","",Data!N260)</f>
        <v/>
      </c>
      <c r="O313" s="114" t="str">
        <f>IF(Data!O260="","",Data!O260)</f>
        <v/>
      </c>
      <c r="P313" s="114" t="str">
        <f>IF(Data!P260="","",Data!P260)</f>
        <v/>
      </c>
    </row>
    <row r="314" spans="1:16">
      <c r="A314" s="312"/>
      <c r="B314" s="311">
        <f t="shared" si="5"/>
        <v>44056</v>
      </c>
      <c r="C314" s="304" t="str">
        <f>IF(Data!C261="","",Data!C261)</f>
        <v/>
      </c>
      <c r="D314" s="112"/>
      <c r="E314" s="114" t="str">
        <f>IF(Data!E261="","",Data!E261)</f>
        <v/>
      </c>
      <c r="F314" s="114" t="str">
        <f>IF(Data!F261="","",Data!F261)</f>
        <v/>
      </c>
      <c r="G314" s="114" t="str">
        <f>IF(Data!G261="","",Data!G261)</f>
        <v/>
      </c>
      <c r="H314" s="114" t="str">
        <f>IF(Data!H261="","",Data!H261)</f>
        <v/>
      </c>
      <c r="I314" s="114" t="str">
        <f>IF(Data!I261="","",Data!I261)</f>
        <v/>
      </c>
      <c r="J314" s="114" t="str">
        <f>IF(Data!J261="","",Data!J261)</f>
        <v/>
      </c>
      <c r="K314" s="114" t="str">
        <f>IF(Data!K261="","",Data!K261)</f>
        <v/>
      </c>
      <c r="L314" s="114" t="str">
        <f>IF(Data!L261="","",Data!L261)</f>
        <v/>
      </c>
      <c r="M314" s="114" t="str">
        <f>IF(Data!M261="","",Data!M261)</f>
        <v/>
      </c>
      <c r="N314" s="114" t="str">
        <f>IF(Data!N261="","",Data!N261)</f>
        <v/>
      </c>
      <c r="O314" s="114" t="str">
        <f>IF(Data!O261="","",Data!O261)</f>
        <v/>
      </c>
      <c r="P314" s="114" t="str">
        <f>IF(Data!P261="","",Data!P261)</f>
        <v/>
      </c>
    </row>
    <row r="315" spans="1:16">
      <c r="A315" s="312"/>
      <c r="B315" s="311">
        <f t="shared" si="5"/>
        <v>44063</v>
      </c>
      <c r="C315" s="304" t="str">
        <f>IF(Data!C262="","",Data!C262)</f>
        <v/>
      </c>
      <c r="D315" s="112"/>
      <c r="E315" s="114" t="str">
        <f>IF(Data!E262="","",Data!E262)</f>
        <v/>
      </c>
      <c r="F315" s="114" t="str">
        <f>IF(Data!F262="","",Data!F262)</f>
        <v/>
      </c>
      <c r="G315" s="114" t="str">
        <f>IF(Data!G262="","",Data!G262)</f>
        <v/>
      </c>
      <c r="H315" s="114" t="str">
        <f>IF(Data!H262="","",Data!H262)</f>
        <v/>
      </c>
      <c r="I315" s="114" t="str">
        <f>IF(Data!I262="","",Data!I262)</f>
        <v/>
      </c>
      <c r="J315" s="114" t="str">
        <f>IF(Data!J262="","",Data!J262)</f>
        <v/>
      </c>
      <c r="K315" s="114" t="str">
        <f>IF(Data!K262="","",Data!K262)</f>
        <v/>
      </c>
      <c r="L315" s="114" t="str">
        <f>IF(Data!L262="","",Data!L262)</f>
        <v/>
      </c>
      <c r="M315" s="114" t="str">
        <f>IF(Data!M262="","",Data!M262)</f>
        <v/>
      </c>
      <c r="N315" s="114" t="str">
        <f>IF(Data!N262="","",Data!N262)</f>
        <v/>
      </c>
      <c r="O315" s="114" t="str">
        <f>IF(Data!O262="","",Data!O262)</f>
        <v/>
      </c>
      <c r="P315" s="114" t="str">
        <f>IF(Data!P262="","",Data!P262)</f>
        <v/>
      </c>
    </row>
    <row r="316" spans="1:16">
      <c r="A316" s="312"/>
      <c r="B316" s="311">
        <f t="shared" si="5"/>
        <v>44070</v>
      </c>
      <c r="C316" s="304" t="str">
        <f>IF(Data!C263="","",Data!C263)</f>
        <v/>
      </c>
      <c r="D316" s="112"/>
      <c r="E316" s="114" t="str">
        <f>IF(Data!E263="","",Data!E263)</f>
        <v/>
      </c>
      <c r="F316" s="114" t="str">
        <f>IF(Data!F263="","",Data!F263)</f>
        <v/>
      </c>
      <c r="G316" s="114" t="str">
        <f>IF(Data!G263="","",Data!G263)</f>
        <v/>
      </c>
      <c r="H316" s="114" t="str">
        <f>IF(Data!H263="","",Data!H263)</f>
        <v/>
      </c>
      <c r="I316" s="114" t="str">
        <f>IF(Data!I263="","",Data!I263)</f>
        <v/>
      </c>
      <c r="J316" s="114" t="str">
        <f>IF(Data!J263="","",Data!J263)</f>
        <v/>
      </c>
      <c r="K316" s="114" t="str">
        <f>IF(Data!K263="","",Data!K263)</f>
        <v/>
      </c>
      <c r="L316" s="114" t="str">
        <f>IF(Data!L263="","",Data!L263)</f>
        <v/>
      </c>
      <c r="M316" s="114" t="str">
        <f>IF(Data!M263="","",Data!M263)</f>
        <v/>
      </c>
      <c r="N316" s="114" t="str">
        <f>IF(Data!N263="","",Data!N263)</f>
        <v/>
      </c>
      <c r="O316" s="114" t="str">
        <f>IF(Data!O263="","",Data!O263)</f>
        <v/>
      </c>
      <c r="P316" s="114" t="str">
        <f>IF(Data!P263="","",Data!P263)</f>
        <v/>
      </c>
    </row>
    <row r="317" spans="1:16">
      <c r="A317" s="312"/>
      <c r="B317" s="311">
        <f t="shared" si="5"/>
        <v>44077</v>
      </c>
      <c r="C317" s="304" t="str">
        <f>IF(Data!C264="","",Data!C264)</f>
        <v/>
      </c>
      <c r="D317" s="112"/>
      <c r="E317" s="114" t="str">
        <f>IF(Data!E264="","",Data!E264)</f>
        <v/>
      </c>
      <c r="F317" s="114" t="str">
        <f>IF(Data!F264="","",Data!F264)</f>
        <v/>
      </c>
      <c r="G317" s="114" t="str">
        <f>IF(Data!G264="","",Data!G264)</f>
        <v/>
      </c>
      <c r="H317" s="114" t="str">
        <f>IF(Data!H264="","",Data!H264)</f>
        <v/>
      </c>
      <c r="I317" s="114" t="str">
        <f>IF(Data!I264="","",Data!I264)</f>
        <v/>
      </c>
      <c r="J317" s="114" t="str">
        <f>IF(Data!J264="","",Data!J264)</f>
        <v/>
      </c>
      <c r="K317" s="114" t="str">
        <f>IF(Data!K264="","",Data!K264)</f>
        <v/>
      </c>
      <c r="L317" s="114" t="str">
        <f>IF(Data!L264="","",Data!L264)</f>
        <v/>
      </c>
      <c r="M317" s="114" t="str">
        <f>IF(Data!M264="","",Data!M264)</f>
        <v/>
      </c>
      <c r="N317" s="114" t="str">
        <f>IF(Data!N264="","",Data!N264)</f>
        <v/>
      </c>
      <c r="O317" s="114" t="str">
        <f>IF(Data!O264="","",Data!O264)</f>
        <v/>
      </c>
      <c r="P317" s="114" t="str">
        <f>IF(Data!P264="","",Data!P264)</f>
        <v/>
      </c>
    </row>
    <row r="318" spans="1:16">
      <c r="A318" s="312"/>
      <c r="B318" s="311">
        <f t="shared" si="5"/>
        <v>44084</v>
      </c>
      <c r="C318" s="304" t="str">
        <f>IF(Data!C265="","",Data!C265)</f>
        <v/>
      </c>
      <c r="D318" s="112"/>
      <c r="E318" s="114" t="str">
        <f>IF(Data!E265="","",Data!E265)</f>
        <v/>
      </c>
      <c r="F318" s="114" t="str">
        <f>IF(Data!F265="","",Data!F265)</f>
        <v/>
      </c>
      <c r="G318" s="114" t="str">
        <f>IF(Data!G265="","",Data!G265)</f>
        <v/>
      </c>
      <c r="H318" s="114" t="str">
        <f>IF(Data!H265="","",Data!H265)</f>
        <v/>
      </c>
      <c r="I318" s="114" t="str">
        <f>IF(Data!I265="","",Data!I265)</f>
        <v/>
      </c>
      <c r="J318" s="114" t="str">
        <f>IF(Data!J265="","",Data!J265)</f>
        <v/>
      </c>
      <c r="K318" s="114" t="str">
        <f>IF(Data!K265="","",Data!K265)</f>
        <v/>
      </c>
      <c r="L318" s="114" t="str">
        <f>IF(Data!L265="","",Data!L265)</f>
        <v/>
      </c>
      <c r="M318" s="114" t="str">
        <f>IF(Data!M265="","",Data!M265)</f>
        <v/>
      </c>
      <c r="N318" s="114" t="str">
        <f>IF(Data!N265="","",Data!N265)</f>
        <v/>
      </c>
      <c r="O318" s="114" t="str">
        <f>IF(Data!O265="","",Data!O265)</f>
        <v/>
      </c>
      <c r="P318" s="114" t="str">
        <f>IF(Data!P265="","",Data!P265)</f>
        <v/>
      </c>
    </row>
    <row r="319" spans="1:16">
      <c r="A319" s="312"/>
      <c r="B319" s="311">
        <f t="shared" si="5"/>
        <v>44091</v>
      </c>
      <c r="C319" s="304" t="str">
        <f>IF(Data!C266="","",Data!C266)</f>
        <v/>
      </c>
      <c r="D319" s="112"/>
      <c r="E319" s="114" t="str">
        <f>IF(Data!E266="","",Data!E266)</f>
        <v/>
      </c>
      <c r="F319" s="114" t="str">
        <f>IF(Data!F266="","",Data!F266)</f>
        <v/>
      </c>
      <c r="G319" s="114" t="str">
        <f>IF(Data!G266="","",Data!G266)</f>
        <v/>
      </c>
      <c r="H319" s="114" t="str">
        <f>IF(Data!H266="","",Data!H266)</f>
        <v/>
      </c>
      <c r="I319" s="114" t="str">
        <f>IF(Data!I266="","",Data!I266)</f>
        <v/>
      </c>
      <c r="J319" s="114" t="str">
        <f>IF(Data!J266="","",Data!J266)</f>
        <v/>
      </c>
      <c r="K319" s="114" t="str">
        <f>IF(Data!K266="","",Data!K266)</f>
        <v/>
      </c>
      <c r="L319" s="114" t="str">
        <f>IF(Data!L266="","",Data!L266)</f>
        <v/>
      </c>
      <c r="M319" s="114" t="str">
        <f>IF(Data!M266="","",Data!M266)</f>
        <v/>
      </c>
      <c r="N319" s="114" t="str">
        <f>IF(Data!N266="","",Data!N266)</f>
        <v/>
      </c>
      <c r="O319" s="114" t="str">
        <f>IF(Data!O266="","",Data!O266)</f>
        <v/>
      </c>
      <c r="P319" s="114" t="str">
        <f>IF(Data!P266="","",Data!P266)</f>
        <v/>
      </c>
    </row>
    <row r="320" spans="1:16">
      <c r="A320" s="312"/>
      <c r="B320" s="311">
        <f t="shared" si="5"/>
        <v>44098</v>
      </c>
      <c r="C320" s="304" t="str">
        <f>IF(Data!C267="","",Data!C267)</f>
        <v/>
      </c>
      <c r="D320" s="112"/>
      <c r="E320" s="114" t="str">
        <f>IF(Data!E267="","",Data!E267)</f>
        <v/>
      </c>
      <c r="F320" s="114" t="str">
        <f>IF(Data!F267="","",Data!F267)</f>
        <v/>
      </c>
      <c r="G320" s="114" t="str">
        <f>IF(Data!G267="","",Data!G267)</f>
        <v/>
      </c>
      <c r="H320" s="114" t="str">
        <f>IF(Data!H267="","",Data!H267)</f>
        <v/>
      </c>
      <c r="I320" s="114" t="str">
        <f>IF(Data!I267="","",Data!I267)</f>
        <v/>
      </c>
      <c r="J320" s="114" t="str">
        <f>IF(Data!J267="","",Data!J267)</f>
        <v/>
      </c>
      <c r="K320" s="114" t="str">
        <f>IF(Data!K267="","",Data!K267)</f>
        <v/>
      </c>
      <c r="L320" s="114" t="str">
        <f>IF(Data!L267="","",Data!L267)</f>
        <v/>
      </c>
      <c r="M320" s="114" t="str">
        <f>IF(Data!M267="","",Data!M267)</f>
        <v/>
      </c>
      <c r="N320" s="114" t="str">
        <f>IF(Data!N267="","",Data!N267)</f>
        <v/>
      </c>
      <c r="O320" s="114" t="str">
        <f>IF(Data!O267="","",Data!O267)</f>
        <v/>
      </c>
      <c r="P320" s="114" t="str">
        <f>IF(Data!P267="","",Data!P267)</f>
        <v/>
      </c>
    </row>
    <row r="321" spans="1:16">
      <c r="A321" s="312"/>
      <c r="B321" s="311">
        <f t="shared" si="5"/>
        <v>44105</v>
      </c>
      <c r="C321" s="304" t="str">
        <f>IF(Data!C268="","",Data!C268)</f>
        <v/>
      </c>
      <c r="D321" s="112"/>
      <c r="E321" s="114" t="str">
        <f>IF(Data!E268="","",Data!E268)</f>
        <v/>
      </c>
      <c r="F321" s="114" t="str">
        <f>IF(Data!F268="","",Data!F268)</f>
        <v/>
      </c>
      <c r="G321" s="114" t="str">
        <f>IF(Data!G268="","",Data!G268)</f>
        <v/>
      </c>
      <c r="H321" s="114" t="str">
        <f>IF(Data!H268="","",Data!H268)</f>
        <v/>
      </c>
      <c r="I321" s="114" t="str">
        <f>IF(Data!I268="","",Data!I268)</f>
        <v/>
      </c>
      <c r="J321" s="114" t="str">
        <f>IF(Data!J268="","",Data!J268)</f>
        <v/>
      </c>
      <c r="K321" s="114" t="str">
        <f>IF(Data!K268="","",Data!K268)</f>
        <v/>
      </c>
      <c r="L321" s="114" t="str">
        <f>IF(Data!L268="","",Data!L268)</f>
        <v/>
      </c>
      <c r="M321" s="114" t="str">
        <f>IF(Data!M268="","",Data!M268)</f>
        <v/>
      </c>
      <c r="N321" s="114" t="str">
        <f>IF(Data!N268="","",Data!N268)</f>
        <v/>
      </c>
      <c r="O321" s="114" t="str">
        <f>IF(Data!O268="","",Data!O268)</f>
        <v/>
      </c>
      <c r="P321" s="114" t="str">
        <f>IF(Data!P268="","",Data!P268)</f>
        <v/>
      </c>
    </row>
    <row r="322" spans="1:16">
      <c r="A322" s="312"/>
      <c r="B322" s="311">
        <f t="shared" si="5"/>
        <v>44112</v>
      </c>
      <c r="C322" s="304" t="str">
        <f>IF(Data!C269="","",Data!C269)</f>
        <v/>
      </c>
      <c r="D322" s="112"/>
      <c r="E322" s="114" t="str">
        <f>IF(Data!E269="","",Data!E269)</f>
        <v/>
      </c>
      <c r="F322" s="114" t="str">
        <f>IF(Data!F269="","",Data!F269)</f>
        <v/>
      </c>
      <c r="G322" s="114" t="str">
        <f>IF(Data!G269="","",Data!G269)</f>
        <v/>
      </c>
      <c r="H322" s="114" t="str">
        <f>IF(Data!H269="","",Data!H269)</f>
        <v/>
      </c>
      <c r="I322" s="114" t="str">
        <f>IF(Data!I269="","",Data!I269)</f>
        <v/>
      </c>
      <c r="J322" s="114" t="str">
        <f>IF(Data!J269="","",Data!J269)</f>
        <v/>
      </c>
      <c r="K322" s="114" t="str">
        <f>IF(Data!K269="","",Data!K269)</f>
        <v/>
      </c>
      <c r="L322" s="114" t="str">
        <f>IF(Data!L269="","",Data!L269)</f>
        <v/>
      </c>
      <c r="M322" s="114" t="str">
        <f>IF(Data!M269="","",Data!M269)</f>
        <v/>
      </c>
      <c r="N322" s="114" t="str">
        <f>IF(Data!N269="","",Data!N269)</f>
        <v/>
      </c>
      <c r="O322" s="114" t="str">
        <f>IF(Data!O269="","",Data!O269)</f>
        <v/>
      </c>
      <c r="P322" s="114" t="str">
        <f>IF(Data!P269="","",Data!P269)</f>
        <v/>
      </c>
    </row>
    <row r="323" spans="1:16">
      <c r="A323" s="312"/>
      <c r="B323" s="311">
        <f t="shared" si="5"/>
        <v>44119</v>
      </c>
      <c r="C323" s="304" t="str">
        <f>IF(Data!C270="","",Data!C270)</f>
        <v/>
      </c>
      <c r="D323" s="112"/>
      <c r="E323" s="114" t="str">
        <f>IF(Data!E270="","",Data!E270)</f>
        <v/>
      </c>
      <c r="F323" s="114" t="str">
        <f>IF(Data!F270="","",Data!F270)</f>
        <v/>
      </c>
      <c r="G323" s="114" t="str">
        <f>IF(Data!G270="","",Data!G270)</f>
        <v/>
      </c>
      <c r="H323" s="114" t="str">
        <f>IF(Data!H270="","",Data!H270)</f>
        <v/>
      </c>
      <c r="I323" s="114" t="str">
        <f>IF(Data!I270="","",Data!I270)</f>
        <v/>
      </c>
      <c r="J323" s="114" t="str">
        <f>IF(Data!J270="","",Data!J270)</f>
        <v/>
      </c>
      <c r="K323" s="114" t="str">
        <f>IF(Data!K270="","",Data!K270)</f>
        <v/>
      </c>
      <c r="L323" s="114" t="str">
        <f>IF(Data!L270="","",Data!L270)</f>
        <v/>
      </c>
      <c r="M323" s="114" t="str">
        <f>IF(Data!M270="","",Data!M270)</f>
        <v/>
      </c>
      <c r="N323" s="114" t="str">
        <f>IF(Data!N270="","",Data!N270)</f>
        <v/>
      </c>
      <c r="O323" s="114" t="str">
        <f>IF(Data!O270="","",Data!O270)</f>
        <v/>
      </c>
      <c r="P323" s="114" t="str">
        <f>IF(Data!P270="","",Data!P270)</f>
        <v/>
      </c>
    </row>
    <row r="324" spans="1:16">
      <c r="A324" s="312"/>
      <c r="B324" s="311">
        <f t="shared" si="5"/>
        <v>44126</v>
      </c>
      <c r="C324" s="304" t="str">
        <f>IF(Data!C271="","",Data!C271)</f>
        <v/>
      </c>
      <c r="D324" s="112"/>
      <c r="E324" s="114" t="str">
        <f>IF(Data!E271="","",Data!E271)</f>
        <v/>
      </c>
      <c r="F324" s="114" t="str">
        <f>IF(Data!F271="","",Data!F271)</f>
        <v/>
      </c>
      <c r="G324" s="114" t="str">
        <f>IF(Data!G271="","",Data!G271)</f>
        <v/>
      </c>
      <c r="H324" s="114" t="str">
        <f>IF(Data!H271="","",Data!H271)</f>
        <v/>
      </c>
      <c r="I324" s="114" t="str">
        <f>IF(Data!I271="","",Data!I271)</f>
        <v/>
      </c>
      <c r="J324" s="114" t="str">
        <f>IF(Data!J271="","",Data!J271)</f>
        <v/>
      </c>
      <c r="K324" s="114" t="str">
        <f>IF(Data!K271="","",Data!K271)</f>
        <v/>
      </c>
      <c r="L324" s="114" t="str">
        <f>IF(Data!L271="","",Data!L271)</f>
        <v/>
      </c>
      <c r="M324" s="114" t="str">
        <f>IF(Data!M271="","",Data!M271)</f>
        <v/>
      </c>
      <c r="N324" s="114" t="str">
        <f>IF(Data!N271="","",Data!N271)</f>
        <v/>
      </c>
      <c r="O324" s="114" t="str">
        <f>IF(Data!O271="","",Data!O271)</f>
        <v/>
      </c>
      <c r="P324" s="114" t="str">
        <f>IF(Data!P271="","",Data!P271)</f>
        <v/>
      </c>
    </row>
    <row r="325" spans="1:16">
      <c r="A325" s="312"/>
      <c r="B325" s="311">
        <f t="shared" si="5"/>
        <v>44133</v>
      </c>
      <c r="C325" s="304" t="str">
        <f>IF(Data!C272="","",Data!C272)</f>
        <v/>
      </c>
      <c r="D325" s="112"/>
      <c r="E325" s="114" t="str">
        <f>IF(Data!E272="","",Data!E272)</f>
        <v/>
      </c>
      <c r="F325" s="114" t="str">
        <f>IF(Data!F272="","",Data!F272)</f>
        <v/>
      </c>
      <c r="G325" s="114" t="str">
        <f>IF(Data!G272="","",Data!G272)</f>
        <v/>
      </c>
      <c r="H325" s="114" t="str">
        <f>IF(Data!H272="","",Data!H272)</f>
        <v/>
      </c>
      <c r="I325" s="114" t="str">
        <f>IF(Data!I272="","",Data!I272)</f>
        <v/>
      </c>
      <c r="J325" s="114" t="str">
        <f>IF(Data!J272="","",Data!J272)</f>
        <v/>
      </c>
      <c r="K325" s="114" t="str">
        <f>IF(Data!K272="","",Data!K272)</f>
        <v/>
      </c>
      <c r="L325" s="114" t="str">
        <f>IF(Data!L272="","",Data!L272)</f>
        <v/>
      </c>
      <c r="M325" s="114" t="str">
        <f>IF(Data!M272="","",Data!M272)</f>
        <v/>
      </c>
      <c r="N325" s="114" t="str">
        <f>IF(Data!N272="","",Data!N272)</f>
        <v/>
      </c>
      <c r="O325" s="114" t="str">
        <f>IF(Data!O272="","",Data!O272)</f>
        <v/>
      </c>
      <c r="P325" s="114" t="str">
        <f>IF(Data!P272="","",Data!P272)</f>
        <v/>
      </c>
    </row>
    <row r="326" spans="1:16">
      <c r="A326" s="312"/>
      <c r="B326" s="311">
        <f t="shared" si="5"/>
        <v>44140</v>
      </c>
      <c r="C326" s="304" t="str">
        <f>IF(Data!C273="","",Data!C273)</f>
        <v/>
      </c>
      <c r="D326" s="112"/>
      <c r="E326" s="114" t="str">
        <f>IF(Data!E273="","",Data!E273)</f>
        <v/>
      </c>
      <c r="F326" s="114" t="str">
        <f>IF(Data!F273="","",Data!F273)</f>
        <v/>
      </c>
      <c r="G326" s="114" t="str">
        <f>IF(Data!G273="","",Data!G273)</f>
        <v/>
      </c>
      <c r="H326" s="114" t="str">
        <f>IF(Data!H273="","",Data!H273)</f>
        <v/>
      </c>
      <c r="I326" s="114" t="str">
        <f>IF(Data!I273="","",Data!I273)</f>
        <v/>
      </c>
      <c r="J326" s="114" t="str">
        <f>IF(Data!J273="","",Data!J273)</f>
        <v/>
      </c>
      <c r="K326" s="114" t="str">
        <f>IF(Data!K273="","",Data!K273)</f>
        <v/>
      </c>
      <c r="L326" s="114" t="str">
        <f>IF(Data!L273="","",Data!L273)</f>
        <v/>
      </c>
      <c r="M326" s="114" t="str">
        <f>IF(Data!M273="","",Data!M273)</f>
        <v/>
      </c>
      <c r="N326" s="114" t="str">
        <f>IF(Data!N273="","",Data!N273)</f>
        <v/>
      </c>
      <c r="O326" s="114" t="str">
        <f>IF(Data!O273="","",Data!O273)</f>
        <v/>
      </c>
      <c r="P326" s="114" t="str">
        <f>IF(Data!P273="","",Data!P273)</f>
        <v/>
      </c>
    </row>
    <row r="327" spans="1:16">
      <c r="A327" s="312"/>
      <c r="B327" s="311">
        <f t="shared" si="5"/>
        <v>44147</v>
      </c>
      <c r="C327" s="304" t="str">
        <f>IF(Data!C274="","",Data!C274)</f>
        <v/>
      </c>
      <c r="D327" s="112"/>
      <c r="E327" s="114" t="str">
        <f>IF(Data!E274="","",Data!E274)</f>
        <v/>
      </c>
      <c r="F327" s="114" t="str">
        <f>IF(Data!F274="","",Data!F274)</f>
        <v/>
      </c>
      <c r="G327" s="114" t="str">
        <f>IF(Data!G274="","",Data!G274)</f>
        <v/>
      </c>
      <c r="H327" s="114" t="str">
        <f>IF(Data!H274="","",Data!H274)</f>
        <v/>
      </c>
      <c r="I327" s="114" t="str">
        <f>IF(Data!I274="","",Data!I274)</f>
        <v/>
      </c>
      <c r="J327" s="114" t="str">
        <f>IF(Data!J274="","",Data!J274)</f>
        <v/>
      </c>
      <c r="K327" s="114" t="str">
        <f>IF(Data!K274="","",Data!K274)</f>
        <v/>
      </c>
      <c r="L327" s="114" t="str">
        <f>IF(Data!L274="","",Data!L274)</f>
        <v/>
      </c>
      <c r="M327" s="114" t="str">
        <f>IF(Data!M274="","",Data!M274)</f>
        <v/>
      </c>
      <c r="N327" s="114" t="str">
        <f>IF(Data!N274="","",Data!N274)</f>
        <v/>
      </c>
      <c r="O327" s="114" t="str">
        <f>IF(Data!O274="","",Data!O274)</f>
        <v/>
      </c>
      <c r="P327" s="114" t="str">
        <f>IF(Data!P274="","",Data!P274)</f>
        <v/>
      </c>
    </row>
    <row r="328" spans="1:16">
      <c r="A328" s="312"/>
      <c r="B328" s="311">
        <f t="shared" si="5"/>
        <v>44154</v>
      </c>
      <c r="C328" s="304" t="str">
        <f>IF(Data!C275="","",Data!C275)</f>
        <v/>
      </c>
      <c r="D328" s="112"/>
      <c r="E328" s="114" t="str">
        <f>IF(Data!E275="","",Data!E275)</f>
        <v/>
      </c>
      <c r="F328" s="114" t="str">
        <f>IF(Data!F275="","",Data!F275)</f>
        <v/>
      </c>
      <c r="G328" s="114" t="str">
        <f>IF(Data!G275="","",Data!G275)</f>
        <v/>
      </c>
      <c r="H328" s="114" t="str">
        <f>IF(Data!H275="","",Data!H275)</f>
        <v/>
      </c>
      <c r="I328" s="114" t="str">
        <f>IF(Data!I275="","",Data!I275)</f>
        <v/>
      </c>
      <c r="J328" s="114" t="str">
        <f>IF(Data!J275="","",Data!J275)</f>
        <v/>
      </c>
      <c r="K328" s="114" t="str">
        <f>IF(Data!K275="","",Data!K275)</f>
        <v/>
      </c>
      <c r="L328" s="114" t="str">
        <f>IF(Data!L275="","",Data!L275)</f>
        <v/>
      </c>
      <c r="M328" s="114" t="str">
        <f>IF(Data!M275="","",Data!M275)</f>
        <v/>
      </c>
      <c r="N328" s="114" t="str">
        <f>IF(Data!N275="","",Data!N275)</f>
        <v/>
      </c>
      <c r="O328" s="114" t="str">
        <f>IF(Data!O275="","",Data!O275)</f>
        <v/>
      </c>
      <c r="P328" s="114" t="str">
        <f>IF(Data!P275="","",Data!P275)</f>
        <v/>
      </c>
    </row>
    <row r="329" spans="1:16">
      <c r="A329" s="312"/>
      <c r="B329" s="311">
        <f t="shared" si="5"/>
        <v>44161</v>
      </c>
      <c r="C329" s="304" t="str">
        <f>IF(Data!C276="","",Data!C276)</f>
        <v/>
      </c>
      <c r="D329" s="112"/>
      <c r="E329" s="114" t="str">
        <f>IF(Data!E276="","",Data!E276)</f>
        <v/>
      </c>
      <c r="F329" s="114" t="str">
        <f>IF(Data!F276="","",Data!F276)</f>
        <v/>
      </c>
      <c r="G329" s="114" t="str">
        <f>IF(Data!G276="","",Data!G276)</f>
        <v/>
      </c>
      <c r="H329" s="114" t="str">
        <f>IF(Data!H276="","",Data!H276)</f>
        <v/>
      </c>
      <c r="I329" s="114" t="str">
        <f>IF(Data!I276="","",Data!I276)</f>
        <v/>
      </c>
      <c r="J329" s="114" t="str">
        <f>IF(Data!J276="","",Data!J276)</f>
        <v/>
      </c>
      <c r="K329" s="114" t="str">
        <f>IF(Data!K276="","",Data!K276)</f>
        <v/>
      </c>
      <c r="L329" s="114" t="str">
        <f>IF(Data!L276="","",Data!L276)</f>
        <v/>
      </c>
      <c r="M329" s="114" t="str">
        <f>IF(Data!M276="","",Data!M276)</f>
        <v/>
      </c>
      <c r="N329" s="114" t="str">
        <f>IF(Data!N276="","",Data!N276)</f>
        <v/>
      </c>
      <c r="O329" s="114" t="str">
        <f>IF(Data!O276="","",Data!O276)</f>
        <v/>
      </c>
      <c r="P329" s="114" t="str">
        <f>IF(Data!P276="","",Data!P276)</f>
        <v/>
      </c>
    </row>
    <row r="330" spans="1:16">
      <c r="A330" s="312"/>
      <c r="B330" s="311">
        <f t="shared" si="5"/>
        <v>44168</v>
      </c>
      <c r="C330" s="304" t="str">
        <f>IF(Data!C277="","",Data!C277)</f>
        <v/>
      </c>
      <c r="D330" s="112"/>
      <c r="E330" s="114" t="str">
        <f>IF(Data!E277="","",Data!E277)</f>
        <v/>
      </c>
      <c r="F330" s="114" t="str">
        <f>IF(Data!F277="","",Data!F277)</f>
        <v/>
      </c>
      <c r="G330" s="114" t="str">
        <f>IF(Data!G277="","",Data!G277)</f>
        <v/>
      </c>
      <c r="H330" s="114" t="str">
        <f>IF(Data!H277="","",Data!H277)</f>
        <v/>
      </c>
      <c r="I330" s="114" t="str">
        <f>IF(Data!I277="","",Data!I277)</f>
        <v/>
      </c>
      <c r="J330" s="114" t="str">
        <f>IF(Data!J277="","",Data!J277)</f>
        <v/>
      </c>
      <c r="K330" s="114" t="str">
        <f>IF(Data!K277="","",Data!K277)</f>
        <v/>
      </c>
      <c r="L330" s="114" t="str">
        <f>IF(Data!L277="","",Data!L277)</f>
        <v/>
      </c>
      <c r="M330" s="114" t="str">
        <f>IF(Data!M277="","",Data!M277)</f>
        <v/>
      </c>
      <c r="N330" s="114" t="str">
        <f>IF(Data!N277="","",Data!N277)</f>
        <v/>
      </c>
      <c r="O330" s="114" t="str">
        <f>IF(Data!O277="","",Data!O277)</f>
        <v/>
      </c>
      <c r="P330" s="114" t="str">
        <f>IF(Data!P277="","",Data!P277)</f>
        <v/>
      </c>
    </row>
    <row r="331" spans="1:16">
      <c r="A331" s="312"/>
      <c r="B331" s="311">
        <f t="shared" si="5"/>
        <v>44175</v>
      </c>
      <c r="C331" s="304" t="str">
        <f>IF(Data!C278="","",Data!C278)</f>
        <v/>
      </c>
      <c r="D331" s="112"/>
      <c r="E331" s="114" t="str">
        <f>IF(Data!E278="","",Data!E278)</f>
        <v/>
      </c>
      <c r="F331" s="114" t="str">
        <f>IF(Data!F278="","",Data!F278)</f>
        <v/>
      </c>
      <c r="G331" s="114" t="str">
        <f>IF(Data!G278="","",Data!G278)</f>
        <v/>
      </c>
      <c r="H331" s="114" t="str">
        <f>IF(Data!H278="","",Data!H278)</f>
        <v/>
      </c>
      <c r="I331" s="114" t="str">
        <f>IF(Data!I278="","",Data!I278)</f>
        <v/>
      </c>
      <c r="J331" s="114" t="str">
        <f>IF(Data!J278="","",Data!J278)</f>
        <v/>
      </c>
      <c r="K331" s="114" t="str">
        <f>IF(Data!K278="","",Data!K278)</f>
        <v/>
      </c>
      <c r="L331" s="114" t="str">
        <f>IF(Data!L278="","",Data!L278)</f>
        <v/>
      </c>
      <c r="M331" s="114" t="str">
        <f>IF(Data!M278="","",Data!M278)</f>
        <v/>
      </c>
      <c r="N331" s="114" t="str">
        <f>IF(Data!N278="","",Data!N278)</f>
        <v/>
      </c>
      <c r="O331" s="114" t="str">
        <f>IF(Data!O278="","",Data!O278)</f>
        <v/>
      </c>
      <c r="P331" s="114" t="str">
        <f>IF(Data!P278="","",Data!P278)</f>
        <v/>
      </c>
    </row>
    <row r="332" spans="1:16">
      <c r="A332" s="312"/>
      <c r="B332" s="311">
        <f t="shared" si="5"/>
        <v>44182</v>
      </c>
      <c r="C332" s="304" t="str">
        <f>IF(Data!C279="","",Data!C279)</f>
        <v/>
      </c>
      <c r="D332" s="112"/>
      <c r="E332" s="114" t="str">
        <f>IF(Data!E279="","",Data!E279)</f>
        <v/>
      </c>
      <c r="F332" s="114" t="str">
        <f>IF(Data!F279="","",Data!F279)</f>
        <v/>
      </c>
      <c r="G332" s="114" t="str">
        <f>IF(Data!G279="","",Data!G279)</f>
        <v/>
      </c>
      <c r="H332" s="114" t="str">
        <f>IF(Data!H279="","",Data!H279)</f>
        <v/>
      </c>
      <c r="I332" s="114" t="str">
        <f>IF(Data!I279="","",Data!I279)</f>
        <v/>
      </c>
      <c r="J332" s="114" t="str">
        <f>IF(Data!J279="","",Data!J279)</f>
        <v/>
      </c>
      <c r="K332" s="114" t="str">
        <f>IF(Data!K279="","",Data!K279)</f>
        <v/>
      </c>
      <c r="L332" s="114" t="str">
        <f>IF(Data!L279="","",Data!L279)</f>
        <v/>
      </c>
      <c r="M332" s="114" t="str">
        <f>IF(Data!M279="","",Data!M279)</f>
        <v/>
      </c>
      <c r="N332" s="114" t="str">
        <f>IF(Data!N279="","",Data!N279)</f>
        <v/>
      </c>
      <c r="O332" s="114" t="str">
        <f>IF(Data!O279="","",Data!O279)</f>
        <v/>
      </c>
      <c r="P332" s="114" t="str">
        <f>IF(Data!P279="","",Data!P279)</f>
        <v/>
      </c>
    </row>
    <row r="333" spans="1:16">
      <c r="A333" s="312"/>
      <c r="B333" s="311">
        <f t="shared" si="5"/>
        <v>44189</v>
      </c>
      <c r="C333" s="304" t="str">
        <f>IF(Data!C280="","",Data!C280)</f>
        <v/>
      </c>
      <c r="D333" s="112"/>
      <c r="E333" s="114" t="str">
        <f>IF(Data!E280="","",Data!E280)</f>
        <v/>
      </c>
      <c r="F333" s="114" t="str">
        <f>IF(Data!F280="","",Data!F280)</f>
        <v/>
      </c>
      <c r="G333" s="114" t="str">
        <f>IF(Data!G280="","",Data!G280)</f>
        <v/>
      </c>
      <c r="H333" s="114" t="str">
        <f>IF(Data!H280="","",Data!H280)</f>
        <v/>
      </c>
      <c r="I333" s="114" t="str">
        <f>IF(Data!I280="","",Data!I280)</f>
        <v/>
      </c>
      <c r="J333" s="114" t="str">
        <f>IF(Data!J280="","",Data!J280)</f>
        <v/>
      </c>
      <c r="K333" s="114" t="str">
        <f>IF(Data!K280="","",Data!K280)</f>
        <v/>
      </c>
      <c r="L333" s="114" t="str">
        <f>IF(Data!L280="","",Data!L280)</f>
        <v/>
      </c>
      <c r="M333" s="114" t="str">
        <f>IF(Data!M280="","",Data!M280)</f>
        <v/>
      </c>
      <c r="N333" s="114" t="str">
        <f>IF(Data!N280="","",Data!N280)</f>
        <v/>
      </c>
      <c r="O333" s="114" t="str">
        <f>IF(Data!O280="","",Data!O280)</f>
        <v/>
      </c>
      <c r="P333" s="114" t="str">
        <f>IF(Data!P280="","",Data!P280)</f>
        <v/>
      </c>
    </row>
    <row r="334" spans="1:16">
      <c r="A334" s="312"/>
      <c r="B334" s="311">
        <f t="shared" si="5"/>
        <v>44196</v>
      </c>
      <c r="C334" s="304" t="str">
        <f>IF(Data!C281="","",Data!C281)</f>
        <v/>
      </c>
      <c r="D334" s="112"/>
      <c r="E334" s="114" t="str">
        <f>IF(Data!E281="","",Data!E281)</f>
        <v/>
      </c>
      <c r="F334" s="114" t="str">
        <f>IF(Data!F281="","",Data!F281)</f>
        <v/>
      </c>
      <c r="G334" s="114" t="str">
        <f>IF(Data!G281="","",Data!G281)</f>
        <v/>
      </c>
      <c r="H334" s="114" t="str">
        <f>IF(Data!H281="","",Data!H281)</f>
        <v/>
      </c>
      <c r="I334" s="114" t="str">
        <f>IF(Data!I281="","",Data!I281)</f>
        <v/>
      </c>
      <c r="J334" s="114" t="str">
        <f>IF(Data!J281="","",Data!J281)</f>
        <v/>
      </c>
      <c r="K334" s="114" t="str">
        <f>IF(Data!K281="","",Data!K281)</f>
        <v/>
      </c>
      <c r="L334" s="114" t="str">
        <f>IF(Data!L281="","",Data!L281)</f>
        <v/>
      </c>
      <c r="M334" s="114" t="str">
        <f>IF(Data!M281="","",Data!M281)</f>
        <v/>
      </c>
      <c r="N334" s="114" t="str">
        <f>IF(Data!N281="","",Data!N281)</f>
        <v/>
      </c>
      <c r="O334" s="114" t="str">
        <f>IF(Data!O281="","",Data!O281)</f>
        <v/>
      </c>
      <c r="P334" s="114" t="str">
        <f>IF(Data!P281="","",Data!P281)</f>
        <v/>
      </c>
    </row>
    <row r="335" spans="1:16">
      <c r="A335" s="310">
        <v>2021</v>
      </c>
      <c r="B335" s="311">
        <f t="shared" si="5"/>
        <v>44203</v>
      </c>
      <c r="C335" s="304" t="str">
        <f>IF(Data!C282="","",Data!C282)</f>
        <v/>
      </c>
      <c r="D335" s="112"/>
      <c r="E335" s="114" t="str">
        <f>IF(Data!E282="","",Data!E282)</f>
        <v/>
      </c>
      <c r="F335" s="114" t="str">
        <f>IF(Data!F282="","",Data!F282)</f>
        <v/>
      </c>
      <c r="G335" s="114" t="str">
        <f>IF(Data!G282="","",Data!G282)</f>
        <v/>
      </c>
      <c r="H335" s="114" t="str">
        <f>IF(Data!H282="","",Data!H282)</f>
        <v/>
      </c>
      <c r="I335" s="114" t="str">
        <f>IF(Data!I282="","",Data!I282)</f>
        <v/>
      </c>
      <c r="J335" s="114" t="str">
        <f>IF(Data!J282="","",Data!J282)</f>
        <v/>
      </c>
      <c r="K335" s="114" t="str">
        <f>IF(Data!K282="","",Data!K282)</f>
        <v/>
      </c>
      <c r="L335" s="114" t="str">
        <f>IF(Data!L282="","",Data!L282)</f>
        <v/>
      </c>
      <c r="M335" s="114" t="str">
        <f>IF(Data!M282="","",Data!M282)</f>
        <v/>
      </c>
      <c r="N335" s="114" t="str">
        <f>IF(Data!N282="","",Data!N282)</f>
        <v/>
      </c>
      <c r="O335" s="114" t="str">
        <f>IF(Data!O282="","",Data!O282)</f>
        <v/>
      </c>
      <c r="P335" s="114" t="str">
        <f>IF(Data!P282="","",Data!P282)</f>
        <v/>
      </c>
    </row>
    <row r="336" spans="1:16">
      <c r="A336" s="312"/>
      <c r="B336" s="311">
        <f t="shared" si="5"/>
        <v>44210</v>
      </c>
      <c r="C336" s="304" t="str">
        <f>IF(Data!C283="","",Data!C283)</f>
        <v/>
      </c>
      <c r="D336" s="112"/>
      <c r="E336" s="114" t="str">
        <f>IF(Data!E283="","",Data!E283)</f>
        <v/>
      </c>
      <c r="F336" s="114" t="str">
        <f>IF(Data!F283="","",Data!F283)</f>
        <v/>
      </c>
      <c r="G336" s="114" t="str">
        <f>IF(Data!G283="","",Data!G283)</f>
        <v/>
      </c>
      <c r="H336" s="114" t="str">
        <f>IF(Data!H283="","",Data!H283)</f>
        <v/>
      </c>
      <c r="I336" s="114" t="str">
        <f>IF(Data!I283="","",Data!I283)</f>
        <v/>
      </c>
      <c r="J336" s="114" t="str">
        <f>IF(Data!J283="","",Data!J283)</f>
        <v/>
      </c>
      <c r="K336" s="114" t="str">
        <f>IF(Data!K283="","",Data!K283)</f>
        <v/>
      </c>
      <c r="L336" s="114" t="str">
        <f>IF(Data!L283="","",Data!L283)</f>
        <v/>
      </c>
      <c r="M336" s="114" t="str">
        <f>IF(Data!M283="","",Data!M283)</f>
        <v/>
      </c>
      <c r="N336" s="114" t="str">
        <f>IF(Data!N283="","",Data!N283)</f>
        <v/>
      </c>
      <c r="O336" s="114" t="str">
        <f>IF(Data!O283="","",Data!O283)</f>
        <v/>
      </c>
      <c r="P336" s="114" t="str">
        <f>IF(Data!P283="","",Data!P283)</f>
        <v/>
      </c>
    </row>
    <row r="337" spans="1:16">
      <c r="A337" s="312"/>
      <c r="B337" s="311">
        <f t="shared" si="5"/>
        <v>44217</v>
      </c>
      <c r="C337" s="304" t="str">
        <f>IF(Data!C284="","",Data!C284)</f>
        <v/>
      </c>
      <c r="D337" s="112"/>
      <c r="E337" s="114" t="str">
        <f>IF(Data!E284="","",Data!E284)</f>
        <v/>
      </c>
      <c r="F337" s="114" t="str">
        <f>IF(Data!F284="","",Data!F284)</f>
        <v/>
      </c>
      <c r="G337" s="114" t="str">
        <f>IF(Data!G284="","",Data!G284)</f>
        <v/>
      </c>
      <c r="H337" s="114" t="str">
        <f>IF(Data!H284="","",Data!H284)</f>
        <v/>
      </c>
      <c r="I337" s="114" t="str">
        <f>IF(Data!I284="","",Data!I284)</f>
        <v/>
      </c>
      <c r="J337" s="114" t="str">
        <f>IF(Data!J284="","",Data!J284)</f>
        <v/>
      </c>
      <c r="K337" s="114" t="str">
        <f>IF(Data!K284="","",Data!K284)</f>
        <v/>
      </c>
      <c r="L337" s="114" t="str">
        <f>IF(Data!L284="","",Data!L284)</f>
        <v/>
      </c>
      <c r="M337" s="114" t="str">
        <f>IF(Data!M284="","",Data!M284)</f>
        <v/>
      </c>
      <c r="N337" s="114" t="str">
        <f>IF(Data!N284="","",Data!N284)</f>
        <v/>
      </c>
      <c r="O337" s="114" t="str">
        <f>IF(Data!O284="","",Data!O284)</f>
        <v/>
      </c>
      <c r="P337" s="114" t="str">
        <f>IF(Data!P284="","",Data!P284)</f>
        <v/>
      </c>
    </row>
    <row r="338" spans="1:16">
      <c r="A338" s="312"/>
      <c r="B338" s="311">
        <f t="shared" si="5"/>
        <v>44224</v>
      </c>
      <c r="C338" s="304" t="str">
        <f>IF(Data!C285="","",Data!C285)</f>
        <v/>
      </c>
      <c r="D338" s="112"/>
      <c r="E338" s="114" t="str">
        <f>IF(Data!E285="","",Data!E285)</f>
        <v/>
      </c>
      <c r="F338" s="114" t="str">
        <f>IF(Data!F285="","",Data!F285)</f>
        <v/>
      </c>
      <c r="G338" s="114" t="str">
        <f>IF(Data!G285="","",Data!G285)</f>
        <v/>
      </c>
      <c r="H338" s="114" t="str">
        <f>IF(Data!H285="","",Data!H285)</f>
        <v/>
      </c>
      <c r="I338" s="114" t="str">
        <f>IF(Data!I285="","",Data!I285)</f>
        <v/>
      </c>
      <c r="J338" s="114" t="str">
        <f>IF(Data!J285="","",Data!J285)</f>
        <v/>
      </c>
      <c r="K338" s="114" t="str">
        <f>IF(Data!K285="","",Data!K285)</f>
        <v/>
      </c>
      <c r="L338" s="114" t="str">
        <f>IF(Data!L285="","",Data!L285)</f>
        <v/>
      </c>
      <c r="M338" s="114" t="str">
        <f>IF(Data!M285="","",Data!M285)</f>
        <v/>
      </c>
      <c r="N338" s="114" t="str">
        <f>IF(Data!N285="","",Data!N285)</f>
        <v/>
      </c>
      <c r="O338" s="114" t="str">
        <f>IF(Data!O285="","",Data!O285)</f>
        <v/>
      </c>
      <c r="P338" s="114" t="str">
        <f>IF(Data!P285="","",Data!P285)</f>
        <v/>
      </c>
    </row>
    <row r="339" spans="1:16">
      <c r="A339" s="312"/>
      <c r="B339" s="311">
        <f t="shared" si="5"/>
        <v>44231</v>
      </c>
      <c r="C339" s="304" t="str">
        <f>IF(Data!C286="","",Data!C286)</f>
        <v/>
      </c>
      <c r="D339" s="112"/>
      <c r="E339" s="114" t="str">
        <f>IF(Data!E286="","",Data!E286)</f>
        <v/>
      </c>
      <c r="F339" s="114" t="str">
        <f>IF(Data!F286="","",Data!F286)</f>
        <v/>
      </c>
      <c r="G339" s="114" t="str">
        <f>IF(Data!G286="","",Data!G286)</f>
        <v/>
      </c>
      <c r="H339" s="114" t="str">
        <f>IF(Data!H286="","",Data!H286)</f>
        <v/>
      </c>
      <c r="I339" s="114" t="str">
        <f>IF(Data!I286="","",Data!I286)</f>
        <v/>
      </c>
      <c r="J339" s="114" t="str">
        <f>IF(Data!J286="","",Data!J286)</f>
        <v/>
      </c>
      <c r="K339" s="114" t="str">
        <f>IF(Data!K286="","",Data!K286)</f>
        <v/>
      </c>
      <c r="L339" s="114" t="str">
        <f>IF(Data!L286="","",Data!L286)</f>
        <v/>
      </c>
      <c r="M339" s="114" t="str">
        <f>IF(Data!M286="","",Data!M286)</f>
        <v/>
      </c>
      <c r="N339" s="114" t="str">
        <f>IF(Data!N286="","",Data!N286)</f>
        <v/>
      </c>
      <c r="O339" s="114" t="str">
        <f>IF(Data!O286="","",Data!O286)</f>
        <v/>
      </c>
      <c r="P339" s="114" t="str">
        <f>IF(Data!P286="","",Data!P286)</f>
        <v/>
      </c>
    </row>
    <row r="340" spans="1:16">
      <c r="A340" s="312"/>
      <c r="B340" s="311">
        <f t="shared" si="5"/>
        <v>44238</v>
      </c>
      <c r="C340" s="304" t="str">
        <f>IF(Data!C287="","",Data!C287)</f>
        <v/>
      </c>
      <c r="D340" s="112"/>
      <c r="E340" s="114" t="str">
        <f>IF(Data!E287="","",Data!E287)</f>
        <v/>
      </c>
      <c r="F340" s="114" t="str">
        <f>IF(Data!F287="","",Data!F287)</f>
        <v/>
      </c>
      <c r="G340" s="114" t="str">
        <f>IF(Data!G287="","",Data!G287)</f>
        <v/>
      </c>
      <c r="H340" s="114" t="str">
        <f>IF(Data!H287="","",Data!H287)</f>
        <v/>
      </c>
      <c r="I340" s="114" t="str">
        <f>IF(Data!I287="","",Data!I287)</f>
        <v/>
      </c>
      <c r="J340" s="114" t="str">
        <f>IF(Data!J287="","",Data!J287)</f>
        <v/>
      </c>
      <c r="K340" s="114" t="str">
        <f>IF(Data!K287="","",Data!K287)</f>
        <v/>
      </c>
      <c r="L340" s="114" t="str">
        <f>IF(Data!L287="","",Data!L287)</f>
        <v/>
      </c>
      <c r="M340" s="114" t="str">
        <f>IF(Data!M287="","",Data!M287)</f>
        <v/>
      </c>
      <c r="N340" s="114" t="str">
        <f>IF(Data!N287="","",Data!N287)</f>
        <v/>
      </c>
      <c r="O340" s="114" t="str">
        <f>IF(Data!O287="","",Data!O287)</f>
        <v/>
      </c>
      <c r="P340" s="114" t="str">
        <f>IF(Data!P287="","",Data!P287)</f>
        <v/>
      </c>
    </row>
    <row r="341" spans="1:16">
      <c r="A341" s="312"/>
      <c r="B341" s="311">
        <f t="shared" si="5"/>
        <v>44245</v>
      </c>
      <c r="C341" s="304" t="str">
        <f>IF(Data!C288="","",Data!C288)</f>
        <v/>
      </c>
      <c r="D341" s="112"/>
      <c r="E341" s="114" t="str">
        <f>IF(Data!E288="","",Data!E288)</f>
        <v/>
      </c>
      <c r="F341" s="114" t="str">
        <f>IF(Data!F288="","",Data!F288)</f>
        <v/>
      </c>
      <c r="G341" s="114" t="str">
        <f>IF(Data!G288="","",Data!G288)</f>
        <v/>
      </c>
      <c r="H341" s="114" t="str">
        <f>IF(Data!H288="","",Data!H288)</f>
        <v/>
      </c>
      <c r="I341" s="114" t="str">
        <f>IF(Data!I288="","",Data!I288)</f>
        <v/>
      </c>
      <c r="J341" s="114" t="str">
        <f>IF(Data!J288="","",Data!J288)</f>
        <v/>
      </c>
      <c r="K341" s="114" t="str">
        <f>IF(Data!K288="","",Data!K288)</f>
        <v/>
      </c>
      <c r="L341" s="114" t="str">
        <f>IF(Data!L288="","",Data!L288)</f>
        <v/>
      </c>
      <c r="M341" s="114" t="str">
        <f>IF(Data!M288="","",Data!M288)</f>
        <v/>
      </c>
      <c r="N341" s="114" t="str">
        <f>IF(Data!N288="","",Data!N288)</f>
        <v/>
      </c>
      <c r="O341" s="114" t="str">
        <f>IF(Data!O288="","",Data!O288)</f>
        <v/>
      </c>
      <c r="P341" s="114" t="str">
        <f>IF(Data!P288="","",Data!P288)</f>
        <v/>
      </c>
    </row>
    <row r="342" spans="1:16">
      <c r="A342" s="312"/>
      <c r="B342" s="311">
        <f t="shared" si="5"/>
        <v>44252</v>
      </c>
      <c r="C342" s="304" t="str">
        <f>IF(Data!C289="","",Data!C289)</f>
        <v/>
      </c>
      <c r="D342" s="112"/>
      <c r="E342" s="114" t="str">
        <f>IF(Data!E289="","",Data!E289)</f>
        <v/>
      </c>
      <c r="F342" s="114" t="str">
        <f>IF(Data!F289="","",Data!F289)</f>
        <v/>
      </c>
      <c r="G342" s="114" t="str">
        <f>IF(Data!G289="","",Data!G289)</f>
        <v/>
      </c>
      <c r="H342" s="114" t="str">
        <f>IF(Data!H289="","",Data!H289)</f>
        <v/>
      </c>
      <c r="I342" s="114" t="str">
        <f>IF(Data!I289="","",Data!I289)</f>
        <v/>
      </c>
      <c r="J342" s="114" t="str">
        <f>IF(Data!J289="","",Data!J289)</f>
        <v/>
      </c>
      <c r="K342" s="114" t="str">
        <f>IF(Data!K289="","",Data!K289)</f>
        <v/>
      </c>
      <c r="L342" s="114" t="str">
        <f>IF(Data!L289="","",Data!L289)</f>
        <v/>
      </c>
      <c r="M342" s="114" t="str">
        <f>IF(Data!M289="","",Data!M289)</f>
        <v/>
      </c>
      <c r="N342" s="114" t="str">
        <f>IF(Data!N289="","",Data!N289)</f>
        <v/>
      </c>
      <c r="O342" s="114" t="str">
        <f>IF(Data!O289="","",Data!O289)</f>
        <v/>
      </c>
      <c r="P342" s="114" t="str">
        <f>IF(Data!P289="","",Data!P289)</f>
        <v/>
      </c>
    </row>
    <row r="343" spans="1:16">
      <c r="A343" s="312"/>
      <c r="B343" s="311">
        <f t="shared" si="5"/>
        <v>44259</v>
      </c>
      <c r="C343" s="304" t="str">
        <f>IF(Data!C290="","",Data!C290)</f>
        <v/>
      </c>
      <c r="D343" s="112"/>
      <c r="E343" s="114" t="str">
        <f>IF(Data!E290="","",Data!E290)</f>
        <v/>
      </c>
      <c r="F343" s="114" t="str">
        <f>IF(Data!F290="","",Data!F290)</f>
        <v/>
      </c>
      <c r="G343" s="114" t="str">
        <f>IF(Data!G290="","",Data!G290)</f>
        <v/>
      </c>
      <c r="H343" s="114" t="str">
        <f>IF(Data!H290="","",Data!H290)</f>
        <v/>
      </c>
      <c r="I343" s="114" t="str">
        <f>IF(Data!I290="","",Data!I290)</f>
        <v/>
      </c>
      <c r="J343" s="114" t="str">
        <f>IF(Data!J290="","",Data!J290)</f>
        <v/>
      </c>
      <c r="K343" s="114" t="str">
        <f>IF(Data!K290="","",Data!K290)</f>
        <v/>
      </c>
      <c r="L343" s="114" t="str">
        <f>IF(Data!L290="","",Data!L290)</f>
        <v/>
      </c>
      <c r="M343" s="114" t="str">
        <f>IF(Data!M290="","",Data!M290)</f>
        <v/>
      </c>
      <c r="N343" s="114" t="str">
        <f>IF(Data!N290="","",Data!N290)</f>
        <v/>
      </c>
      <c r="O343" s="114" t="str">
        <f>IF(Data!O290="","",Data!O290)</f>
        <v/>
      </c>
      <c r="P343" s="114" t="str">
        <f>IF(Data!P290="","",Data!P290)</f>
        <v/>
      </c>
    </row>
    <row r="344" spans="1:16">
      <c r="A344" s="312"/>
      <c r="B344" s="311">
        <f t="shared" si="5"/>
        <v>44266</v>
      </c>
      <c r="C344" s="304" t="str">
        <f>IF(Data!C291="","",Data!C291)</f>
        <v/>
      </c>
      <c r="D344" s="112"/>
      <c r="E344" s="114" t="str">
        <f>IF(Data!E291="","",Data!E291)</f>
        <v/>
      </c>
      <c r="F344" s="114" t="str">
        <f>IF(Data!F291="","",Data!F291)</f>
        <v/>
      </c>
      <c r="G344" s="114" t="str">
        <f>IF(Data!G291="","",Data!G291)</f>
        <v/>
      </c>
      <c r="H344" s="114" t="str">
        <f>IF(Data!H291="","",Data!H291)</f>
        <v/>
      </c>
      <c r="I344" s="114" t="str">
        <f>IF(Data!I291="","",Data!I291)</f>
        <v/>
      </c>
      <c r="J344" s="114" t="str">
        <f>IF(Data!J291="","",Data!J291)</f>
        <v/>
      </c>
      <c r="K344" s="114" t="str">
        <f>IF(Data!K291="","",Data!K291)</f>
        <v/>
      </c>
      <c r="L344" s="114" t="str">
        <f>IF(Data!L291="","",Data!L291)</f>
        <v/>
      </c>
      <c r="M344" s="114" t="str">
        <f>IF(Data!M291="","",Data!M291)</f>
        <v/>
      </c>
      <c r="N344" s="114" t="str">
        <f>IF(Data!N291="","",Data!N291)</f>
        <v/>
      </c>
      <c r="O344" s="114" t="str">
        <f>IF(Data!O291="","",Data!O291)</f>
        <v/>
      </c>
      <c r="P344" s="114" t="str">
        <f>IF(Data!P291="","",Data!P291)</f>
        <v/>
      </c>
    </row>
    <row r="345" spans="1:16">
      <c r="A345" s="312"/>
      <c r="B345" s="311">
        <f t="shared" si="5"/>
        <v>44273</v>
      </c>
      <c r="C345" s="304" t="str">
        <f>IF(Data!C292="","",Data!C292)</f>
        <v/>
      </c>
      <c r="D345" s="112"/>
      <c r="E345" s="114" t="str">
        <f>IF(Data!E292="","",Data!E292)</f>
        <v/>
      </c>
      <c r="F345" s="114" t="str">
        <f>IF(Data!F292="","",Data!F292)</f>
        <v/>
      </c>
      <c r="G345" s="114" t="str">
        <f>IF(Data!G292="","",Data!G292)</f>
        <v/>
      </c>
      <c r="H345" s="114" t="str">
        <f>IF(Data!H292="","",Data!H292)</f>
        <v/>
      </c>
      <c r="I345" s="114" t="str">
        <f>IF(Data!I292="","",Data!I292)</f>
        <v/>
      </c>
      <c r="J345" s="114" t="str">
        <f>IF(Data!J292="","",Data!J292)</f>
        <v/>
      </c>
      <c r="K345" s="114" t="str">
        <f>IF(Data!K292="","",Data!K292)</f>
        <v/>
      </c>
      <c r="L345" s="114" t="str">
        <f>IF(Data!L292="","",Data!L292)</f>
        <v/>
      </c>
      <c r="M345" s="114" t="str">
        <f>IF(Data!M292="","",Data!M292)</f>
        <v/>
      </c>
      <c r="N345" s="114" t="str">
        <f>IF(Data!N292="","",Data!N292)</f>
        <v/>
      </c>
      <c r="O345" s="114" t="str">
        <f>IF(Data!O292="","",Data!O292)</f>
        <v/>
      </c>
      <c r="P345" s="114" t="str">
        <f>IF(Data!P292="","",Data!P292)</f>
        <v/>
      </c>
    </row>
    <row r="346" spans="1:16">
      <c r="A346" s="312"/>
      <c r="B346" s="311">
        <f t="shared" si="5"/>
        <v>44280</v>
      </c>
      <c r="C346" s="304" t="str">
        <f>IF(Data!C293="","",Data!C293)</f>
        <v/>
      </c>
      <c r="D346" s="112"/>
      <c r="E346" s="114" t="str">
        <f>IF(Data!E293="","",Data!E293)</f>
        <v/>
      </c>
      <c r="F346" s="114" t="str">
        <f>IF(Data!F293="","",Data!F293)</f>
        <v/>
      </c>
      <c r="G346" s="114" t="str">
        <f>IF(Data!G293="","",Data!G293)</f>
        <v/>
      </c>
      <c r="H346" s="114" t="str">
        <f>IF(Data!H293="","",Data!H293)</f>
        <v/>
      </c>
      <c r="I346" s="114" t="str">
        <f>IF(Data!I293="","",Data!I293)</f>
        <v/>
      </c>
      <c r="J346" s="114" t="str">
        <f>IF(Data!J293="","",Data!J293)</f>
        <v/>
      </c>
      <c r="K346" s="114" t="str">
        <f>IF(Data!K293="","",Data!K293)</f>
        <v/>
      </c>
      <c r="L346" s="114" t="str">
        <f>IF(Data!L293="","",Data!L293)</f>
        <v/>
      </c>
      <c r="M346" s="114" t="str">
        <f>IF(Data!M293="","",Data!M293)</f>
        <v/>
      </c>
      <c r="N346" s="114" t="str">
        <f>IF(Data!N293="","",Data!N293)</f>
        <v/>
      </c>
      <c r="O346" s="114" t="str">
        <f>IF(Data!O293="","",Data!O293)</f>
        <v/>
      </c>
      <c r="P346" s="114" t="str">
        <f>IF(Data!P293="","",Data!P293)</f>
        <v/>
      </c>
    </row>
    <row r="347" spans="1:16">
      <c r="A347" s="312"/>
      <c r="B347" s="311">
        <f t="shared" si="5"/>
        <v>44287</v>
      </c>
      <c r="C347" s="304" t="str">
        <f>IF(Data!C294="","",Data!C294)</f>
        <v/>
      </c>
      <c r="D347" s="112"/>
      <c r="E347" s="114" t="str">
        <f>IF(Data!E294="","",Data!E294)</f>
        <v/>
      </c>
      <c r="F347" s="114" t="str">
        <f>IF(Data!F294="","",Data!F294)</f>
        <v/>
      </c>
      <c r="G347" s="114" t="str">
        <f>IF(Data!G294="","",Data!G294)</f>
        <v/>
      </c>
      <c r="H347" s="114" t="str">
        <f>IF(Data!H294="","",Data!H294)</f>
        <v/>
      </c>
      <c r="I347" s="114" t="str">
        <f>IF(Data!I294="","",Data!I294)</f>
        <v/>
      </c>
      <c r="J347" s="114" t="str">
        <f>IF(Data!J294="","",Data!J294)</f>
        <v/>
      </c>
      <c r="K347" s="114" t="str">
        <f>IF(Data!K294="","",Data!K294)</f>
        <v/>
      </c>
      <c r="L347" s="114" t="str">
        <f>IF(Data!L294="","",Data!L294)</f>
        <v/>
      </c>
      <c r="M347" s="114" t="str">
        <f>IF(Data!M294="","",Data!M294)</f>
        <v/>
      </c>
      <c r="N347" s="114" t="str">
        <f>IF(Data!N294="","",Data!N294)</f>
        <v/>
      </c>
      <c r="O347" s="114" t="str">
        <f>IF(Data!O294="","",Data!O294)</f>
        <v/>
      </c>
      <c r="P347" s="114" t="str">
        <f>IF(Data!P294="","",Data!P294)</f>
        <v/>
      </c>
    </row>
    <row r="348" spans="1:16">
      <c r="A348" s="312"/>
      <c r="B348" s="311">
        <f t="shared" si="5"/>
        <v>44294</v>
      </c>
      <c r="C348" s="304" t="str">
        <f>IF(Data!C295="","",Data!C295)</f>
        <v/>
      </c>
      <c r="D348" s="112"/>
      <c r="E348" s="114" t="str">
        <f>IF(Data!E295="","",Data!E295)</f>
        <v/>
      </c>
      <c r="F348" s="114" t="str">
        <f>IF(Data!F295="","",Data!F295)</f>
        <v/>
      </c>
      <c r="G348" s="114" t="str">
        <f>IF(Data!G295="","",Data!G295)</f>
        <v/>
      </c>
      <c r="H348" s="114" t="str">
        <f>IF(Data!H295="","",Data!H295)</f>
        <v/>
      </c>
      <c r="I348" s="114" t="str">
        <f>IF(Data!I295="","",Data!I295)</f>
        <v/>
      </c>
      <c r="J348" s="114" t="str">
        <f>IF(Data!J295="","",Data!J295)</f>
        <v/>
      </c>
      <c r="K348" s="114" t="str">
        <f>IF(Data!K295="","",Data!K295)</f>
        <v/>
      </c>
      <c r="L348" s="114" t="str">
        <f>IF(Data!L295="","",Data!L295)</f>
        <v/>
      </c>
      <c r="M348" s="114" t="str">
        <f>IF(Data!M295="","",Data!M295)</f>
        <v/>
      </c>
      <c r="N348" s="114" t="str">
        <f>IF(Data!N295="","",Data!N295)</f>
        <v/>
      </c>
      <c r="O348" s="114" t="str">
        <f>IF(Data!O295="","",Data!O295)</f>
        <v/>
      </c>
      <c r="P348" s="114" t="str">
        <f>IF(Data!P295="","",Data!P295)</f>
        <v/>
      </c>
    </row>
    <row r="349" spans="1:16">
      <c r="A349" s="312"/>
      <c r="B349" s="311">
        <f t="shared" si="5"/>
        <v>44301</v>
      </c>
      <c r="C349" s="304" t="str">
        <f>IF(Data!C296="","",Data!C296)</f>
        <v/>
      </c>
      <c r="D349" s="112"/>
      <c r="E349" s="114" t="str">
        <f>IF(Data!E296="","",Data!E296)</f>
        <v/>
      </c>
      <c r="F349" s="114" t="str">
        <f>IF(Data!F296="","",Data!F296)</f>
        <v/>
      </c>
      <c r="G349" s="114" t="str">
        <f>IF(Data!G296="","",Data!G296)</f>
        <v/>
      </c>
      <c r="H349" s="114" t="str">
        <f>IF(Data!H296="","",Data!H296)</f>
        <v/>
      </c>
      <c r="I349" s="114" t="str">
        <f>IF(Data!I296="","",Data!I296)</f>
        <v/>
      </c>
      <c r="J349" s="114" t="str">
        <f>IF(Data!J296="","",Data!J296)</f>
        <v/>
      </c>
      <c r="K349" s="114" t="str">
        <f>IF(Data!K296="","",Data!K296)</f>
        <v/>
      </c>
      <c r="L349" s="114" t="str">
        <f>IF(Data!L296="","",Data!L296)</f>
        <v/>
      </c>
      <c r="M349" s="114" t="str">
        <f>IF(Data!M296="","",Data!M296)</f>
        <v/>
      </c>
      <c r="N349" s="114" t="str">
        <f>IF(Data!N296="","",Data!N296)</f>
        <v/>
      </c>
      <c r="O349" s="114" t="str">
        <f>IF(Data!O296="","",Data!O296)</f>
        <v/>
      </c>
      <c r="P349" s="114" t="str">
        <f>IF(Data!P296="","",Data!P296)</f>
        <v/>
      </c>
    </row>
    <row r="350" spans="1:16">
      <c r="A350" s="312"/>
      <c r="B350" s="311">
        <f t="shared" si="5"/>
        <v>44308</v>
      </c>
      <c r="C350" s="304" t="str">
        <f>IF(Data!C297="","",Data!C297)</f>
        <v/>
      </c>
      <c r="D350" s="112"/>
      <c r="E350" s="114" t="str">
        <f>IF(Data!E297="","",Data!E297)</f>
        <v/>
      </c>
      <c r="F350" s="114" t="str">
        <f>IF(Data!F297="","",Data!F297)</f>
        <v/>
      </c>
      <c r="G350" s="114" t="str">
        <f>IF(Data!G297="","",Data!G297)</f>
        <v/>
      </c>
      <c r="H350" s="114" t="str">
        <f>IF(Data!H297="","",Data!H297)</f>
        <v/>
      </c>
      <c r="I350" s="114" t="str">
        <f>IF(Data!I297="","",Data!I297)</f>
        <v/>
      </c>
      <c r="J350" s="114" t="str">
        <f>IF(Data!J297="","",Data!J297)</f>
        <v/>
      </c>
      <c r="K350" s="114" t="str">
        <f>IF(Data!K297="","",Data!K297)</f>
        <v/>
      </c>
      <c r="L350" s="114" t="str">
        <f>IF(Data!L297="","",Data!L297)</f>
        <v/>
      </c>
      <c r="M350" s="114" t="str">
        <f>IF(Data!M297="","",Data!M297)</f>
        <v/>
      </c>
      <c r="N350" s="114" t="str">
        <f>IF(Data!N297="","",Data!N297)</f>
        <v/>
      </c>
      <c r="O350" s="114" t="str">
        <f>IF(Data!O297="","",Data!O297)</f>
        <v/>
      </c>
      <c r="P350" s="114" t="str">
        <f>IF(Data!P297="","",Data!P297)</f>
        <v/>
      </c>
    </row>
    <row r="351" spans="1:16">
      <c r="A351" s="312"/>
      <c r="B351" s="311">
        <f t="shared" si="5"/>
        <v>44315</v>
      </c>
      <c r="C351" s="304" t="str">
        <f>IF(Data!C298="","",Data!C298)</f>
        <v/>
      </c>
      <c r="D351" s="112"/>
      <c r="E351" s="114" t="str">
        <f>IF(Data!E298="","",Data!E298)</f>
        <v/>
      </c>
      <c r="F351" s="114" t="str">
        <f>IF(Data!F298="","",Data!F298)</f>
        <v/>
      </c>
      <c r="G351" s="114" t="str">
        <f>IF(Data!G298="","",Data!G298)</f>
        <v/>
      </c>
      <c r="H351" s="114" t="str">
        <f>IF(Data!H298="","",Data!H298)</f>
        <v/>
      </c>
      <c r="I351" s="114" t="str">
        <f>IF(Data!I298="","",Data!I298)</f>
        <v/>
      </c>
      <c r="J351" s="114" t="str">
        <f>IF(Data!J298="","",Data!J298)</f>
        <v/>
      </c>
      <c r="K351" s="114" t="str">
        <f>IF(Data!K298="","",Data!K298)</f>
        <v/>
      </c>
      <c r="L351" s="114" t="str">
        <f>IF(Data!L298="","",Data!L298)</f>
        <v/>
      </c>
      <c r="M351" s="114" t="str">
        <f>IF(Data!M298="","",Data!M298)</f>
        <v/>
      </c>
      <c r="N351" s="114" t="str">
        <f>IF(Data!N298="","",Data!N298)</f>
        <v/>
      </c>
      <c r="O351" s="114" t="str">
        <f>IF(Data!O298="","",Data!O298)</f>
        <v/>
      </c>
      <c r="P351" s="114" t="str">
        <f>IF(Data!P298="","",Data!P298)</f>
        <v/>
      </c>
    </row>
    <row r="352" spans="1:16">
      <c r="A352" s="312"/>
      <c r="B352" s="311">
        <f t="shared" si="5"/>
        <v>44322</v>
      </c>
      <c r="C352" s="304" t="str">
        <f>IF(Data!C299="","",Data!C299)</f>
        <v/>
      </c>
      <c r="D352" s="112"/>
      <c r="E352" s="114" t="str">
        <f>IF(Data!E299="","",Data!E299)</f>
        <v/>
      </c>
      <c r="F352" s="114" t="str">
        <f>IF(Data!F299="","",Data!F299)</f>
        <v/>
      </c>
      <c r="G352" s="114" t="str">
        <f>IF(Data!G299="","",Data!G299)</f>
        <v/>
      </c>
      <c r="H352" s="114" t="str">
        <f>IF(Data!H299="","",Data!H299)</f>
        <v/>
      </c>
      <c r="I352" s="114" t="str">
        <f>IF(Data!I299="","",Data!I299)</f>
        <v/>
      </c>
      <c r="J352" s="114" t="str">
        <f>IF(Data!J299="","",Data!J299)</f>
        <v/>
      </c>
      <c r="K352" s="114" t="str">
        <f>IF(Data!K299="","",Data!K299)</f>
        <v/>
      </c>
      <c r="L352" s="114" t="str">
        <f>IF(Data!L299="","",Data!L299)</f>
        <v/>
      </c>
      <c r="M352" s="114" t="str">
        <f>IF(Data!M299="","",Data!M299)</f>
        <v/>
      </c>
      <c r="N352" s="114" t="str">
        <f>IF(Data!N299="","",Data!N299)</f>
        <v/>
      </c>
      <c r="O352" s="114" t="str">
        <f>IF(Data!O299="","",Data!O299)</f>
        <v/>
      </c>
      <c r="P352" s="114" t="str">
        <f>IF(Data!P299="","",Data!P299)</f>
        <v/>
      </c>
    </row>
    <row r="353" spans="1:16">
      <c r="A353" s="312"/>
      <c r="B353" s="311">
        <f t="shared" si="5"/>
        <v>44329</v>
      </c>
      <c r="C353" s="304" t="str">
        <f>IF(Data!C300="","",Data!C300)</f>
        <v/>
      </c>
      <c r="D353" s="112"/>
      <c r="E353" s="114" t="str">
        <f>IF(Data!E300="","",Data!E300)</f>
        <v/>
      </c>
      <c r="F353" s="114" t="str">
        <f>IF(Data!F300="","",Data!F300)</f>
        <v/>
      </c>
      <c r="G353" s="114" t="str">
        <f>IF(Data!G300="","",Data!G300)</f>
        <v/>
      </c>
      <c r="H353" s="114" t="str">
        <f>IF(Data!H300="","",Data!H300)</f>
        <v/>
      </c>
      <c r="I353" s="114" t="str">
        <f>IF(Data!I300="","",Data!I300)</f>
        <v/>
      </c>
      <c r="J353" s="114" t="str">
        <f>IF(Data!J300="","",Data!J300)</f>
        <v/>
      </c>
      <c r="K353" s="114" t="str">
        <f>IF(Data!K300="","",Data!K300)</f>
        <v/>
      </c>
      <c r="L353" s="114" t="str">
        <f>IF(Data!L300="","",Data!L300)</f>
        <v/>
      </c>
      <c r="M353" s="114" t="str">
        <f>IF(Data!M300="","",Data!M300)</f>
        <v/>
      </c>
      <c r="N353" s="114" t="str">
        <f>IF(Data!N300="","",Data!N300)</f>
        <v/>
      </c>
      <c r="O353" s="114" t="str">
        <f>IF(Data!O300="","",Data!O300)</f>
        <v/>
      </c>
      <c r="P353" s="114" t="str">
        <f>IF(Data!P300="","",Data!P300)</f>
        <v/>
      </c>
    </row>
    <row r="354" spans="1:16">
      <c r="A354" s="312"/>
      <c r="B354" s="311">
        <f t="shared" si="5"/>
        <v>44336</v>
      </c>
      <c r="C354" s="304" t="str">
        <f>IF(Data!C301="","",Data!C301)</f>
        <v/>
      </c>
      <c r="D354" s="112"/>
      <c r="E354" s="114" t="str">
        <f>IF(Data!E301="","",Data!E301)</f>
        <v/>
      </c>
      <c r="F354" s="114" t="str">
        <f>IF(Data!F301="","",Data!F301)</f>
        <v/>
      </c>
      <c r="G354" s="114" t="str">
        <f>IF(Data!G301="","",Data!G301)</f>
        <v/>
      </c>
      <c r="H354" s="114" t="str">
        <f>IF(Data!H301="","",Data!H301)</f>
        <v/>
      </c>
      <c r="I354" s="114" t="str">
        <f>IF(Data!I301="","",Data!I301)</f>
        <v/>
      </c>
      <c r="J354" s="114" t="str">
        <f>IF(Data!J301="","",Data!J301)</f>
        <v/>
      </c>
      <c r="K354" s="114" t="str">
        <f>IF(Data!K301="","",Data!K301)</f>
        <v/>
      </c>
      <c r="L354" s="114" t="str">
        <f>IF(Data!L301="","",Data!L301)</f>
        <v/>
      </c>
      <c r="M354" s="114" t="str">
        <f>IF(Data!M301="","",Data!M301)</f>
        <v/>
      </c>
      <c r="N354" s="114" t="str">
        <f>IF(Data!N301="","",Data!N301)</f>
        <v/>
      </c>
      <c r="O354" s="114" t="str">
        <f>IF(Data!O301="","",Data!O301)</f>
        <v/>
      </c>
      <c r="P354" s="114" t="str">
        <f>IF(Data!P301="","",Data!P301)</f>
        <v/>
      </c>
    </row>
    <row r="355" spans="1:16">
      <c r="A355" s="312"/>
      <c r="B355" s="311">
        <f t="shared" si="5"/>
        <v>44343</v>
      </c>
      <c r="C355" s="304" t="str">
        <f>IF(Data!C302="","",Data!C302)</f>
        <v/>
      </c>
      <c r="D355" s="112"/>
      <c r="E355" s="114" t="str">
        <f>IF(Data!E302="","",Data!E302)</f>
        <v/>
      </c>
      <c r="F355" s="114" t="str">
        <f>IF(Data!F302="","",Data!F302)</f>
        <v/>
      </c>
      <c r="G355" s="114" t="str">
        <f>IF(Data!G302="","",Data!G302)</f>
        <v/>
      </c>
      <c r="H355" s="114" t="str">
        <f>IF(Data!H302="","",Data!H302)</f>
        <v/>
      </c>
      <c r="I355" s="114" t="str">
        <f>IF(Data!I302="","",Data!I302)</f>
        <v/>
      </c>
      <c r="J355" s="114" t="str">
        <f>IF(Data!J302="","",Data!J302)</f>
        <v/>
      </c>
      <c r="K355" s="114" t="str">
        <f>IF(Data!K302="","",Data!K302)</f>
        <v/>
      </c>
      <c r="L355" s="114" t="str">
        <f>IF(Data!L302="","",Data!L302)</f>
        <v/>
      </c>
      <c r="M355" s="114" t="str">
        <f>IF(Data!M302="","",Data!M302)</f>
        <v/>
      </c>
      <c r="N355" s="114" t="str">
        <f>IF(Data!N302="","",Data!N302)</f>
        <v/>
      </c>
      <c r="O355" s="114" t="str">
        <f>IF(Data!O302="","",Data!O302)</f>
        <v/>
      </c>
      <c r="P355" s="114" t="str">
        <f>IF(Data!P302="","",Data!P302)</f>
        <v/>
      </c>
    </row>
    <row r="356" spans="1:16">
      <c r="A356" s="312"/>
      <c r="B356" s="311">
        <f t="shared" si="5"/>
        <v>44350</v>
      </c>
      <c r="C356" s="304" t="str">
        <f>IF(Data!C303="","",Data!C303)</f>
        <v/>
      </c>
      <c r="D356" s="112"/>
      <c r="E356" s="114" t="str">
        <f>IF(Data!E303="","",Data!E303)</f>
        <v/>
      </c>
      <c r="F356" s="114" t="str">
        <f>IF(Data!F303="","",Data!F303)</f>
        <v/>
      </c>
      <c r="G356" s="114" t="str">
        <f>IF(Data!G303="","",Data!G303)</f>
        <v/>
      </c>
      <c r="H356" s="114" t="str">
        <f>IF(Data!H303="","",Data!H303)</f>
        <v/>
      </c>
      <c r="I356" s="114" t="str">
        <f>IF(Data!I303="","",Data!I303)</f>
        <v/>
      </c>
      <c r="J356" s="114" t="str">
        <f>IF(Data!J303="","",Data!J303)</f>
        <v/>
      </c>
      <c r="K356" s="114" t="str">
        <f>IF(Data!K303="","",Data!K303)</f>
        <v/>
      </c>
      <c r="L356" s="114" t="str">
        <f>IF(Data!L303="","",Data!L303)</f>
        <v/>
      </c>
      <c r="M356" s="114" t="str">
        <f>IF(Data!M303="","",Data!M303)</f>
        <v/>
      </c>
      <c r="N356" s="114" t="str">
        <f>IF(Data!N303="","",Data!N303)</f>
        <v/>
      </c>
      <c r="O356" s="114" t="str">
        <f>IF(Data!O303="","",Data!O303)</f>
        <v/>
      </c>
      <c r="P356" s="114" t="str">
        <f>IF(Data!P303="","",Data!P303)</f>
        <v/>
      </c>
    </row>
    <row r="357" spans="1:16">
      <c r="A357" s="312"/>
      <c r="B357" s="311">
        <f t="shared" si="5"/>
        <v>44357</v>
      </c>
      <c r="C357" s="304" t="str">
        <f>IF(Data!C304="","",Data!C304)</f>
        <v/>
      </c>
      <c r="D357" s="112"/>
      <c r="E357" s="114" t="str">
        <f>IF(Data!E304="","",Data!E304)</f>
        <v/>
      </c>
      <c r="F357" s="114" t="str">
        <f>IF(Data!F304="","",Data!F304)</f>
        <v/>
      </c>
      <c r="G357" s="114" t="str">
        <f>IF(Data!G304="","",Data!G304)</f>
        <v/>
      </c>
      <c r="H357" s="114" t="str">
        <f>IF(Data!H304="","",Data!H304)</f>
        <v/>
      </c>
      <c r="I357" s="114" t="str">
        <f>IF(Data!I304="","",Data!I304)</f>
        <v/>
      </c>
      <c r="J357" s="114" t="str">
        <f>IF(Data!J304="","",Data!J304)</f>
        <v/>
      </c>
      <c r="K357" s="114" t="str">
        <f>IF(Data!K304="","",Data!K304)</f>
        <v/>
      </c>
      <c r="L357" s="114" t="str">
        <f>IF(Data!L304="","",Data!L304)</f>
        <v/>
      </c>
      <c r="M357" s="114" t="str">
        <f>IF(Data!M304="","",Data!M304)</f>
        <v/>
      </c>
      <c r="N357" s="114" t="str">
        <f>IF(Data!N304="","",Data!N304)</f>
        <v/>
      </c>
      <c r="O357" s="114" t="str">
        <f>IF(Data!O304="","",Data!O304)</f>
        <v/>
      </c>
      <c r="P357" s="114" t="str">
        <f>IF(Data!P304="","",Data!P304)</f>
        <v/>
      </c>
    </row>
    <row r="358" spans="1:16">
      <c r="A358" s="312"/>
      <c r="B358" s="311">
        <f t="shared" si="5"/>
        <v>44364</v>
      </c>
      <c r="C358" s="304" t="str">
        <f>IF(Data!C305="","",Data!C305)</f>
        <v/>
      </c>
      <c r="D358" s="112"/>
      <c r="E358" s="114" t="str">
        <f>IF(Data!E305="","",Data!E305)</f>
        <v/>
      </c>
      <c r="F358" s="114" t="str">
        <f>IF(Data!F305="","",Data!F305)</f>
        <v/>
      </c>
      <c r="G358" s="114" t="str">
        <f>IF(Data!G305="","",Data!G305)</f>
        <v/>
      </c>
      <c r="H358" s="114" t="str">
        <f>IF(Data!H305="","",Data!H305)</f>
        <v/>
      </c>
      <c r="I358" s="114" t="str">
        <f>IF(Data!I305="","",Data!I305)</f>
        <v/>
      </c>
      <c r="J358" s="114" t="str">
        <f>IF(Data!J305="","",Data!J305)</f>
        <v/>
      </c>
      <c r="K358" s="114" t="str">
        <f>IF(Data!K305="","",Data!K305)</f>
        <v/>
      </c>
      <c r="L358" s="114" t="str">
        <f>IF(Data!L305="","",Data!L305)</f>
        <v/>
      </c>
      <c r="M358" s="114" t="str">
        <f>IF(Data!M305="","",Data!M305)</f>
        <v/>
      </c>
      <c r="N358" s="114" t="str">
        <f>IF(Data!N305="","",Data!N305)</f>
        <v/>
      </c>
      <c r="O358" s="114" t="str">
        <f>IF(Data!O305="","",Data!O305)</f>
        <v/>
      </c>
      <c r="P358" s="114" t="str">
        <f>IF(Data!P305="","",Data!P305)</f>
        <v/>
      </c>
    </row>
    <row r="359" spans="1:16">
      <c r="A359" s="312"/>
      <c r="B359" s="311">
        <f t="shared" si="5"/>
        <v>44371</v>
      </c>
      <c r="C359" s="304" t="str">
        <f>IF(Data!C306="","",Data!C306)</f>
        <v/>
      </c>
      <c r="D359" s="112"/>
      <c r="E359" s="114" t="str">
        <f>IF(Data!E306="","",Data!E306)</f>
        <v/>
      </c>
      <c r="F359" s="114" t="str">
        <f>IF(Data!F306="","",Data!F306)</f>
        <v/>
      </c>
      <c r="G359" s="114" t="str">
        <f>IF(Data!G306="","",Data!G306)</f>
        <v/>
      </c>
      <c r="H359" s="114" t="str">
        <f>IF(Data!H306="","",Data!H306)</f>
        <v/>
      </c>
      <c r="I359" s="114" t="str">
        <f>IF(Data!I306="","",Data!I306)</f>
        <v/>
      </c>
      <c r="J359" s="114" t="str">
        <f>IF(Data!J306="","",Data!J306)</f>
        <v/>
      </c>
      <c r="K359" s="114" t="str">
        <f>IF(Data!K306="","",Data!K306)</f>
        <v/>
      </c>
      <c r="L359" s="114" t="str">
        <f>IF(Data!L306="","",Data!L306)</f>
        <v/>
      </c>
      <c r="M359" s="114" t="str">
        <f>IF(Data!M306="","",Data!M306)</f>
        <v/>
      </c>
      <c r="N359" s="114" t="str">
        <f>IF(Data!N306="","",Data!N306)</f>
        <v/>
      </c>
      <c r="O359" s="114" t="str">
        <f>IF(Data!O306="","",Data!O306)</f>
        <v/>
      </c>
      <c r="P359" s="114" t="str">
        <f>IF(Data!P306="","",Data!P306)</f>
        <v/>
      </c>
    </row>
    <row r="360" spans="1:16">
      <c r="A360" s="312"/>
      <c r="B360" s="311">
        <f t="shared" si="5"/>
        <v>44378</v>
      </c>
      <c r="C360" s="304" t="str">
        <f>IF(Data!C307="","",Data!C307)</f>
        <v/>
      </c>
      <c r="D360" s="112"/>
      <c r="E360" s="114" t="str">
        <f>IF(Data!E307="","",Data!E307)</f>
        <v/>
      </c>
      <c r="F360" s="114" t="str">
        <f>IF(Data!F307="","",Data!F307)</f>
        <v/>
      </c>
      <c r="G360" s="114" t="str">
        <f>IF(Data!G307="","",Data!G307)</f>
        <v/>
      </c>
      <c r="H360" s="114" t="str">
        <f>IF(Data!H307="","",Data!H307)</f>
        <v/>
      </c>
      <c r="I360" s="114" t="str">
        <f>IF(Data!I307="","",Data!I307)</f>
        <v/>
      </c>
      <c r="J360" s="114" t="str">
        <f>IF(Data!J307="","",Data!J307)</f>
        <v/>
      </c>
      <c r="K360" s="114" t="str">
        <f>IF(Data!K307="","",Data!K307)</f>
        <v/>
      </c>
      <c r="L360" s="114" t="str">
        <f>IF(Data!L307="","",Data!L307)</f>
        <v/>
      </c>
      <c r="M360" s="114" t="str">
        <f>IF(Data!M307="","",Data!M307)</f>
        <v/>
      </c>
      <c r="N360" s="114" t="str">
        <f>IF(Data!N307="","",Data!N307)</f>
        <v/>
      </c>
      <c r="O360" s="114" t="str">
        <f>IF(Data!O307="","",Data!O307)</f>
        <v/>
      </c>
      <c r="P360" s="114" t="str">
        <f>IF(Data!P307="","",Data!P307)</f>
        <v/>
      </c>
    </row>
    <row r="361" spans="1:16">
      <c r="A361" s="312"/>
      <c r="B361" s="311">
        <f t="shared" si="5"/>
        <v>44385</v>
      </c>
      <c r="C361" s="304" t="str">
        <f>IF(Data!C308="","",Data!C308)</f>
        <v/>
      </c>
      <c r="D361" s="112"/>
      <c r="E361" s="114" t="str">
        <f>IF(Data!E308="","",Data!E308)</f>
        <v/>
      </c>
      <c r="F361" s="114" t="str">
        <f>IF(Data!F308="","",Data!F308)</f>
        <v/>
      </c>
      <c r="G361" s="114" t="str">
        <f>IF(Data!G308="","",Data!G308)</f>
        <v/>
      </c>
      <c r="H361" s="114" t="str">
        <f>IF(Data!H308="","",Data!H308)</f>
        <v/>
      </c>
      <c r="I361" s="114" t="str">
        <f>IF(Data!I308="","",Data!I308)</f>
        <v/>
      </c>
      <c r="J361" s="114" t="str">
        <f>IF(Data!J308="","",Data!J308)</f>
        <v/>
      </c>
      <c r="K361" s="114" t="str">
        <f>IF(Data!K308="","",Data!K308)</f>
        <v/>
      </c>
      <c r="L361" s="114" t="str">
        <f>IF(Data!L308="","",Data!L308)</f>
        <v/>
      </c>
      <c r="M361" s="114" t="str">
        <f>IF(Data!M308="","",Data!M308)</f>
        <v/>
      </c>
      <c r="N361" s="114" t="str">
        <f>IF(Data!N308="","",Data!N308)</f>
        <v/>
      </c>
      <c r="O361" s="114" t="str">
        <f>IF(Data!O308="","",Data!O308)</f>
        <v/>
      </c>
      <c r="P361" s="114" t="str">
        <f>IF(Data!P308="","",Data!P308)</f>
        <v/>
      </c>
    </row>
    <row r="362" spans="1:16">
      <c r="A362" s="312"/>
      <c r="B362" s="311">
        <f t="shared" si="5"/>
        <v>44392</v>
      </c>
      <c r="C362" s="304" t="str">
        <f>IF(Data!C309="","",Data!C309)</f>
        <v/>
      </c>
      <c r="D362" s="112"/>
      <c r="E362" s="114" t="str">
        <f>IF(Data!E309="","",Data!E309)</f>
        <v/>
      </c>
      <c r="F362" s="114" t="str">
        <f>IF(Data!F309="","",Data!F309)</f>
        <v/>
      </c>
      <c r="G362" s="114" t="str">
        <f>IF(Data!G309="","",Data!G309)</f>
        <v/>
      </c>
      <c r="H362" s="114" t="str">
        <f>IF(Data!H309="","",Data!H309)</f>
        <v/>
      </c>
      <c r="I362" s="114" t="str">
        <f>IF(Data!I309="","",Data!I309)</f>
        <v/>
      </c>
      <c r="J362" s="114" t="str">
        <f>IF(Data!J309="","",Data!J309)</f>
        <v/>
      </c>
      <c r="K362" s="114" t="str">
        <f>IF(Data!K309="","",Data!K309)</f>
        <v/>
      </c>
      <c r="L362" s="114" t="str">
        <f>IF(Data!L309="","",Data!L309)</f>
        <v/>
      </c>
      <c r="M362" s="114" t="str">
        <f>IF(Data!M309="","",Data!M309)</f>
        <v/>
      </c>
      <c r="N362" s="114" t="str">
        <f>IF(Data!N309="","",Data!N309)</f>
        <v/>
      </c>
      <c r="O362" s="114" t="str">
        <f>IF(Data!O309="","",Data!O309)</f>
        <v/>
      </c>
      <c r="P362" s="114" t="str">
        <f>IF(Data!P309="","",Data!P309)</f>
        <v/>
      </c>
    </row>
    <row r="363" spans="1:16">
      <c r="A363" s="312"/>
      <c r="B363" s="311">
        <f t="shared" si="5"/>
        <v>44399</v>
      </c>
      <c r="C363" s="304" t="str">
        <f>IF(Data!C310="","",Data!C310)</f>
        <v/>
      </c>
      <c r="D363" s="112"/>
      <c r="E363" s="114" t="str">
        <f>IF(Data!E310="","",Data!E310)</f>
        <v/>
      </c>
      <c r="F363" s="114" t="str">
        <f>IF(Data!F310="","",Data!F310)</f>
        <v/>
      </c>
      <c r="G363" s="114" t="str">
        <f>IF(Data!G310="","",Data!G310)</f>
        <v/>
      </c>
      <c r="H363" s="114" t="str">
        <f>IF(Data!H310="","",Data!H310)</f>
        <v/>
      </c>
      <c r="I363" s="114" t="str">
        <f>IF(Data!I310="","",Data!I310)</f>
        <v/>
      </c>
      <c r="J363" s="114" t="str">
        <f>IF(Data!J310="","",Data!J310)</f>
        <v/>
      </c>
      <c r="K363" s="114" t="str">
        <f>IF(Data!K310="","",Data!K310)</f>
        <v/>
      </c>
      <c r="L363" s="114" t="str">
        <f>IF(Data!L310="","",Data!L310)</f>
        <v/>
      </c>
      <c r="M363" s="114" t="str">
        <f>IF(Data!M310="","",Data!M310)</f>
        <v/>
      </c>
      <c r="N363" s="114" t="str">
        <f>IF(Data!N310="","",Data!N310)</f>
        <v/>
      </c>
      <c r="O363" s="114" t="str">
        <f>IF(Data!O310="","",Data!O310)</f>
        <v/>
      </c>
      <c r="P363" s="114" t="str">
        <f>IF(Data!P310="","",Data!P310)</f>
        <v/>
      </c>
    </row>
    <row r="364" spans="1:16">
      <c r="A364" s="312"/>
      <c r="B364" s="311">
        <f t="shared" si="5"/>
        <v>44406</v>
      </c>
      <c r="C364" s="304" t="str">
        <f>IF(Data!C311="","",Data!C311)</f>
        <v/>
      </c>
      <c r="D364" s="112"/>
      <c r="E364" s="114" t="str">
        <f>IF(Data!E311="","",Data!E311)</f>
        <v/>
      </c>
      <c r="F364" s="114" t="str">
        <f>IF(Data!F311="","",Data!F311)</f>
        <v/>
      </c>
      <c r="G364" s="114" t="str">
        <f>IF(Data!G311="","",Data!G311)</f>
        <v/>
      </c>
      <c r="H364" s="114" t="str">
        <f>IF(Data!H311="","",Data!H311)</f>
        <v/>
      </c>
      <c r="I364" s="114" t="str">
        <f>IF(Data!I311="","",Data!I311)</f>
        <v/>
      </c>
      <c r="J364" s="114" t="str">
        <f>IF(Data!J311="","",Data!J311)</f>
        <v/>
      </c>
      <c r="K364" s="114" t="str">
        <f>IF(Data!K311="","",Data!K311)</f>
        <v/>
      </c>
      <c r="L364" s="114" t="str">
        <f>IF(Data!L311="","",Data!L311)</f>
        <v/>
      </c>
      <c r="M364" s="114" t="str">
        <f>IF(Data!M311="","",Data!M311)</f>
        <v/>
      </c>
      <c r="N364" s="114" t="str">
        <f>IF(Data!N311="","",Data!N311)</f>
        <v/>
      </c>
      <c r="O364" s="114" t="str">
        <f>IF(Data!O311="","",Data!O311)</f>
        <v/>
      </c>
      <c r="P364" s="114" t="str">
        <f>IF(Data!P311="","",Data!P311)</f>
        <v/>
      </c>
    </row>
    <row r="365" spans="1:16">
      <c r="A365" s="312"/>
      <c r="B365" s="311">
        <f t="shared" si="5"/>
        <v>44413</v>
      </c>
      <c r="C365" s="304" t="str">
        <f>IF(Data!C312="","",Data!C312)</f>
        <v/>
      </c>
      <c r="D365" s="112"/>
      <c r="E365" s="114" t="str">
        <f>IF(Data!E312="","",Data!E312)</f>
        <v/>
      </c>
      <c r="F365" s="114" t="str">
        <f>IF(Data!F312="","",Data!F312)</f>
        <v/>
      </c>
      <c r="G365" s="114" t="str">
        <f>IF(Data!G312="","",Data!G312)</f>
        <v/>
      </c>
      <c r="H365" s="114" t="str">
        <f>IF(Data!H312="","",Data!H312)</f>
        <v/>
      </c>
      <c r="I365" s="114" t="str">
        <f>IF(Data!I312="","",Data!I312)</f>
        <v/>
      </c>
      <c r="J365" s="114" t="str">
        <f>IF(Data!J312="","",Data!J312)</f>
        <v/>
      </c>
      <c r="K365" s="114" t="str">
        <f>IF(Data!K312="","",Data!K312)</f>
        <v/>
      </c>
      <c r="L365" s="114" t="str">
        <f>IF(Data!L312="","",Data!L312)</f>
        <v/>
      </c>
      <c r="M365" s="114" t="str">
        <f>IF(Data!M312="","",Data!M312)</f>
        <v/>
      </c>
      <c r="N365" s="114" t="str">
        <f>IF(Data!N312="","",Data!N312)</f>
        <v/>
      </c>
      <c r="O365" s="114" t="str">
        <f>IF(Data!O312="","",Data!O312)</f>
        <v/>
      </c>
      <c r="P365" s="114" t="str">
        <f>IF(Data!P312="","",Data!P312)</f>
        <v/>
      </c>
    </row>
    <row r="366" spans="1:16">
      <c r="A366" s="312"/>
      <c r="B366" s="311">
        <f>B365+7</f>
        <v>44420</v>
      </c>
      <c r="C366" s="304" t="str">
        <f>IF(Data!C313="","",Data!C313)</f>
        <v/>
      </c>
      <c r="D366" s="112"/>
      <c r="E366" s="114" t="str">
        <f>IF(Data!E313="","",Data!E313)</f>
        <v/>
      </c>
      <c r="F366" s="114" t="str">
        <f>IF(Data!F313="","",Data!F313)</f>
        <v/>
      </c>
      <c r="G366" s="114" t="str">
        <f>IF(Data!G313="","",Data!G313)</f>
        <v/>
      </c>
      <c r="H366" s="114" t="str">
        <f>IF(Data!H313="","",Data!H313)</f>
        <v/>
      </c>
      <c r="I366" s="114" t="str">
        <f>IF(Data!I313="","",Data!I313)</f>
        <v/>
      </c>
      <c r="J366" s="114" t="str">
        <f>IF(Data!J313="","",Data!J313)</f>
        <v/>
      </c>
      <c r="K366" s="114" t="str">
        <f>IF(Data!K313="","",Data!K313)</f>
        <v/>
      </c>
      <c r="L366" s="114" t="str">
        <f>IF(Data!L313="","",Data!L313)</f>
        <v/>
      </c>
      <c r="M366" s="114" t="str">
        <f>IF(Data!M313="","",Data!M313)</f>
        <v/>
      </c>
      <c r="N366" s="114" t="str">
        <f>IF(Data!N313="","",Data!N313)</f>
        <v/>
      </c>
      <c r="O366" s="114" t="str">
        <f>IF(Data!O313="","",Data!O313)</f>
        <v/>
      </c>
      <c r="P366" s="114" t="str">
        <f>IF(Data!P313="","",Data!P313)</f>
        <v/>
      </c>
    </row>
    <row r="367" spans="1:16">
      <c r="A367" s="312"/>
      <c r="B367" s="311">
        <f>B366+7</f>
        <v>44427</v>
      </c>
      <c r="C367" s="304" t="str">
        <f>IF(Data!C314="","",Data!C314)</f>
        <v/>
      </c>
      <c r="D367" s="112"/>
      <c r="E367" s="114" t="str">
        <f>IF(Data!E314="","",Data!E314)</f>
        <v/>
      </c>
      <c r="F367" s="114" t="str">
        <f>IF(Data!F314="","",Data!F314)</f>
        <v/>
      </c>
      <c r="G367" s="114" t="str">
        <f>IF(Data!G314="","",Data!G314)</f>
        <v/>
      </c>
      <c r="H367" s="114" t="str">
        <f>IF(Data!H314="","",Data!H314)</f>
        <v/>
      </c>
      <c r="I367" s="114" t="str">
        <f>IF(Data!I314="","",Data!I314)</f>
        <v/>
      </c>
      <c r="J367" s="114" t="str">
        <f>IF(Data!J314="","",Data!J314)</f>
        <v/>
      </c>
      <c r="K367" s="114" t="str">
        <f>IF(Data!K314="","",Data!K314)</f>
        <v/>
      </c>
      <c r="L367" s="114" t="str">
        <f>IF(Data!L314="","",Data!L314)</f>
        <v/>
      </c>
      <c r="M367" s="114" t="str">
        <f>IF(Data!M314="","",Data!M314)</f>
        <v/>
      </c>
      <c r="N367" s="114" t="str">
        <f>IF(Data!N314="","",Data!N314)</f>
        <v/>
      </c>
      <c r="O367" s="114" t="str">
        <f>IF(Data!O314="","",Data!O314)</f>
        <v/>
      </c>
      <c r="P367" s="114" t="str">
        <f>IF(Data!P314="","",Data!P314)</f>
        <v/>
      </c>
    </row>
    <row r="368" spans="1:16">
      <c r="A368" s="313"/>
      <c r="B368" s="311">
        <f>B367+7</f>
        <v>44434</v>
      </c>
      <c r="C368" s="304" t="str">
        <f>IF(Data!C315="","",Data!C315)</f>
        <v/>
      </c>
      <c r="D368" s="112"/>
      <c r="E368" s="114" t="str">
        <f>IF(Data!E315="","",Data!E315)</f>
        <v/>
      </c>
      <c r="F368" s="114" t="str">
        <f>IF(Data!F315="","",Data!F315)</f>
        <v/>
      </c>
      <c r="G368" s="114" t="str">
        <f>IF(Data!G315="","",Data!G315)</f>
        <v/>
      </c>
      <c r="H368" s="114" t="str">
        <f>IF(Data!H315="","",Data!H315)</f>
        <v/>
      </c>
      <c r="I368" s="114" t="str">
        <f>IF(Data!I315="","",Data!I315)</f>
        <v/>
      </c>
      <c r="J368" s="114" t="str">
        <f>IF(Data!J315="","",Data!J315)</f>
        <v/>
      </c>
      <c r="K368" s="114" t="str">
        <f>IF(Data!K315="","",Data!K315)</f>
        <v/>
      </c>
      <c r="L368" s="114" t="str">
        <f>IF(Data!L315="","",Data!L315)</f>
        <v/>
      </c>
      <c r="M368" s="114" t="str">
        <f>IF(Data!M315="","",Data!M315)</f>
        <v/>
      </c>
      <c r="N368" s="114" t="str">
        <f>IF(Data!N315="","",Data!N315)</f>
        <v/>
      </c>
      <c r="O368" s="114" t="str">
        <f>IF(Data!O315="","",Data!O315)</f>
        <v/>
      </c>
      <c r="P368" s="114" t="str">
        <f>IF(Data!P315="","",Data!P315)</f>
        <v/>
      </c>
    </row>
    <row r="369" spans="1:20" ht="13.8" thickBot="1">
      <c r="A369" s="110"/>
      <c r="B369" s="357"/>
      <c r="C369" s="366" t="str">
        <f>IF(Data!C316="","",Data!C316)</f>
        <v/>
      </c>
      <c r="D369" s="110"/>
      <c r="E369" s="150" t="str">
        <f>IF(Data!E316="","",Data!E316)</f>
        <v/>
      </c>
      <c r="F369" s="150" t="str">
        <f>IF(Data!F316="","",Data!F316)</f>
        <v/>
      </c>
      <c r="G369" s="150" t="str">
        <f>IF(Data!G316="","",Data!G316)</f>
        <v/>
      </c>
      <c r="H369" s="150" t="str">
        <f>IF(Data!H316="","",Data!H316)</f>
        <v/>
      </c>
      <c r="I369" s="150" t="str">
        <f>IF(Data!I316="","",Data!I316)</f>
        <v/>
      </c>
      <c r="J369" s="150" t="str">
        <f>IF(Data!J316="","",Data!J316)</f>
        <v/>
      </c>
      <c r="K369" s="150" t="str">
        <f>IF(Data!K316="","",Data!K316)</f>
        <v/>
      </c>
      <c r="L369" s="150" t="str">
        <f>IF(Data!L316="","",Data!L316)</f>
        <v/>
      </c>
      <c r="M369" s="150" t="str">
        <f>IF(Data!M316="","",Data!M316)</f>
        <v/>
      </c>
      <c r="N369" s="150" t="str">
        <f>IF(Data!N316="","",Data!N316)</f>
        <v/>
      </c>
      <c r="O369" s="150" t="str">
        <f>IF(Data!O316="","",Data!O316)</f>
        <v/>
      </c>
      <c r="P369" s="150" t="str">
        <f>IF(Data!P316="","",Data!P316)</f>
        <v/>
      </c>
    </row>
    <row r="370" spans="1:20">
      <c r="A370" s="495" t="s">
        <v>294</v>
      </c>
      <c r="B370" s="112"/>
      <c r="C370" s="112"/>
      <c r="D370" s="112"/>
      <c r="E370" s="112"/>
      <c r="F370" s="112"/>
      <c r="G370" s="112"/>
      <c r="H370" s="112"/>
      <c r="I370" s="112"/>
      <c r="J370" s="112"/>
      <c r="K370" s="112"/>
      <c r="L370" s="112"/>
      <c r="M370" s="112"/>
      <c r="N370" s="112"/>
      <c r="O370" s="112"/>
      <c r="P370" s="112"/>
    </row>
    <row r="371" spans="1:20" ht="13.8">
      <c r="A371" s="496" t="s">
        <v>383</v>
      </c>
      <c r="B371" s="112"/>
      <c r="C371" s="112"/>
      <c r="D371" s="112"/>
      <c r="E371" s="112"/>
      <c r="F371" s="112"/>
      <c r="G371" s="112"/>
      <c r="H371" s="112"/>
      <c r="I371" s="112"/>
      <c r="J371" s="112"/>
      <c r="K371" s="112"/>
      <c r="L371" s="112"/>
      <c r="M371" s="112"/>
      <c r="N371" s="112"/>
      <c r="O371" s="112"/>
      <c r="P371" s="112"/>
      <c r="T371" s="535"/>
    </row>
    <row r="372" spans="1:20" ht="12.75" customHeight="1">
      <c r="A372" s="247" t="s">
        <v>382</v>
      </c>
      <c r="B372" s="17"/>
      <c r="C372" s="17"/>
      <c r="D372" s="17"/>
      <c r="E372" s="17"/>
      <c r="F372" s="17"/>
      <c r="G372" s="17"/>
      <c r="H372" s="17"/>
      <c r="I372" s="17"/>
      <c r="J372" s="17"/>
      <c r="K372" s="17"/>
      <c r="L372" s="17"/>
      <c r="M372" s="17"/>
      <c r="N372" s="17"/>
      <c r="O372" s="17"/>
      <c r="P372" s="17"/>
      <c r="T372" s="535"/>
    </row>
    <row r="373" spans="1:20" ht="12.75" customHeight="1">
      <c r="A373" s="17"/>
      <c r="B373" s="17"/>
      <c r="C373" s="17"/>
      <c r="D373" s="17"/>
      <c r="E373" s="17"/>
      <c r="F373" s="17"/>
      <c r="G373" s="17"/>
      <c r="H373" s="17"/>
      <c r="I373" s="17"/>
      <c r="J373" s="17"/>
      <c r="K373" s="17"/>
      <c r="L373" s="17"/>
      <c r="M373" s="17"/>
      <c r="N373" s="17"/>
      <c r="O373" s="17"/>
      <c r="P373" s="17"/>
      <c r="T373" s="535"/>
    </row>
    <row r="374" spans="1:20" ht="14.4" thickBot="1">
      <c r="A374" s="122" t="s">
        <v>234</v>
      </c>
      <c r="B374" s="122"/>
      <c r="C374" s="122"/>
      <c r="D374" s="122"/>
      <c r="E374" s="122"/>
      <c r="F374" s="122"/>
      <c r="G374" s="122"/>
      <c r="H374" s="122"/>
      <c r="I374" s="119"/>
      <c r="J374" s="119"/>
      <c r="K374" s="119"/>
      <c r="L374" s="119"/>
      <c r="M374" s="119"/>
      <c r="N374" s="119"/>
      <c r="O374" s="123"/>
      <c r="P374" s="123"/>
      <c r="T374" s="535"/>
    </row>
    <row r="375" spans="1:20" ht="13.8">
      <c r="A375" s="123" t="s">
        <v>36</v>
      </c>
      <c r="B375" s="207" t="s">
        <v>40</v>
      </c>
      <c r="C375" s="579" t="s">
        <v>265</v>
      </c>
      <c r="D375" s="574"/>
      <c r="E375" s="574"/>
      <c r="F375" s="574"/>
      <c r="G375" s="574"/>
      <c r="H375" s="574"/>
      <c r="I375" s="574"/>
      <c r="J375" s="574"/>
      <c r="K375" s="574"/>
      <c r="L375" s="574"/>
      <c r="M375" s="574"/>
      <c r="N375" s="574"/>
      <c r="O375" s="123"/>
      <c r="P375" s="123"/>
      <c r="T375" s="535"/>
    </row>
    <row r="376" spans="1:20" ht="14.4" thickBot="1">
      <c r="A376" s="130" t="s">
        <v>56</v>
      </c>
      <c r="B376" s="208" t="s">
        <v>53</v>
      </c>
      <c r="C376" s="208" t="s">
        <v>77</v>
      </c>
      <c r="D376" s="208" t="s">
        <v>78</v>
      </c>
      <c r="E376" s="208" t="s">
        <v>79</v>
      </c>
      <c r="F376" s="208" t="s">
        <v>80</v>
      </c>
      <c r="G376" s="208" t="s">
        <v>81</v>
      </c>
      <c r="H376" s="208" t="s">
        <v>82</v>
      </c>
      <c r="I376" s="208" t="s">
        <v>83</v>
      </c>
      <c r="J376" s="208" t="s">
        <v>84</v>
      </c>
      <c r="K376" s="208" t="s">
        <v>85</v>
      </c>
      <c r="L376" s="208" t="s">
        <v>86</v>
      </c>
      <c r="M376" s="208" t="s">
        <v>87</v>
      </c>
      <c r="N376" s="208" t="s">
        <v>88</v>
      </c>
      <c r="O376" s="120"/>
      <c r="P376" s="120"/>
      <c r="T376" s="535"/>
    </row>
    <row r="377" spans="1:20" ht="13.8">
      <c r="A377" s="124"/>
      <c r="B377" s="124"/>
      <c r="C377" s="575" t="s">
        <v>149</v>
      </c>
      <c r="D377" s="575"/>
      <c r="E377" s="575"/>
      <c r="F377" s="575"/>
      <c r="G377" s="575"/>
      <c r="H377" s="575"/>
      <c r="I377" s="575"/>
      <c r="J377" s="575"/>
      <c r="K377" s="575"/>
      <c r="L377" s="575"/>
      <c r="M377" s="575"/>
      <c r="N377" s="575"/>
      <c r="O377" s="120"/>
      <c r="P377" s="120"/>
      <c r="T377" s="535"/>
    </row>
    <row r="378" spans="1:20" ht="13.8">
      <c r="A378" s="306">
        <v>2020</v>
      </c>
      <c r="B378" s="307">
        <v>43958</v>
      </c>
      <c r="C378" s="125">
        <f>IF(Data!E247&gt;0,Data!E247,E222)</f>
        <v>3.2253284000000004</v>
      </c>
      <c r="D378" s="125">
        <f>IF(Data!F247&gt;0,Data!F247,F222)</f>
        <v>3.1850114</v>
      </c>
      <c r="E378" s="125">
        <f>IF(Data!G247&gt;0,Data!G247,G222)</f>
        <v>3.1511279999999999</v>
      </c>
      <c r="F378" s="125">
        <f>IF(Data!H247&gt;0,Data!H247,H222)</f>
        <v>3.2655436</v>
      </c>
      <c r="G378" s="125">
        <f>IF(Data!I247&gt;0,Data!I247,I222)</f>
        <v>3.3338574000000003</v>
      </c>
      <c r="H378" s="125">
        <f>IF(Data!J247&gt;0,Data!J247,J222)</f>
        <v>3.3202384</v>
      </c>
      <c r="I378" s="125">
        <f>IF(Data!K247&gt;0,Data!K247,K222)</f>
        <v>3.3991303999999998</v>
      </c>
      <c r="J378" s="125">
        <f>IF(Data!L247&gt;0,Data!L247,L222)</f>
        <v>3.4111672</v>
      </c>
      <c r="K378" s="125">
        <f>IF(Data!M248&gt;0,Data!M248,M222)</f>
        <v>3.3943014000000002</v>
      </c>
      <c r="L378" s="125">
        <f>IF(Data!N248&gt;0,Data!N248,N222)</f>
        <v>3.3820665999999999</v>
      </c>
      <c r="M378" s="125">
        <f>IF(Data!O247&gt;0,Data!O247,O222)</f>
        <v>3.4412986000000001</v>
      </c>
      <c r="N378" s="125">
        <f>IF(Data!P247&gt;0,Data!P247,P222)</f>
        <v>3.5050942000000003</v>
      </c>
      <c r="O378" s="121"/>
      <c r="P378" s="121"/>
      <c r="T378" s="535"/>
    </row>
    <row r="379" spans="1:20">
      <c r="A379" s="308"/>
      <c r="B379" s="307">
        <f>B378+7</f>
        <v>43965</v>
      </c>
      <c r="C379" s="125">
        <f>IF(Data!E248&gt;0,Data!E248,E223)</f>
        <v>3.1993284000000002</v>
      </c>
      <c r="D379" s="125">
        <f>IF(Data!F248&gt;0,Data!F248,F223)</f>
        <v>3.1590113999999998</v>
      </c>
      <c r="E379" s="125">
        <f>IF(Data!G248&gt;0,Data!G248,G223)</f>
        <v>3.1251279999999997</v>
      </c>
      <c r="F379" s="125">
        <f>IF(Data!H248&gt;0,Data!H248,H223)</f>
        <v>3.2235435999999997</v>
      </c>
      <c r="G379" s="125">
        <f>IF(Data!I248&gt;0,Data!I248,I223)</f>
        <v>3.2918574</v>
      </c>
      <c r="H379" s="125">
        <f>IF(Data!J248&gt;0,Data!J248,J223)</f>
        <v>3.2782383999999998</v>
      </c>
      <c r="I379" s="125">
        <f>IF(Data!K248&gt;0,Data!K248,K223)</f>
        <v>3.3771303999999995</v>
      </c>
      <c r="J379" s="125">
        <f>IF(Data!L248&gt;0,Data!L248,L223)</f>
        <v>3.3891671999999997</v>
      </c>
      <c r="K379" s="125">
        <f>IF(Data!M249&gt;0,Data!M249,M223)</f>
        <v>3.3743014000000002</v>
      </c>
      <c r="L379" s="125">
        <f>IF(Data!N249&gt;0,Data!N249,N223)</f>
        <v>3.3620665999999999</v>
      </c>
      <c r="M379" s="125">
        <f>IF(Data!O248&gt;0,Data!O248,O223)</f>
        <v>3.0892986000000002</v>
      </c>
      <c r="N379" s="125">
        <f>IF(Data!P248&gt;0,Data!P248,P223)</f>
        <v>3.1530942000000004</v>
      </c>
      <c r="O379" s="121"/>
      <c r="P379" s="121"/>
    </row>
    <row r="380" spans="1:20">
      <c r="A380" s="308"/>
      <c r="B380" s="307">
        <f t="shared" ref="B380:B443" si="6">B379+7</f>
        <v>43972</v>
      </c>
      <c r="C380" s="125">
        <f>IF(Data!E249&gt;0,Data!E249,E224)</f>
        <v>3.1933284000000004</v>
      </c>
      <c r="D380" s="125">
        <f>IF(Data!F249&gt;0,Data!F249,F224)</f>
        <v>3.1530114</v>
      </c>
      <c r="E380" s="125">
        <f>IF(Data!G249&gt;0,Data!G249,G224)</f>
        <v>3.1191279999999999</v>
      </c>
      <c r="F380" s="125">
        <f>IF(Data!H249&gt;0,Data!H249,H224)</f>
        <v>3.2315435999999997</v>
      </c>
      <c r="G380" s="125">
        <f>IF(Data!I249&gt;0,Data!I249,I224)</f>
        <v>3.2998574000000001</v>
      </c>
      <c r="H380" s="125">
        <f>IF(Data!J249&gt;0,Data!J249,J224)</f>
        <v>3.2862383999999998</v>
      </c>
      <c r="I380" s="125">
        <f>IF(Data!K249&gt;0,Data!K249,K224)</f>
        <v>3.3871303999999998</v>
      </c>
      <c r="J380" s="125">
        <f>IF(Data!L249&gt;0,Data!L249,L224)</f>
        <v>3.3991671999999999</v>
      </c>
      <c r="K380" s="125">
        <f>IF(Data!M250&gt;0,Data!M250,M224)</f>
        <v>3.3843014</v>
      </c>
      <c r="L380" s="125">
        <f>IF(Data!N250&gt;0,Data!N250,N224)</f>
        <v>3.3720665999999997</v>
      </c>
      <c r="M380" s="125">
        <f>IF(Data!O249&gt;0,Data!O249,O224)</f>
        <v>3.0992986</v>
      </c>
      <c r="N380" s="125">
        <f>IF(Data!P249&gt;0,Data!P249,P224)</f>
        <v>3.1630942000000002</v>
      </c>
      <c r="O380" s="121"/>
      <c r="P380" s="121"/>
    </row>
    <row r="381" spans="1:20">
      <c r="A381" s="308"/>
      <c r="B381" s="307">
        <f t="shared" si="6"/>
        <v>43979</v>
      </c>
      <c r="C381" s="125">
        <f>IF(Data!E250&gt;0,Data!E250,E225)</f>
        <v>3.2133284000000004</v>
      </c>
      <c r="D381" s="125">
        <f>IF(Data!F250&gt;0,Data!F250,F225)</f>
        <v>3.1730114</v>
      </c>
      <c r="E381" s="125">
        <f>IF(Data!G250&gt;0,Data!G250,G225)</f>
        <v>3.1391279999999999</v>
      </c>
      <c r="F381" s="125">
        <f>IF(Data!H250&gt;0,Data!H250,H225)</f>
        <v>3.2775436</v>
      </c>
      <c r="G381" s="125">
        <f>IF(Data!I250&gt;0,Data!I250,I225)</f>
        <v>3.3458574000000003</v>
      </c>
      <c r="H381" s="125">
        <f>IF(Data!J250&gt;0,Data!J250,J225)</f>
        <v>3.3322384</v>
      </c>
      <c r="I381" s="125">
        <f>IF(Data!K250&gt;0,Data!K250,K225)</f>
        <v>3.4451303999999996</v>
      </c>
      <c r="J381" s="125">
        <f>IF(Data!L250&gt;0,Data!L250,L225)</f>
        <v>3.4571671999999998</v>
      </c>
      <c r="K381" s="125">
        <f>IF(Data!M251&gt;0,Data!M251,M225)</f>
        <v>3.4383014000000003</v>
      </c>
      <c r="L381" s="125">
        <f>IF(Data!N251&gt;0,Data!N251,N225)</f>
        <v>3.4260666</v>
      </c>
      <c r="M381" s="125">
        <f>IF(Data!O250&gt;0,Data!O250,O225)</f>
        <v>3.2008985999999999</v>
      </c>
      <c r="N381" s="125">
        <f>IF(Data!P250&gt;0,Data!P250,P225)</f>
        <v>3.2646942000000001</v>
      </c>
      <c r="O381" s="121"/>
      <c r="P381" s="121"/>
    </row>
    <row r="382" spans="1:20">
      <c r="A382" s="308"/>
      <c r="B382" s="307">
        <f t="shared" si="6"/>
        <v>43986</v>
      </c>
      <c r="C382" s="125">
        <f>IF(Data!E251&gt;0,Data!E251,E226)</f>
        <v>3.3035284000000003</v>
      </c>
      <c r="D382" s="125">
        <f>IF(Data!F251&gt;0,Data!F251,F226)</f>
        <v>3.2632113999999999</v>
      </c>
      <c r="E382" s="125">
        <f>IF(Data!G251&gt;0,Data!G251,G226)</f>
        <v>3.2293279999999998</v>
      </c>
      <c r="F382" s="125">
        <f>IF(Data!H251&gt;0,Data!H251,H226)</f>
        <v>3.3415435999999996</v>
      </c>
      <c r="G382" s="125">
        <f>IF(Data!I251&gt;0,Data!I251,I226)</f>
        <v>3.4098573999999999</v>
      </c>
      <c r="H382" s="125">
        <f>IF(Data!J251&gt;0,Data!J251,J226)</f>
        <v>3.3962383999999997</v>
      </c>
      <c r="I382" s="125">
        <f>IF(Data!K251&gt;0,Data!K251,K226)</f>
        <v>3.4671303999999998</v>
      </c>
      <c r="J382" s="125">
        <f>IF(Data!L251&gt;0,Data!L251,L226)</f>
        <v>3.4791672</v>
      </c>
      <c r="K382" s="125">
        <f>IF(Data!M252&gt;0,Data!M252,M226)</f>
        <v>3.4603014000000001</v>
      </c>
      <c r="L382" s="125">
        <f>IF(Data!N252&gt;0,Data!N252,N226)</f>
        <v>3.4480665999999998</v>
      </c>
      <c r="M382" s="125">
        <f>IF(Data!O251&gt;0,Data!O251,O226)</f>
        <v>3.5332986000000002</v>
      </c>
      <c r="N382" s="125">
        <f>IF(Data!P251&gt;0,Data!P251,P226)</f>
        <v>3.5970942000000004</v>
      </c>
      <c r="O382" s="121"/>
      <c r="P382" s="121"/>
    </row>
    <row r="383" spans="1:20">
      <c r="A383" s="308"/>
      <c r="B383" s="307">
        <f t="shared" si="6"/>
        <v>43993</v>
      </c>
      <c r="C383" s="125">
        <f>IF(Data!E252&gt;0,Data!E252,E227)</f>
        <v>3.3193284000000003</v>
      </c>
      <c r="D383" s="125">
        <f>IF(Data!F252&gt;0,Data!F252,F227)</f>
        <v>3.2790113999999999</v>
      </c>
      <c r="E383" s="125">
        <f>IF(Data!G252&gt;0,Data!G252,G227)</f>
        <v>3.2451279999999998</v>
      </c>
      <c r="F383" s="125">
        <f>IF(Data!H252&gt;0,Data!H252,H227)</f>
        <v>3.3455435999999996</v>
      </c>
      <c r="G383" s="125">
        <f>IF(Data!I252&gt;0,Data!I252,I227)</f>
        <v>3.4138573999999999</v>
      </c>
      <c r="H383" s="125">
        <f>IF(Data!J252&gt;0,Data!J252,J227)</f>
        <v>3.4002383999999997</v>
      </c>
      <c r="I383" s="125">
        <f>IF(Data!K252&gt;0,Data!K252,K227)</f>
        <v>3.4771303999999996</v>
      </c>
      <c r="J383" s="125">
        <f>IF(Data!L252&gt;0,Data!L252,L227)</f>
        <v>3.4891671999999998</v>
      </c>
      <c r="K383" s="125">
        <f>IF(Data!M253&gt;0,Data!M253,M227)</f>
        <v>3.4723014000000001</v>
      </c>
      <c r="L383" s="125">
        <f>IF(Data!N253&gt;0,Data!N253,N227)</f>
        <v>3.4600665999999998</v>
      </c>
      <c r="M383" s="125">
        <f>IF(Data!O252&gt;0,Data!O252,O227)</f>
        <v>3.5432986</v>
      </c>
      <c r="N383" s="125">
        <f>IF(Data!P252&gt;0,Data!P252,P227)</f>
        <v>3.6070942000000001</v>
      </c>
      <c r="O383" s="121"/>
      <c r="P383" s="121"/>
    </row>
    <row r="384" spans="1:20">
      <c r="A384" s="308"/>
      <c r="B384" s="307">
        <f t="shared" si="6"/>
        <v>44000</v>
      </c>
      <c r="C384" s="125">
        <f>IF(Data!E253&gt;0,Data!E253,E228)</f>
        <v>3.3093284000000005</v>
      </c>
      <c r="D384" s="125">
        <f>IF(Data!F253&gt;0,Data!F253,F228)</f>
        <v>3.2690114000000001</v>
      </c>
      <c r="E384" s="125">
        <f>IF(Data!G253&gt;0,Data!G253,G228)</f>
        <v>3.235128</v>
      </c>
      <c r="F384" s="125">
        <f>IF(Data!H253&gt;0,Data!H253,H228)</f>
        <v>3.3315435999999998</v>
      </c>
      <c r="G384" s="125">
        <f>IF(Data!I253&gt;0,Data!I253,I228)</f>
        <v>3.3998574000000001</v>
      </c>
      <c r="H384" s="125">
        <f>IF(Data!J253&gt;0,Data!J253,J228)</f>
        <v>3.3862383999999999</v>
      </c>
      <c r="I384" s="125">
        <f>IF(Data!K253&gt;0,Data!K253,K228)</f>
        <v>3.4651303999999996</v>
      </c>
      <c r="J384" s="125">
        <f>IF(Data!L253&gt;0,Data!L253,L228)</f>
        <v>3.4771671999999998</v>
      </c>
      <c r="K384" s="125">
        <f>IF(Data!M254&gt;0,Data!M254,M228)</f>
        <v>3.4583014000000003</v>
      </c>
      <c r="L384" s="125">
        <f>IF(Data!N254&gt;0,Data!N254,N228)</f>
        <v>3.4460666</v>
      </c>
      <c r="M384" s="125">
        <f>IF(Data!O253&gt;0,Data!O253,O228)</f>
        <v>3.5232985999999999</v>
      </c>
      <c r="N384" s="125">
        <f>IF(Data!P253&gt;0,Data!P253,P228)</f>
        <v>3.5870942000000001</v>
      </c>
      <c r="O384" s="121"/>
      <c r="P384" s="121"/>
    </row>
    <row r="385" spans="1:16">
      <c r="A385" s="308"/>
      <c r="B385" s="307">
        <f t="shared" si="6"/>
        <v>44007</v>
      </c>
      <c r="C385" s="125">
        <f>IF(Data!E254&gt;0,Data!E254,E229)</f>
        <v>3.1633284000000002</v>
      </c>
      <c r="D385" s="125">
        <f>IF(Data!F254&gt;0,Data!F254,F229)</f>
        <v>3.1230113999999998</v>
      </c>
      <c r="E385" s="125">
        <f>IF(Data!G254&gt;0,Data!G254,G229)</f>
        <v>3.0891279999999997</v>
      </c>
      <c r="F385" s="125">
        <f>IF(Data!H254&gt;0,Data!H254,H229)</f>
        <v>3.1855435999999999</v>
      </c>
      <c r="G385" s="125">
        <f>IF(Data!I254&gt;0,Data!I254,I229)</f>
        <v>3.2538574000000002</v>
      </c>
      <c r="H385" s="125">
        <f>IF(Data!J254&gt;0,Data!J254,J229)</f>
        <v>3.2402384</v>
      </c>
      <c r="I385" s="125">
        <f>IF(Data!K254&gt;0,Data!K254,K229)</f>
        <v>3.3271303999999997</v>
      </c>
      <c r="J385" s="125">
        <f>IF(Data!L254&gt;0,Data!L254,L229)</f>
        <v>3.3391671999999999</v>
      </c>
      <c r="K385" s="125">
        <f>IF(Data!M254&gt;0,Data!M254,M229)</f>
        <v>3.3323014</v>
      </c>
      <c r="L385" s="125">
        <f>IF(Data!N254&gt;0,Data!N254,N229)</f>
        <v>3.3200665999999996</v>
      </c>
      <c r="M385" s="125">
        <f>IF(Data!O254&gt;0,Data!O254,O229)</f>
        <v>3.4052986000000001</v>
      </c>
      <c r="N385" s="125">
        <f>IF(Data!P254&gt;0,Data!P254,P229)</f>
        <v>3.4690942000000002</v>
      </c>
      <c r="O385" s="121"/>
      <c r="P385" s="121"/>
    </row>
    <row r="386" spans="1:16">
      <c r="A386" s="308"/>
      <c r="B386" s="307">
        <f t="shared" si="6"/>
        <v>44014</v>
      </c>
      <c r="C386" s="125">
        <f>IF(Data!E255&gt;0,Data!E255,E230)</f>
        <v>3.4173284000000002</v>
      </c>
      <c r="D386" s="125">
        <f>IF(Data!F255&gt;0,Data!F255,F230)</f>
        <v>3.3770113999999998</v>
      </c>
      <c r="E386" s="125">
        <f>IF(Data!G255&gt;0,Data!G255,G230)</f>
        <v>3.3431279999999997</v>
      </c>
      <c r="F386" s="125">
        <f>IF(Data!H255&gt;0,Data!H255,H230)</f>
        <v>3.4415435999999997</v>
      </c>
      <c r="G386" s="125">
        <f>IF(Data!I255&gt;0,Data!I255,I230)</f>
        <v>3.5098574</v>
      </c>
      <c r="H386" s="125">
        <f>IF(Data!J255&gt;0,Data!J255,J230)</f>
        <v>3.4962383999999997</v>
      </c>
      <c r="I386" s="125">
        <f>IF(Data!K255&gt;0,Data!K255,K230)</f>
        <v>3.5611303999999997</v>
      </c>
      <c r="J386" s="125">
        <f>IF(Data!L255&gt;0,Data!L255,L230)</f>
        <v>3.5731671999999999</v>
      </c>
      <c r="K386" s="125">
        <f>IF(Data!M255&gt;0,Data!M255,M230)</f>
        <v>3.5443014000000002</v>
      </c>
      <c r="L386" s="125">
        <f>IF(Data!N255&gt;0,Data!N255,N230)</f>
        <v>3.5320665999999998</v>
      </c>
      <c r="M386" s="125">
        <f>IF(Data!O255&gt;0,Data!O255,O230)</f>
        <v>3.5452986000000002</v>
      </c>
      <c r="N386" s="125">
        <f>IF(Data!P255&gt;0,Data!P255,P230)</f>
        <v>3.6090942000000004</v>
      </c>
      <c r="O386" s="121"/>
      <c r="P386" s="121"/>
    </row>
    <row r="387" spans="1:16">
      <c r="A387" s="308"/>
      <c r="B387" s="307">
        <f t="shared" si="6"/>
        <v>44021</v>
      </c>
      <c r="C387" s="125">
        <f>IF(Data!E256&gt;0,Data!E256,E231)</f>
        <v>3.4533284000000002</v>
      </c>
      <c r="D387" s="125">
        <f>IF(Data!F256&gt;0,Data!F256,F231)</f>
        <v>3.4130113999999998</v>
      </c>
      <c r="E387" s="125">
        <f>IF(Data!G256&gt;0,Data!G256,G231)</f>
        <v>3.3791279999999997</v>
      </c>
      <c r="F387" s="125">
        <f>IF(Data!H256&gt;0,Data!H256,H231)</f>
        <v>3.4575435999999997</v>
      </c>
      <c r="G387" s="125">
        <f>IF(Data!I256&gt;0,Data!I256,I231)</f>
        <v>3.5258574</v>
      </c>
      <c r="H387" s="125">
        <f>IF(Data!J256&gt;0,Data!J256,J231)</f>
        <v>3.5122383999999998</v>
      </c>
      <c r="I387" s="125">
        <f>IF(Data!K256&gt;0,Data!K256,K231)</f>
        <v>3.5771303999999997</v>
      </c>
      <c r="J387" s="125">
        <f>IF(Data!L256&gt;0,Data!L256,L231)</f>
        <v>3.5891671999999999</v>
      </c>
      <c r="K387" s="125">
        <f>IF(Data!M256&gt;0,Data!M256,M231)</f>
        <v>3.5603014000000002</v>
      </c>
      <c r="L387" s="125">
        <f>IF(Data!N256&gt;0,Data!N256,N231)</f>
        <v>3.5480665999999998</v>
      </c>
      <c r="M387" s="125">
        <f>IF(Data!O256&gt;0,Data!O256,O231)</f>
        <v>3.5932986000000002</v>
      </c>
      <c r="N387" s="125">
        <f>IF(Data!P256&gt;0,Data!P256,P231)</f>
        <v>3.6570942000000004</v>
      </c>
      <c r="O387" s="121"/>
      <c r="P387" s="121"/>
    </row>
    <row r="388" spans="1:16">
      <c r="A388" s="308"/>
      <c r="B388" s="307">
        <f t="shared" si="6"/>
        <v>44028</v>
      </c>
      <c r="C388" s="125">
        <f>IF(Data!E257&gt;0,Data!E257,E232)</f>
        <v>3.2573284000000005</v>
      </c>
      <c r="D388" s="125">
        <f>IF(Data!F257&gt;0,Data!F257,F232)</f>
        <v>3.2170114000000001</v>
      </c>
      <c r="E388" s="125">
        <f>IF(Data!G257&gt;0,Data!G257,G232)</f>
        <v>3.183128</v>
      </c>
      <c r="F388" s="125">
        <f>IF(Data!H257&gt;0,Data!H257,H232)</f>
        <v>3.2675435999999998</v>
      </c>
      <c r="G388" s="125">
        <f>IF(Data!I257&gt;0,Data!I257,I232)</f>
        <v>3.3358574000000001</v>
      </c>
      <c r="H388" s="125">
        <f>IF(Data!J257&gt;0,Data!J257,J232)</f>
        <v>3.3222383999999998</v>
      </c>
      <c r="I388" s="125">
        <f>IF(Data!K257&gt;0,Data!K257,K232)</f>
        <v>3.3971303999999996</v>
      </c>
      <c r="J388" s="125">
        <f>IF(Data!L257&gt;0,Data!L257,L232)</f>
        <v>3.4091671999999997</v>
      </c>
      <c r="K388" s="125">
        <f>IF(Data!M257&gt;0,Data!M257,M232)</f>
        <v>3.3943014000000002</v>
      </c>
      <c r="L388" s="125">
        <f>IF(Data!N257&gt;0,Data!N257,N232)</f>
        <v>3.3820665999999999</v>
      </c>
      <c r="M388" s="125">
        <f>IF(Data!O257&gt;0,Data!O257,O232)</f>
        <v>3.4612986000000001</v>
      </c>
      <c r="N388" s="125">
        <f>IF(Data!P257&gt;0,Data!P257,P232)</f>
        <v>3.5250942000000003</v>
      </c>
      <c r="O388" s="121"/>
      <c r="P388" s="121"/>
    </row>
    <row r="389" spans="1:16">
      <c r="A389" s="308"/>
      <c r="B389" s="307">
        <f t="shared" si="6"/>
        <v>44035</v>
      </c>
      <c r="C389" s="125">
        <f>IF(Data!E258&gt;0,Data!E258,E233)</f>
        <v>3.2373284000000004</v>
      </c>
      <c r="D389" s="125">
        <f>IF(Data!F258&gt;0,Data!F258,F233)</f>
        <v>3.1970114000000001</v>
      </c>
      <c r="E389" s="125">
        <f>IF(Data!G258&gt;0,Data!G258,G233)</f>
        <v>3.1631279999999999</v>
      </c>
      <c r="F389" s="125">
        <f>IF(Data!H258&gt;0,Data!H258,H233)</f>
        <v>3.2455436</v>
      </c>
      <c r="G389" s="125">
        <f>IF(Data!I258&gt;0,Data!I258,I233)</f>
        <v>3.3138574000000003</v>
      </c>
      <c r="H389" s="125">
        <f>IF(Data!J258&gt;0,Data!J258,J233)</f>
        <v>3.3002384</v>
      </c>
      <c r="I389" s="125">
        <f>IF(Data!K258&gt;0,Data!K258,K233)</f>
        <v>3.3791303999999998</v>
      </c>
      <c r="J389" s="125">
        <f>IF(Data!L258&gt;0,Data!L258,L233)</f>
        <v>3.3911671999999999</v>
      </c>
      <c r="K389" s="125">
        <f>IF(Data!M258&gt;0,Data!M258,M233)</f>
        <v>3.3743014000000002</v>
      </c>
      <c r="L389" s="125">
        <f>IF(Data!N258&gt;0,Data!N258,N233)</f>
        <v>3.3620665999999999</v>
      </c>
      <c r="M389" s="125">
        <f>IF(Data!O258&gt;0,Data!O258,O233)</f>
        <v>3.4592985999999999</v>
      </c>
      <c r="N389" s="125">
        <f>IF(Data!P258&gt;0,Data!P258,P233)</f>
        <v>3.5230942000000001</v>
      </c>
      <c r="O389" s="121"/>
      <c r="P389" s="121"/>
    </row>
    <row r="390" spans="1:16">
      <c r="A390" s="308"/>
      <c r="B390" s="307">
        <f t="shared" si="6"/>
        <v>44042</v>
      </c>
      <c r="C390" s="125">
        <f>IF(Data!E259&gt;0,Data!E259,E234)</f>
        <v>3.1493284000000004</v>
      </c>
      <c r="D390" s="125">
        <f>IF(Data!F259&gt;0,Data!F259,F234)</f>
        <v>3.1090114</v>
      </c>
      <c r="E390" s="125">
        <f>IF(Data!G259&gt;0,Data!G259,G234)</f>
        <v>3.0751279999999999</v>
      </c>
      <c r="F390" s="125">
        <f>IF(Data!H259&gt;0,Data!H259,H234)</f>
        <v>3.1735435999999999</v>
      </c>
      <c r="G390" s="125">
        <f>IF(Data!I259&gt;0,Data!I259,I234)</f>
        <v>3.2418574000000002</v>
      </c>
      <c r="H390" s="125">
        <f>IF(Data!J259&gt;0,Data!J259,J234)</f>
        <v>3.2282384</v>
      </c>
      <c r="I390" s="125">
        <f>IF(Data!K259&gt;0,Data!K259,K234)</f>
        <v>3.3111303999999997</v>
      </c>
      <c r="J390" s="125">
        <f>IF(Data!L259&gt;0,Data!L259,L234)</f>
        <v>3.3231671999999999</v>
      </c>
      <c r="K390" s="125">
        <f>IF(Data!M259&gt;0,Data!M259,M234)</f>
        <v>3.3183014000000002</v>
      </c>
      <c r="L390" s="125">
        <f>IF(Data!N259&gt;0,Data!N259,N234)</f>
        <v>3.3060665999999999</v>
      </c>
      <c r="M390" s="125">
        <f>IF(Data!O259&gt;0,Data!O259,O234)</f>
        <v>3.4192985999999999</v>
      </c>
      <c r="N390" s="125">
        <f>IF(Data!P259&gt;0,Data!P259,P234)</f>
        <v>3.4830942</v>
      </c>
      <c r="O390" s="121"/>
      <c r="P390" s="121"/>
    </row>
    <row r="391" spans="1:16">
      <c r="A391" s="308"/>
      <c r="B391" s="307">
        <f t="shared" si="6"/>
        <v>44049</v>
      </c>
      <c r="C391" s="125">
        <f>IF(Data!E260&gt;0,Data!E260,E235)</f>
        <v>3.1193284000000006</v>
      </c>
      <c r="D391" s="125">
        <f>IF(Data!F260&gt;0,Data!F260,F235)</f>
        <v>3.0790114000000002</v>
      </c>
      <c r="E391" s="125">
        <f>IF(Data!G260&gt;0,Data!G260,G235)</f>
        <v>3.0451280000000001</v>
      </c>
      <c r="F391" s="125">
        <f>IF(Data!H260&gt;0,Data!H260,H235)</f>
        <v>3.1455435999999999</v>
      </c>
      <c r="G391" s="125">
        <f>IF(Data!I260&gt;0,Data!I260,I235)</f>
        <v>3.2138574000000002</v>
      </c>
      <c r="H391" s="125">
        <f>IF(Data!J260&gt;0,Data!J260,J235)</f>
        <v>3.2002383999999999</v>
      </c>
      <c r="I391" s="125">
        <f>IF(Data!K260&gt;0,Data!K260,K235)</f>
        <v>3.2911303999999997</v>
      </c>
      <c r="J391" s="125">
        <f>IF(Data!L260&gt;0,Data!L260,L235)</f>
        <v>3.3031671999999999</v>
      </c>
      <c r="K391" s="125">
        <f>IF(Data!M260&gt;0,Data!M260,M235)</f>
        <v>3.3023014000000002</v>
      </c>
      <c r="L391" s="125">
        <f>IF(Data!N260&gt;0,Data!N260,N235)</f>
        <v>3.2900665999999998</v>
      </c>
      <c r="M391" s="125">
        <f>IF(Data!O260&gt;0,Data!O260,O235)</f>
        <v>3.4232985999999999</v>
      </c>
      <c r="N391" s="125">
        <f>IF(Data!P260&gt;0,Data!P260,P235)</f>
        <v>3.4870942</v>
      </c>
      <c r="O391" s="121"/>
      <c r="P391" s="121"/>
    </row>
    <row r="392" spans="1:16">
      <c r="A392" s="308"/>
      <c r="B392" s="307">
        <f t="shared" si="6"/>
        <v>44056</v>
      </c>
      <c r="C392" s="125">
        <f>IF(Data!E261&gt;0,Data!E261,E236)</f>
        <v>3.2693284000000005</v>
      </c>
      <c r="D392" s="125">
        <f>IF(Data!F261&gt;0,Data!F261,F236)</f>
        <v>3.2290114000000001</v>
      </c>
      <c r="E392" s="125">
        <f>IF(Data!G261&gt;0,Data!G261,G236)</f>
        <v>3.195128</v>
      </c>
      <c r="F392" s="125">
        <f>IF(Data!H261&gt;0,Data!H261,H236)</f>
        <v>3.2875435999999998</v>
      </c>
      <c r="G392" s="125">
        <f>IF(Data!I261&gt;0,Data!I261,I236)</f>
        <v>3.3558574000000001</v>
      </c>
      <c r="H392" s="125">
        <f>IF(Data!J261&gt;0,Data!J261,J236)</f>
        <v>3.3422383999999998</v>
      </c>
      <c r="I392" s="125">
        <f>IF(Data!K261&gt;0,Data!K261,K236)</f>
        <v>3.4251303999999996</v>
      </c>
      <c r="J392" s="125">
        <f>IF(Data!L261&gt;0,Data!L261,L236)</f>
        <v>3.4371671999999998</v>
      </c>
      <c r="K392" s="125">
        <f>IF(Data!M261&gt;0,Data!M261,M236)</f>
        <v>3.4203014</v>
      </c>
      <c r="L392" s="125">
        <f>IF(Data!N261&gt;0,Data!N261,N236)</f>
        <v>3.4080665999999997</v>
      </c>
      <c r="M392" s="125">
        <f>IF(Data!O261&gt;0,Data!O261,O236)</f>
        <v>3.5152985999999999</v>
      </c>
      <c r="N392" s="125">
        <f>IF(Data!P261&gt;0,Data!P261,P236)</f>
        <v>3.5790942000000001</v>
      </c>
      <c r="O392" s="121"/>
      <c r="P392" s="121"/>
    </row>
    <row r="393" spans="1:16">
      <c r="A393" s="308"/>
      <c r="B393" s="307">
        <f t="shared" si="6"/>
        <v>44063</v>
      </c>
      <c r="C393" s="125">
        <f>IF(Data!E262&gt;0,Data!E262,E237)</f>
        <v>3.2753284000000003</v>
      </c>
      <c r="D393" s="125">
        <f>IF(Data!F262&gt;0,Data!F262,F237)</f>
        <v>3.2350113999999999</v>
      </c>
      <c r="E393" s="125">
        <f>IF(Data!G262&gt;0,Data!G262,G237)</f>
        <v>3.2011279999999998</v>
      </c>
      <c r="F393" s="125">
        <f>IF(Data!H262&gt;0,Data!H262,H237)</f>
        <v>3.3135435999999996</v>
      </c>
      <c r="G393" s="125">
        <f>IF(Data!I262&gt;0,Data!I262,I237)</f>
        <v>3.3818573999999999</v>
      </c>
      <c r="H393" s="125">
        <f>IF(Data!J262&gt;0,Data!J262,J237)</f>
        <v>3.3682383999999996</v>
      </c>
      <c r="I393" s="125">
        <f>IF(Data!K262&gt;0,Data!K262,K237)</f>
        <v>3.4571303999999996</v>
      </c>
      <c r="J393" s="125">
        <f>IF(Data!L262&gt;0,Data!L262,L237)</f>
        <v>3.4691671999999998</v>
      </c>
      <c r="K393" s="125">
        <f>IF(Data!M262&gt;0,Data!M262,M237)</f>
        <v>3.4583014000000003</v>
      </c>
      <c r="L393" s="125">
        <f>IF(Data!N262&gt;0,Data!N262,N237)</f>
        <v>3.4460666</v>
      </c>
      <c r="M393" s="125">
        <f>IF(Data!O262&gt;0,Data!O262,O237)</f>
        <v>3.5432986</v>
      </c>
      <c r="N393" s="125">
        <f>IF(Data!P262&gt;0,Data!P262,P237)</f>
        <v>3.6070942000000001</v>
      </c>
      <c r="O393" s="121"/>
      <c r="P393" s="121"/>
    </row>
    <row r="394" spans="1:16">
      <c r="A394" s="308"/>
      <c r="B394" s="307">
        <f t="shared" si="6"/>
        <v>44070</v>
      </c>
      <c r="C394" s="125">
        <f>IF(Data!E263&gt;0,Data!E263,E238)</f>
        <v>3.4673284000000004</v>
      </c>
      <c r="D394" s="125">
        <f>IF(Data!F263&gt;0,Data!F263,F238)</f>
        <v>3.4270114</v>
      </c>
      <c r="E394" s="125">
        <f>IF(Data!G263&gt;0,Data!G263,G238)</f>
        <v>3.3931279999999999</v>
      </c>
      <c r="F394" s="125">
        <f>IF(Data!H263&gt;0,Data!H263,H238)</f>
        <v>3.4855435999999997</v>
      </c>
      <c r="G394" s="125">
        <f>IF(Data!I263&gt;0,Data!I263,I238)</f>
        <v>3.5538574000000001</v>
      </c>
      <c r="H394" s="125">
        <f>IF(Data!J263&gt;0,Data!J263,J238)</f>
        <v>3.5402383999999998</v>
      </c>
      <c r="I394" s="125">
        <f>IF(Data!K263&gt;0,Data!K263,K238)</f>
        <v>3.6151303999999995</v>
      </c>
      <c r="J394" s="125">
        <f>IF(Data!L263&gt;0,Data!L263,L238)</f>
        <v>3.6271671999999997</v>
      </c>
      <c r="K394" s="125">
        <f>IF(Data!M263&gt;0,Data!M263,M238)</f>
        <v>3.5983014</v>
      </c>
      <c r="L394" s="125">
        <f>IF(Data!N263&gt;0,Data!N263,N238)</f>
        <v>3.5860665999999997</v>
      </c>
      <c r="M394" s="125">
        <f>IF(Data!O263&gt;0,Data!O263,O238)</f>
        <v>3.6492985999999998</v>
      </c>
      <c r="N394" s="125">
        <f>IF(Data!P263&gt;0,Data!P263,P238)</f>
        <v>3.7130942</v>
      </c>
      <c r="O394" s="121"/>
      <c r="P394" s="121"/>
    </row>
    <row r="395" spans="1:16">
      <c r="A395" s="308"/>
      <c r="B395" s="307">
        <f t="shared" si="6"/>
        <v>44077</v>
      </c>
      <c r="C395" s="125">
        <f>IF(Data!E264&gt;0,Data!E264,E239)</f>
        <v>3.4193284000000004</v>
      </c>
      <c r="D395" s="125">
        <f>IF(Data!F264&gt;0,Data!F264,F239)</f>
        <v>3.3790114</v>
      </c>
      <c r="E395" s="125">
        <f>IF(Data!G264&gt;0,Data!G264,G239)</f>
        <v>3.3451279999999999</v>
      </c>
      <c r="F395" s="125">
        <f>IF(Data!H264&gt;0,Data!H264,H239)</f>
        <v>3.4375435999999997</v>
      </c>
      <c r="G395" s="125">
        <f>IF(Data!I264&gt;0,Data!I264,I239)</f>
        <v>3.5058574</v>
      </c>
      <c r="H395" s="125">
        <f>IF(Data!J264&gt;0,Data!J264,J239)</f>
        <v>3.4922383999999997</v>
      </c>
      <c r="I395" s="125">
        <f>IF(Data!K264&gt;0,Data!K264,K239)</f>
        <v>3.5691303999999997</v>
      </c>
      <c r="J395" s="125">
        <f>IF(Data!L264&gt;0,Data!L264,L239)</f>
        <v>3.5811671999999999</v>
      </c>
      <c r="K395" s="125">
        <f>IF(Data!M264&gt;0,Data!M264,M239)</f>
        <v>3.5583013999999999</v>
      </c>
      <c r="L395" s="125">
        <f>IF(Data!N264&gt;0,Data!N264,N239)</f>
        <v>3.5460665999999996</v>
      </c>
      <c r="M395" s="125">
        <f>IF(Data!O264&gt;0,Data!O264,O239)</f>
        <v>3.6212985999999998</v>
      </c>
      <c r="N395" s="125">
        <f>IF(Data!P264&gt;0,Data!P264,P239)</f>
        <v>3.6850942</v>
      </c>
      <c r="O395" s="121"/>
      <c r="P395" s="121"/>
    </row>
    <row r="396" spans="1:16">
      <c r="A396" s="308"/>
      <c r="B396" s="307">
        <f t="shared" si="6"/>
        <v>44084</v>
      </c>
      <c r="C396" s="125">
        <f>IF(Data!E265&gt;0,Data!E265,E240)</f>
        <v>3.5333284000000003</v>
      </c>
      <c r="D396" s="125">
        <f>IF(Data!F265&gt;0,Data!F265,F240)</f>
        <v>3.4930113999999999</v>
      </c>
      <c r="E396" s="125">
        <f>IF(Data!G265&gt;0,Data!G265,G240)</f>
        <v>3.4591279999999998</v>
      </c>
      <c r="F396" s="125">
        <f>IF(Data!H265&gt;0,Data!H265,H240)</f>
        <v>3.5415435999999998</v>
      </c>
      <c r="G396" s="125">
        <f>IF(Data!I265&gt;0,Data!I265,I240)</f>
        <v>3.6098574000000001</v>
      </c>
      <c r="H396" s="125">
        <f>IF(Data!J265&gt;0,Data!J265,J240)</f>
        <v>3.5962383999999998</v>
      </c>
      <c r="I396" s="125">
        <f>IF(Data!K265&gt;0,Data!K265,K240)</f>
        <v>3.6691303999999998</v>
      </c>
      <c r="J396" s="125">
        <f>IF(Data!L265&gt;0,Data!L265,L240)</f>
        <v>3.6811672</v>
      </c>
      <c r="K396" s="125">
        <f>IF(Data!M265&gt;0,Data!M265,M240)</f>
        <v>3.6503014</v>
      </c>
      <c r="L396" s="125">
        <f>IF(Data!N265&gt;0,Data!N265,N240)</f>
        <v>3.6380665999999997</v>
      </c>
      <c r="M396" s="125">
        <f>IF(Data!O265&gt;0,Data!O265,O240)</f>
        <v>3.6932985999999999</v>
      </c>
      <c r="N396" s="125">
        <f>IF(Data!P265&gt;0,Data!P265,P240)</f>
        <v>3.7570942000000001</v>
      </c>
      <c r="O396" s="121"/>
      <c r="P396" s="121"/>
    </row>
    <row r="397" spans="1:16">
      <c r="A397" s="308"/>
      <c r="B397" s="307">
        <f t="shared" si="6"/>
        <v>44091</v>
      </c>
      <c r="C397" s="125">
        <f>IF(Data!E266&gt;0,Data!E266,E241)</f>
        <v>3.6353284000000001</v>
      </c>
      <c r="D397" s="125">
        <f>IF(Data!F266&gt;0,Data!F266,F241)</f>
        <v>3.5950113999999997</v>
      </c>
      <c r="E397" s="125">
        <f>IF(Data!G266&gt;0,Data!G266,G241)</f>
        <v>3.5611279999999996</v>
      </c>
      <c r="F397" s="125">
        <f>IF(Data!H266&gt;0,Data!H266,H241)</f>
        <v>3.6315435999999996</v>
      </c>
      <c r="G397" s="125">
        <f>IF(Data!I266&gt;0,Data!I266,I241)</f>
        <v>3.6998574</v>
      </c>
      <c r="H397" s="125">
        <f>IF(Data!J266&gt;0,Data!J266,J241)</f>
        <v>3.6862383999999997</v>
      </c>
      <c r="I397" s="125">
        <f>IF(Data!K266&gt;0,Data!K266,K241)</f>
        <v>3.7411303999999999</v>
      </c>
      <c r="J397" s="125">
        <f>IF(Data!L266&gt;0,Data!L266,L241)</f>
        <v>3.7531672</v>
      </c>
      <c r="K397" s="125">
        <f>IF(Data!M266&gt;0,Data!M266,M241)</f>
        <v>3.7143014000000001</v>
      </c>
      <c r="L397" s="125">
        <f>IF(Data!N266&gt;0,Data!N266,N241)</f>
        <v>3.7020665999999998</v>
      </c>
      <c r="M397" s="125">
        <f>IF(Data!O266&gt;0,Data!O266,O241)</f>
        <v>3.7232986000000001</v>
      </c>
      <c r="N397" s="125">
        <f>IF(Data!P266&gt;0,Data!P266,P241)</f>
        <v>3.7870942000000003</v>
      </c>
      <c r="O397" s="121"/>
      <c r="P397" s="121"/>
    </row>
    <row r="398" spans="1:16">
      <c r="A398" s="308"/>
      <c r="B398" s="307">
        <f t="shared" si="6"/>
        <v>44098</v>
      </c>
      <c r="C398" s="125">
        <f>IF(Data!E267&gt;0,Data!E267,E242)</f>
        <v>3.5173284000000002</v>
      </c>
      <c r="D398" s="125">
        <f>IF(Data!F267&gt;0,Data!F267,F242)</f>
        <v>3.4770113999999999</v>
      </c>
      <c r="E398" s="125">
        <f>IF(Data!G267&gt;0,Data!G267,G242)</f>
        <v>3.4431279999999997</v>
      </c>
      <c r="F398" s="125">
        <f>IF(Data!H267&gt;0,Data!H267,H242)</f>
        <v>3.5135435999999998</v>
      </c>
      <c r="G398" s="125">
        <f>IF(Data!I267&gt;0,Data!I267,I242)</f>
        <v>3.5818574000000001</v>
      </c>
      <c r="H398" s="125">
        <f>IF(Data!J267&gt;0,Data!J267,J242)</f>
        <v>3.5682383999999998</v>
      </c>
      <c r="I398" s="125">
        <f>IF(Data!K267&gt;0,Data!K267,K242)</f>
        <v>3.6311303999999995</v>
      </c>
      <c r="J398" s="125">
        <f>IF(Data!L267&gt;0,Data!L267,L242)</f>
        <v>3.6431671999999997</v>
      </c>
      <c r="K398" s="125">
        <f>IF(Data!M267&gt;0,Data!M267,M242)</f>
        <v>3.6123014000000002</v>
      </c>
      <c r="L398" s="125">
        <f>IF(Data!N267&gt;0,Data!N267,N242)</f>
        <v>3.6000665999999999</v>
      </c>
      <c r="M398" s="125">
        <f>IF(Data!O267&gt;0,Data!O267,O242)</f>
        <v>3.6452985999999998</v>
      </c>
      <c r="N398" s="125">
        <f>IF(Data!P267&gt;0,Data!P267,P242)</f>
        <v>3.7090942</v>
      </c>
      <c r="O398" s="121"/>
      <c r="P398" s="121"/>
    </row>
    <row r="399" spans="1:16">
      <c r="A399" s="308"/>
      <c r="B399" s="307">
        <f t="shared" si="6"/>
        <v>44105</v>
      </c>
      <c r="C399" s="125">
        <f>IF(Data!E268&gt;0,Data!E268,E243)</f>
        <v>3.7132974000000001</v>
      </c>
      <c r="D399" s="125">
        <f>IF(Data!F268&gt;0,Data!F268,F243)</f>
        <v>3.6422954000000001</v>
      </c>
      <c r="E399" s="125">
        <f>IF(Data!G268&gt;0,Data!G268,G243)</f>
        <v>3.6502202000000001</v>
      </c>
      <c r="F399" s="125">
        <f>IF(Data!H268&gt;0,Data!H268,H243)</f>
        <v>3.7319537999999999</v>
      </c>
      <c r="G399" s="125">
        <f>IF(Data!I268&gt;0,Data!I268,I243)</f>
        <v>3.7783812000000001</v>
      </c>
      <c r="H399" s="125">
        <f>IF(Data!J268&gt;0,Data!J268,J243)</f>
        <v>3.7767119999999998</v>
      </c>
      <c r="I399" s="125">
        <f>IF(Data!K268&gt;0,Data!K268,K243)</f>
        <v>3.8138122000000001</v>
      </c>
      <c r="J399" s="125">
        <f>IF(Data!L268&gt;0,Data!L268,L243)</f>
        <v>3.8126354</v>
      </c>
      <c r="K399" s="125">
        <f>IF(Data!M268&gt;0,Data!M268,M243)</f>
        <v>3.8057013999999998</v>
      </c>
      <c r="L399" s="125">
        <f>IF(Data!N268&gt;0,Data!N268,N243)</f>
        <v>3.7837359999999998</v>
      </c>
      <c r="M399" s="125">
        <f>IF(Data!O268&gt;0,Data!O268,O243)</f>
        <v>3.8099822000000003</v>
      </c>
      <c r="N399" s="125">
        <f>IF(Data!P268&gt;0,Data!P268,P243)</f>
        <v>3.9020000000000001</v>
      </c>
      <c r="O399" s="121"/>
      <c r="P399" s="121"/>
    </row>
    <row r="400" spans="1:16">
      <c r="A400" s="308"/>
      <c r="B400" s="307">
        <f t="shared" si="6"/>
        <v>44112</v>
      </c>
      <c r="C400" s="125">
        <f>IF(Data!E269&gt;0,Data!E269,E244)</f>
        <v>3.7572974000000001</v>
      </c>
      <c r="D400" s="125">
        <f>IF(Data!F269&gt;0,Data!F269,F244)</f>
        <v>3.6862954000000001</v>
      </c>
      <c r="E400" s="125">
        <f>IF(Data!G269&gt;0,Data!G269,G244)</f>
        <v>3.6942202000000002</v>
      </c>
      <c r="F400" s="125">
        <f>IF(Data!H269&gt;0,Data!H269,H244)</f>
        <v>3.7579538000000001</v>
      </c>
      <c r="G400" s="125">
        <f>IF(Data!I269&gt;0,Data!I269,I244)</f>
        <v>3.8043812000000004</v>
      </c>
      <c r="H400" s="125">
        <f>IF(Data!J269&gt;0,Data!J269,J244)</f>
        <v>3.8027120000000001</v>
      </c>
      <c r="I400" s="125">
        <f>IF(Data!K269&gt;0,Data!K269,K244)</f>
        <v>3.8798121999999999</v>
      </c>
      <c r="J400" s="125">
        <f>IF(Data!L269&gt;0,Data!L269,L244)</f>
        <v>3.8786353999999998</v>
      </c>
      <c r="K400" s="125">
        <f>IF(Data!M269&gt;0,Data!M269,M244)</f>
        <v>3.8257014000000003</v>
      </c>
      <c r="L400" s="125">
        <f>IF(Data!N269&gt;0,Data!N269,N244)</f>
        <v>3.8037360000000002</v>
      </c>
      <c r="M400" s="125">
        <f>IF(Data!O269&gt;0,Data!O269,O244)</f>
        <v>3.8099822000000003</v>
      </c>
      <c r="N400" s="125">
        <f>IF(Data!P269&gt;0,Data!P269,P244)</f>
        <v>3.9020000000000001</v>
      </c>
      <c r="O400" s="121"/>
      <c r="P400" s="121"/>
    </row>
    <row r="401" spans="1:16">
      <c r="A401" s="308"/>
      <c r="B401" s="307">
        <f t="shared" si="6"/>
        <v>44119</v>
      </c>
      <c r="C401" s="125" t="str">
        <f>IF(Data!E270&gt;0,Data!E270,E245)</f>
        <v/>
      </c>
      <c r="D401" s="125" t="str">
        <f>IF(Data!F270&gt;0,Data!F270,F245)</f>
        <v/>
      </c>
      <c r="E401" s="125" t="str">
        <f>IF(Data!G270&gt;0,Data!G270,G245)</f>
        <v/>
      </c>
      <c r="F401" s="125" t="str">
        <f>IF(Data!H270&gt;0,Data!H270,H245)</f>
        <v/>
      </c>
      <c r="G401" s="125" t="str">
        <f>IF(Data!I270&gt;0,Data!I270,I245)</f>
        <v/>
      </c>
      <c r="H401" s="125" t="str">
        <f>IF(Data!J270&gt;0,Data!J270,J245)</f>
        <v/>
      </c>
      <c r="I401" s="125" t="str">
        <f>IF(Data!K270&gt;0,Data!K270,K245)</f>
        <v/>
      </c>
      <c r="J401" s="125" t="str">
        <f>IF(Data!L270&gt;0,Data!L270,L245)</f>
        <v/>
      </c>
      <c r="K401" s="125" t="str">
        <f>IF(Data!M270&gt;0,Data!M270,M245)</f>
        <v/>
      </c>
      <c r="L401" s="125" t="str">
        <f>IF(Data!N270&gt;0,Data!N270,N245)</f>
        <v/>
      </c>
      <c r="M401" s="125" t="str">
        <f>IF(Data!O270&gt;0,Data!O270,O245)</f>
        <v/>
      </c>
      <c r="N401" s="125" t="str">
        <f>IF(Data!P270&gt;0,Data!P270,P245)</f>
        <v/>
      </c>
      <c r="O401" s="121"/>
      <c r="P401" s="121"/>
    </row>
    <row r="402" spans="1:16">
      <c r="A402" s="308"/>
      <c r="B402" s="307">
        <f t="shared" si="6"/>
        <v>44126</v>
      </c>
      <c r="C402" s="125" t="str">
        <f>IF(Data!E271&gt;0,Data!E271,E246)</f>
        <v/>
      </c>
      <c r="D402" s="125" t="str">
        <f>IF(Data!F271&gt;0,Data!F271,F246)</f>
        <v/>
      </c>
      <c r="E402" s="125" t="str">
        <f>IF(Data!G271&gt;0,Data!G271,G246)</f>
        <v/>
      </c>
      <c r="F402" s="125" t="str">
        <f>IF(Data!H271&gt;0,Data!H271,H246)</f>
        <v/>
      </c>
      <c r="G402" s="125" t="str">
        <f>IF(Data!I271&gt;0,Data!I271,I246)</f>
        <v/>
      </c>
      <c r="H402" s="125" t="str">
        <f>IF(Data!J271&gt;0,Data!J271,J246)</f>
        <v/>
      </c>
      <c r="I402" s="125" t="str">
        <f>IF(Data!K271&gt;0,Data!K271,K246)</f>
        <v/>
      </c>
      <c r="J402" s="125" t="str">
        <f>IF(Data!L271&gt;0,Data!L271,L246)</f>
        <v/>
      </c>
      <c r="K402" s="125" t="str">
        <f>IF(Data!M271&gt;0,Data!M271,M246)</f>
        <v/>
      </c>
      <c r="L402" s="125" t="str">
        <f>IF(Data!N271&gt;0,Data!N271,N246)</f>
        <v/>
      </c>
      <c r="M402" s="125" t="str">
        <f>IF(Data!O271&gt;0,Data!O271,O246)</f>
        <v/>
      </c>
      <c r="N402" s="125" t="str">
        <f>IF(Data!P271&gt;0,Data!P271,P246)</f>
        <v/>
      </c>
      <c r="O402" s="121"/>
      <c r="P402" s="121"/>
    </row>
    <row r="403" spans="1:16">
      <c r="A403" s="308"/>
      <c r="B403" s="307">
        <f t="shared" si="6"/>
        <v>44133</v>
      </c>
      <c r="C403" s="125" t="str">
        <f>IF(Data!E272&gt;0,Data!E272,E247)</f>
        <v/>
      </c>
      <c r="D403" s="125" t="str">
        <f>IF(Data!F272&gt;0,Data!F272,F247)</f>
        <v/>
      </c>
      <c r="E403" s="125" t="str">
        <f>IF(Data!G272&gt;0,Data!G272,G247)</f>
        <v/>
      </c>
      <c r="F403" s="125" t="str">
        <f>IF(Data!H272&gt;0,Data!H272,H247)</f>
        <v/>
      </c>
      <c r="G403" s="125" t="str">
        <f>IF(Data!I272&gt;0,Data!I272,I247)</f>
        <v/>
      </c>
      <c r="H403" s="125" t="str">
        <f>IF(Data!J272&gt;0,Data!J272,J247)</f>
        <v/>
      </c>
      <c r="I403" s="125" t="str">
        <f>IF(Data!K272&gt;0,Data!K272,K247)</f>
        <v/>
      </c>
      <c r="J403" s="125" t="str">
        <f>IF(Data!L272&gt;0,Data!L272,L247)</f>
        <v/>
      </c>
      <c r="K403" s="125" t="str">
        <f>IF(Data!M272&gt;0,Data!M272,M247)</f>
        <v/>
      </c>
      <c r="L403" s="125" t="str">
        <f>IF(Data!N272&gt;0,Data!N272,N247)</f>
        <v/>
      </c>
      <c r="M403" s="125" t="str">
        <f>IF(Data!O272&gt;0,Data!O272,O247)</f>
        <v/>
      </c>
      <c r="N403" s="125" t="str">
        <f>IF(Data!P272&gt;0,Data!P272,P247)</f>
        <v/>
      </c>
      <c r="O403" s="121"/>
      <c r="P403" s="121"/>
    </row>
    <row r="404" spans="1:16">
      <c r="A404" s="308"/>
      <c r="B404" s="307">
        <f t="shared" si="6"/>
        <v>44140</v>
      </c>
      <c r="C404" s="125" t="str">
        <f>IF(Data!E273&gt;0,Data!E273,E248)</f>
        <v/>
      </c>
      <c r="D404" s="125" t="str">
        <f>IF(Data!F273&gt;0,Data!F273,F248)</f>
        <v/>
      </c>
      <c r="E404" s="125" t="str">
        <f>IF(Data!G273&gt;0,Data!G273,G248)</f>
        <v/>
      </c>
      <c r="F404" s="125" t="str">
        <f>IF(Data!H273&gt;0,Data!H273,H248)</f>
        <v/>
      </c>
      <c r="G404" s="125" t="str">
        <f>IF(Data!I273&gt;0,Data!I273,I248)</f>
        <v/>
      </c>
      <c r="H404" s="125" t="str">
        <f>IF(Data!J273&gt;0,Data!J273,J248)</f>
        <v/>
      </c>
      <c r="I404" s="125" t="str">
        <f>IF(Data!K273&gt;0,Data!K273,K248)</f>
        <v/>
      </c>
      <c r="J404" s="125" t="str">
        <f>IF(Data!L273&gt;0,Data!L273,L248)</f>
        <v/>
      </c>
      <c r="K404" s="125" t="str">
        <f>IF(Data!M273&gt;0,Data!M273,M248)</f>
        <v/>
      </c>
      <c r="L404" s="125" t="str">
        <f>IF(Data!N273&gt;0,Data!N273,N248)</f>
        <v/>
      </c>
      <c r="M404" s="125" t="str">
        <f>IF(Data!O273&gt;0,Data!O273,O248)</f>
        <v/>
      </c>
      <c r="N404" s="125" t="str">
        <f>IF(Data!P273&gt;0,Data!P273,P248)</f>
        <v/>
      </c>
      <c r="O404" s="121"/>
      <c r="P404" s="121"/>
    </row>
    <row r="405" spans="1:16">
      <c r="A405" s="308"/>
      <c r="B405" s="307">
        <f t="shared" si="6"/>
        <v>44147</v>
      </c>
      <c r="C405" s="125" t="str">
        <f>IF(Data!E274&gt;0,Data!E274,E249)</f>
        <v/>
      </c>
      <c r="D405" s="125" t="str">
        <f>IF(Data!F274&gt;0,Data!F274,F249)</f>
        <v/>
      </c>
      <c r="E405" s="125" t="str">
        <f>IF(Data!G274&gt;0,Data!G274,G249)</f>
        <v/>
      </c>
      <c r="F405" s="125" t="str">
        <f>IF(Data!H274&gt;0,Data!H274,H249)</f>
        <v/>
      </c>
      <c r="G405" s="125" t="str">
        <f>IF(Data!I274&gt;0,Data!I274,I249)</f>
        <v/>
      </c>
      <c r="H405" s="125" t="str">
        <f>IF(Data!J274&gt;0,Data!J274,J249)</f>
        <v/>
      </c>
      <c r="I405" s="125" t="str">
        <f>IF(Data!K274&gt;0,Data!K274,K249)</f>
        <v/>
      </c>
      <c r="J405" s="125" t="str">
        <f>IF(Data!L274&gt;0,Data!L274,L249)</f>
        <v/>
      </c>
      <c r="K405" s="125" t="str">
        <f>IF(Data!M274&gt;0,Data!M274,M249)</f>
        <v/>
      </c>
      <c r="L405" s="125" t="str">
        <f>IF(Data!N274&gt;0,Data!N274,N249)</f>
        <v/>
      </c>
      <c r="M405" s="125" t="str">
        <f>IF(Data!O274&gt;0,Data!O274,O249)</f>
        <v/>
      </c>
      <c r="N405" s="125" t="str">
        <f>IF(Data!P274&gt;0,Data!P274,P249)</f>
        <v/>
      </c>
      <c r="O405" s="121"/>
      <c r="P405" s="121"/>
    </row>
    <row r="406" spans="1:16">
      <c r="A406" s="308"/>
      <c r="B406" s="307">
        <f t="shared" si="6"/>
        <v>44154</v>
      </c>
      <c r="C406" s="125" t="str">
        <f>IF(Data!E275&gt;0,Data!E275,E250)</f>
        <v/>
      </c>
      <c r="D406" s="125" t="str">
        <f>IF(Data!F275&gt;0,Data!F275,F250)</f>
        <v/>
      </c>
      <c r="E406" s="125" t="str">
        <f>IF(Data!G275&gt;0,Data!G275,G250)</f>
        <v/>
      </c>
      <c r="F406" s="125" t="str">
        <f>IF(Data!H275&gt;0,Data!H275,H250)</f>
        <v/>
      </c>
      <c r="G406" s="125" t="str">
        <f>IF(Data!I275&gt;0,Data!I275,I250)</f>
        <v/>
      </c>
      <c r="H406" s="125" t="str">
        <f>IF(Data!J275&gt;0,Data!J275,J250)</f>
        <v/>
      </c>
      <c r="I406" s="125" t="str">
        <f>IF(Data!K275&gt;0,Data!K275,K250)</f>
        <v/>
      </c>
      <c r="J406" s="125" t="str">
        <f>IF(Data!L275&gt;0,Data!L275,L250)</f>
        <v/>
      </c>
      <c r="K406" s="125" t="str">
        <f>IF(Data!M275&gt;0,Data!M275,M250)</f>
        <v/>
      </c>
      <c r="L406" s="125" t="str">
        <f>IF(Data!N275&gt;0,Data!N275,N250)</f>
        <v/>
      </c>
      <c r="M406" s="125" t="str">
        <f>IF(Data!O275&gt;0,Data!O275,O250)</f>
        <v/>
      </c>
      <c r="N406" s="125" t="str">
        <f>IF(Data!P275&gt;0,Data!P275,P250)</f>
        <v/>
      </c>
      <c r="O406" s="121"/>
      <c r="P406" s="121"/>
    </row>
    <row r="407" spans="1:16">
      <c r="A407" s="308"/>
      <c r="B407" s="307">
        <f t="shared" si="6"/>
        <v>44161</v>
      </c>
      <c r="C407" s="125" t="str">
        <f>IF(Data!E276&gt;0,Data!E276,E251)</f>
        <v/>
      </c>
      <c r="D407" s="125" t="str">
        <f>IF(Data!F276&gt;0,Data!F276,F251)</f>
        <v/>
      </c>
      <c r="E407" s="125" t="str">
        <f>IF(Data!G276&gt;0,Data!G276,G251)</f>
        <v/>
      </c>
      <c r="F407" s="125" t="str">
        <f>IF(Data!H276&gt;0,Data!H276,H251)</f>
        <v/>
      </c>
      <c r="G407" s="125" t="str">
        <f>IF(Data!I276&gt;0,Data!I276,I251)</f>
        <v/>
      </c>
      <c r="H407" s="125" t="str">
        <f>IF(Data!J276&gt;0,Data!J276,J251)</f>
        <v/>
      </c>
      <c r="I407" s="125" t="str">
        <f>IF(Data!K276&gt;0,Data!K276,K251)</f>
        <v/>
      </c>
      <c r="J407" s="125" t="str">
        <f>IF(Data!L276&gt;0,Data!L276,L251)</f>
        <v/>
      </c>
      <c r="K407" s="125" t="str">
        <f>IF(Data!M276&gt;0,Data!M276,M251)</f>
        <v/>
      </c>
      <c r="L407" s="125" t="str">
        <f>IF(Data!N276&gt;0,Data!N276,N251)</f>
        <v/>
      </c>
      <c r="M407" s="125" t="str">
        <f>IF(Data!O276&gt;0,Data!O276,O251)</f>
        <v/>
      </c>
      <c r="N407" s="125" t="str">
        <f>IF(Data!P276&gt;0,Data!P276,P251)</f>
        <v/>
      </c>
      <c r="O407" s="121"/>
      <c r="P407" s="121"/>
    </row>
    <row r="408" spans="1:16">
      <c r="A408" s="308"/>
      <c r="B408" s="307">
        <f t="shared" si="6"/>
        <v>44168</v>
      </c>
      <c r="C408" s="125" t="str">
        <f>IF(Data!E277&gt;0,Data!E277,E252)</f>
        <v/>
      </c>
      <c r="D408" s="125" t="str">
        <f>IF(Data!F277&gt;0,Data!F277,F252)</f>
        <v/>
      </c>
      <c r="E408" s="125" t="str">
        <f>IF(Data!G277&gt;0,Data!G277,G252)</f>
        <v/>
      </c>
      <c r="F408" s="125" t="str">
        <f>IF(Data!H277&gt;0,Data!H277,H252)</f>
        <v/>
      </c>
      <c r="G408" s="125" t="str">
        <f>IF(Data!I277&gt;0,Data!I277,I252)</f>
        <v/>
      </c>
      <c r="H408" s="125" t="str">
        <f>IF(Data!J277&gt;0,Data!J277,J252)</f>
        <v/>
      </c>
      <c r="I408" s="125" t="str">
        <f>IF(Data!K277&gt;0,Data!K277,K252)</f>
        <v/>
      </c>
      <c r="J408" s="125" t="str">
        <f>IF(Data!L277&gt;0,Data!L277,L252)</f>
        <v/>
      </c>
      <c r="K408" s="125" t="str">
        <f>IF(Data!M277&gt;0,Data!M277,M252)</f>
        <v/>
      </c>
      <c r="L408" s="125" t="str">
        <f>IF(Data!N277&gt;0,Data!N277,N252)</f>
        <v/>
      </c>
      <c r="M408" s="125" t="str">
        <f>IF(Data!O277&gt;0,Data!O277,O252)</f>
        <v/>
      </c>
      <c r="N408" s="125" t="str">
        <f>IF(Data!P277&gt;0,Data!P277,P252)</f>
        <v/>
      </c>
      <c r="O408" s="121"/>
      <c r="P408" s="121"/>
    </row>
    <row r="409" spans="1:16">
      <c r="A409" s="308"/>
      <c r="B409" s="307">
        <f t="shared" si="6"/>
        <v>44175</v>
      </c>
      <c r="C409" s="125" t="str">
        <f>IF(Data!E278&gt;0,Data!E278,E253)</f>
        <v/>
      </c>
      <c r="D409" s="125" t="str">
        <f>IF(Data!F278&gt;0,Data!F278,F253)</f>
        <v/>
      </c>
      <c r="E409" s="125" t="str">
        <f>IF(Data!G278&gt;0,Data!G278,G253)</f>
        <v/>
      </c>
      <c r="F409" s="125" t="str">
        <f>IF(Data!H278&gt;0,Data!H278,H253)</f>
        <v/>
      </c>
      <c r="G409" s="125" t="str">
        <f>IF(Data!I278&gt;0,Data!I278,I253)</f>
        <v/>
      </c>
      <c r="H409" s="125" t="str">
        <f>IF(Data!J278&gt;0,Data!J278,J253)</f>
        <v/>
      </c>
      <c r="I409" s="125" t="str">
        <f>IF(Data!K278&gt;0,Data!K278,K253)</f>
        <v/>
      </c>
      <c r="J409" s="125" t="str">
        <f>IF(Data!L278&gt;0,Data!L278,L253)</f>
        <v/>
      </c>
      <c r="K409" s="125" t="str">
        <f>IF(Data!M278&gt;0,Data!M278,M253)</f>
        <v/>
      </c>
      <c r="L409" s="125" t="str">
        <f>IF(Data!N278&gt;0,Data!N278,N253)</f>
        <v/>
      </c>
      <c r="M409" s="125" t="str">
        <f>IF(Data!O278&gt;0,Data!O278,O253)</f>
        <v/>
      </c>
      <c r="N409" s="125" t="str">
        <f>IF(Data!P278&gt;0,Data!P278,P253)</f>
        <v/>
      </c>
      <c r="O409" s="121"/>
      <c r="P409" s="121"/>
    </row>
    <row r="410" spans="1:16">
      <c r="A410" s="308"/>
      <c r="B410" s="307">
        <f t="shared" si="6"/>
        <v>44182</v>
      </c>
      <c r="C410" s="125" t="str">
        <f>IF(Data!E279&gt;0,Data!E279,E254)</f>
        <v/>
      </c>
      <c r="D410" s="125" t="str">
        <f>IF(Data!F279&gt;0,Data!F279,F254)</f>
        <v/>
      </c>
      <c r="E410" s="125" t="str">
        <f>IF(Data!G279&gt;0,Data!G279,G254)</f>
        <v/>
      </c>
      <c r="F410" s="125" t="str">
        <f>IF(Data!H279&gt;0,Data!H279,H254)</f>
        <v/>
      </c>
      <c r="G410" s="125" t="str">
        <f>IF(Data!I279&gt;0,Data!I279,I254)</f>
        <v/>
      </c>
      <c r="H410" s="125" t="str">
        <f>IF(Data!J279&gt;0,Data!J279,J254)</f>
        <v/>
      </c>
      <c r="I410" s="125" t="str">
        <f>IF(Data!K279&gt;0,Data!K279,K254)</f>
        <v/>
      </c>
      <c r="J410" s="125" t="str">
        <f>IF(Data!L279&gt;0,Data!L279,L254)</f>
        <v/>
      </c>
      <c r="K410" s="125" t="str">
        <f>IF(Data!M279&gt;0,Data!M279,M254)</f>
        <v/>
      </c>
      <c r="L410" s="125" t="str">
        <f>IF(Data!N279&gt;0,Data!N279,N254)</f>
        <v/>
      </c>
      <c r="M410" s="125" t="str">
        <f>IF(Data!O279&gt;0,Data!O279,O254)</f>
        <v/>
      </c>
      <c r="N410" s="125" t="str">
        <f>IF(Data!P279&gt;0,Data!P279,P254)</f>
        <v/>
      </c>
      <c r="O410" s="121"/>
      <c r="P410" s="121"/>
    </row>
    <row r="411" spans="1:16">
      <c r="A411" s="308"/>
      <c r="B411" s="307">
        <f t="shared" si="6"/>
        <v>44189</v>
      </c>
      <c r="C411" s="125" t="str">
        <f>IF(Data!E280&gt;0,Data!E280,E255)</f>
        <v/>
      </c>
      <c r="D411" s="125" t="str">
        <f>IF(Data!F280&gt;0,Data!F280,F255)</f>
        <v/>
      </c>
      <c r="E411" s="125" t="str">
        <f>IF(Data!G280&gt;0,Data!G280,G255)</f>
        <v/>
      </c>
      <c r="F411" s="125" t="str">
        <f>IF(Data!H280&gt;0,Data!H280,H255)</f>
        <v/>
      </c>
      <c r="G411" s="125" t="str">
        <f>IF(Data!I280&gt;0,Data!I280,I255)</f>
        <v/>
      </c>
      <c r="H411" s="125" t="str">
        <f>IF(Data!J280&gt;0,Data!J280,J255)</f>
        <v/>
      </c>
      <c r="I411" s="125" t="str">
        <f>IF(Data!K280&gt;0,Data!K280,K255)</f>
        <v/>
      </c>
      <c r="J411" s="125" t="str">
        <f>IF(Data!L280&gt;0,Data!L280,L255)</f>
        <v/>
      </c>
      <c r="K411" s="125" t="str">
        <f>IF(Data!M280&gt;0,Data!M280,M255)</f>
        <v/>
      </c>
      <c r="L411" s="125" t="str">
        <f>IF(Data!N280&gt;0,Data!N280,N255)</f>
        <v/>
      </c>
      <c r="M411" s="125" t="str">
        <f>IF(Data!O280&gt;0,Data!O280,O255)</f>
        <v/>
      </c>
      <c r="N411" s="125" t="str">
        <f>IF(Data!P280&gt;0,Data!P280,P255)</f>
        <v/>
      </c>
      <c r="O411" s="121"/>
      <c r="P411" s="121"/>
    </row>
    <row r="412" spans="1:16">
      <c r="A412" s="308"/>
      <c r="B412" s="307">
        <f t="shared" si="6"/>
        <v>44196</v>
      </c>
      <c r="C412" s="125" t="str">
        <f>IF(Data!E281&gt;0,Data!E281,E256)</f>
        <v/>
      </c>
      <c r="D412" s="125" t="str">
        <f>IF(Data!F281&gt;0,Data!F281,F256)</f>
        <v/>
      </c>
      <c r="E412" s="125" t="str">
        <f>IF(Data!G281&gt;0,Data!G281,G256)</f>
        <v/>
      </c>
      <c r="F412" s="125" t="str">
        <f>IF(Data!H281&gt;0,Data!H281,H256)</f>
        <v/>
      </c>
      <c r="G412" s="125" t="str">
        <f>IF(Data!I281&gt;0,Data!I281,I256)</f>
        <v/>
      </c>
      <c r="H412" s="125" t="str">
        <f>IF(Data!J281&gt;0,Data!J281,J256)</f>
        <v/>
      </c>
      <c r="I412" s="125" t="str">
        <f>IF(Data!K281&gt;0,Data!K281,K256)</f>
        <v/>
      </c>
      <c r="J412" s="125" t="str">
        <f>IF(Data!L281&gt;0,Data!L281,L256)</f>
        <v/>
      </c>
      <c r="K412" s="125" t="str">
        <f>IF(Data!M281&gt;0,Data!M281,M256)</f>
        <v/>
      </c>
      <c r="L412" s="125" t="str">
        <f>IF(Data!N281&gt;0,Data!N281,N256)</f>
        <v/>
      </c>
      <c r="M412" s="125" t="str">
        <f>IF(Data!O281&gt;0,Data!O281,O256)</f>
        <v/>
      </c>
      <c r="N412" s="125" t="str">
        <f>IF(Data!P281&gt;0,Data!P281,P256)</f>
        <v/>
      </c>
      <c r="O412" s="121"/>
      <c r="P412" s="121"/>
    </row>
    <row r="413" spans="1:16">
      <c r="A413" s="306">
        <v>2021</v>
      </c>
      <c r="B413" s="307">
        <f t="shared" si="6"/>
        <v>44203</v>
      </c>
      <c r="C413" s="125" t="str">
        <f>IF(Data!E282&gt;0,Data!E282,E257)</f>
        <v/>
      </c>
      <c r="D413" s="125" t="str">
        <f>IF(Data!F282&gt;0,Data!F282,F257)</f>
        <v/>
      </c>
      <c r="E413" s="125" t="str">
        <f>IF(Data!G282&gt;0,Data!G282,G257)</f>
        <v/>
      </c>
      <c r="F413" s="125" t="str">
        <f>IF(Data!H282&gt;0,Data!H282,H257)</f>
        <v/>
      </c>
      <c r="G413" s="125" t="str">
        <f>IF(Data!I282&gt;0,Data!I282,I257)</f>
        <v/>
      </c>
      <c r="H413" s="125" t="str">
        <f>IF(Data!J282&gt;0,Data!J282,J257)</f>
        <v/>
      </c>
      <c r="I413" s="125" t="str">
        <f>IF(Data!K282&gt;0,Data!K282,K257)</f>
        <v/>
      </c>
      <c r="J413" s="125" t="str">
        <f>IF(Data!L282&gt;0,Data!L282,L257)</f>
        <v/>
      </c>
      <c r="K413" s="125" t="str">
        <f>IF(Data!M282&gt;0,Data!M282,M257)</f>
        <v/>
      </c>
      <c r="L413" s="125" t="str">
        <f>IF(Data!N282&gt;0,Data!N282,N257)</f>
        <v/>
      </c>
      <c r="M413" s="125" t="str">
        <f>IF(Data!O282&gt;0,Data!O282,O257)</f>
        <v/>
      </c>
      <c r="N413" s="125" t="str">
        <f>IF(Data!P282&gt;0,Data!P282,P257)</f>
        <v/>
      </c>
      <c r="O413" s="121"/>
      <c r="P413" s="121"/>
    </row>
    <row r="414" spans="1:16">
      <c r="A414" s="308"/>
      <c r="B414" s="307">
        <f t="shared" si="6"/>
        <v>44210</v>
      </c>
      <c r="C414" s="125" t="str">
        <f>IF(Data!E283&gt;0,Data!E283,E258)</f>
        <v/>
      </c>
      <c r="D414" s="125" t="str">
        <f>IF(Data!F283&gt;0,Data!F283,F258)</f>
        <v/>
      </c>
      <c r="E414" s="125" t="str">
        <f>IF(Data!G283&gt;0,Data!G283,G258)</f>
        <v/>
      </c>
      <c r="F414" s="125" t="str">
        <f>IF(Data!H283&gt;0,Data!H283,H258)</f>
        <v/>
      </c>
      <c r="G414" s="125" t="str">
        <f>IF(Data!I283&gt;0,Data!I283,I258)</f>
        <v/>
      </c>
      <c r="H414" s="125" t="str">
        <f>IF(Data!J283&gt;0,Data!J283,J258)</f>
        <v/>
      </c>
      <c r="I414" s="125" t="str">
        <f>IF(Data!K283&gt;0,Data!K283,K258)</f>
        <v/>
      </c>
      <c r="J414" s="125" t="str">
        <f>IF(Data!L283&gt;0,Data!L283,L258)</f>
        <v/>
      </c>
      <c r="K414" s="125" t="str">
        <f>IF(Data!M283&gt;0,Data!M283,M258)</f>
        <v/>
      </c>
      <c r="L414" s="125" t="str">
        <f>IF(Data!N283&gt;0,Data!N283,N258)</f>
        <v/>
      </c>
      <c r="M414" s="125" t="str">
        <f>IF(Data!O283&gt;0,Data!O283,O258)</f>
        <v/>
      </c>
      <c r="N414" s="125" t="str">
        <f>IF(Data!P283&gt;0,Data!P283,P258)</f>
        <v/>
      </c>
      <c r="O414" s="121"/>
      <c r="P414" s="121"/>
    </row>
    <row r="415" spans="1:16">
      <c r="A415" s="308"/>
      <c r="B415" s="307">
        <f t="shared" si="6"/>
        <v>44217</v>
      </c>
      <c r="C415" s="125" t="str">
        <f>IF(Data!E284&gt;0,Data!E284,E259)</f>
        <v/>
      </c>
      <c r="D415" s="125" t="str">
        <f>IF(Data!F284&gt;0,Data!F284,F259)</f>
        <v/>
      </c>
      <c r="E415" s="125" t="str">
        <f>IF(Data!G284&gt;0,Data!G284,G259)</f>
        <v/>
      </c>
      <c r="F415" s="125" t="str">
        <f>IF(Data!H284&gt;0,Data!H284,H259)</f>
        <v/>
      </c>
      <c r="G415" s="125" t="str">
        <f>IF(Data!I284&gt;0,Data!I284,I259)</f>
        <v/>
      </c>
      <c r="H415" s="125" t="str">
        <f>IF(Data!J284&gt;0,Data!J284,J259)</f>
        <v/>
      </c>
      <c r="I415" s="125" t="str">
        <f>IF(Data!K284&gt;0,Data!K284,K259)</f>
        <v/>
      </c>
      <c r="J415" s="125" t="str">
        <f>IF(Data!L284&gt;0,Data!L284,L259)</f>
        <v/>
      </c>
      <c r="K415" s="125" t="str">
        <f>IF(Data!M284&gt;0,Data!M284,M259)</f>
        <v/>
      </c>
      <c r="L415" s="125" t="str">
        <f>IF(Data!N284&gt;0,Data!N284,N259)</f>
        <v/>
      </c>
      <c r="M415" s="125" t="str">
        <f>IF(Data!O284&gt;0,Data!O284,O259)</f>
        <v/>
      </c>
      <c r="N415" s="125" t="str">
        <f>IF(Data!P284&gt;0,Data!P284,P259)</f>
        <v/>
      </c>
      <c r="O415" s="121"/>
      <c r="P415" s="121"/>
    </row>
    <row r="416" spans="1:16">
      <c r="A416" s="308"/>
      <c r="B416" s="307">
        <f t="shared" si="6"/>
        <v>44224</v>
      </c>
      <c r="C416" s="125" t="str">
        <f>IF(Data!E285&gt;0,Data!E285,E260)</f>
        <v/>
      </c>
      <c r="D416" s="125" t="str">
        <f>IF(Data!F285&gt;0,Data!F285,F260)</f>
        <v/>
      </c>
      <c r="E416" s="125" t="str">
        <f>IF(Data!G285&gt;0,Data!G285,G260)</f>
        <v/>
      </c>
      <c r="F416" s="125" t="str">
        <f>IF(Data!H285&gt;0,Data!H285,H260)</f>
        <v/>
      </c>
      <c r="G416" s="125" t="str">
        <f>IF(Data!I285&gt;0,Data!I285,I260)</f>
        <v/>
      </c>
      <c r="H416" s="125" t="str">
        <f>IF(Data!J285&gt;0,Data!J285,J260)</f>
        <v/>
      </c>
      <c r="I416" s="125" t="str">
        <f>IF(Data!K285&gt;0,Data!K285,K260)</f>
        <v/>
      </c>
      <c r="J416" s="125" t="str">
        <f>IF(Data!L285&gt;0,Data!L285,L260)</f>
        <v/>
      </c>
      <c r="K416" s="125" t="str">
        <f>IF(Data!M285&gt;0,Data!M285,M260)</f>
        <v/>
      </c>
      <c r="L416" s="125" t="str">
        <f>IF(Data!N285&gt;0,Data!N285,N260)</f>
        <v/>
      </c>
      <c r="M416" s="125" t="str">
        <f>IF(Data!O285&gt;0,Data!O285,O260)</f>
        <v/>
      </c>
      <c r="N416" s="125" t="str">
        <f>IF(Data!P285&gt;0,Data!P285,P260)</f>
        <v/>
      </c>
      <c r="O416" s="121"/>
      <c r="P416" s="121"/>
    </row>
    <row r="417" spans="1:16">
      <c r="A417" s="308"/>
      <c r="B417" s="307">
        <f t="shared" si="6"/>
        <v>44231</v>
      </c>
      <c r="C417" s="125" t="str">
        <f>IF(Data!E286&gt;0,Data!E286,E261)</f>
        <v/>
      </c>
      <c r="D417" s="125" t="str">
        <f>IF(Data!F286&gt;0,Data!F286,F261)</f>
        <v/>
      </c>
      <c r="E417" s="125" t="str">
        <f>IF(Data!G286&gt;0,Data!G286,G261)</f>
        <v/>
      </c>
      <c r="F417" s="125" t="str">
        <f>IF(Data!H286&gt;0,Data!H286,H261)</f>
        <v/>
      </c>
      <c r="G417" s="125" t="str">
        <f>IF(Data!I286&gt;0,Data!I286,I261)</f>
        <v/>
      </c>
      <c r="H417" s="125" t="str">
        <f>IF(Data!J286&gt;0,Data!J286,J261)</f>
        <v/>
      </c>
      <c r="I417" s="125" t="str">
        <f>IF(Data!K286&gt;0,Data!K286,K261)</f>
        <v/>
      </c>
      <c r="J417" s="125" t="str">
        <f>IF(Data!L286&gt;0,Data!L286,L261)</f>
        <v/>
      </c>
      <c r="K417" s="125" t="str">
        <f>IF(Data!M286&gt;0,Data!M286,M261)</f>
        <v/>
      </c>
      <c r="L417" s="125" t="str">
        <f>IF(Data!N286&gt;0,Data!N286,N261)</f>
        <v/>
      </c>
      <c r="M417" s="125" t="str">
        <f>IF(Data!O286&gt;0,Data!O286,O261)</f>
        <v/>
      </c>
      <c r="N417" s="125" t="str">
        <f>IF(Data!P286&gt;0,Data!P286,P261)</f>
        <v/>
      </c>
      <c r="O417" s="121"/>
      <c r="P417" s="121"/>
    </row>
    <row r="418" spans="1:16">
      <c r="A418" s="308"/>
      <c r="B418" s="307">
        <f t="shared" si="6"/>
        <v>44238</v>
      </c>
      <c r="C418" s="125" t="str">
        <f>IF(Data!E287&gt;0,Data!E287,E262)</f>
        <v/>
      </c>
      <c r="D418" s="125" t="str">
        <f>IF(Data!F287&gt;0,Data!F287,F262)</f>
        <v/>
      </c>
      <c r="E418" s="125" t="str">
        <f>IF(Data!G287&gt;0,Data!G287,G262)</f>
        <v/>
      </c>
      <c r="F418" s="125" t="str">
        <f>IF(Data!H287&gt;0,Data!H287,H262)</f>
        <v/>
      </c>
      <c r="G418" s="125" t="str">
        <f>IF(Data!I287&gt;0,Data!I287,I262)</f>
        <v/>
      </c>
      <c r="H418" s="125" t="str">
        <f>IF(Data!J287&gt;0,Data!J287,J262)</f>
        <v/>
      </c>
      <c r="I418" s="125" t="str">
        <f>IF(Data!K287&gt;0,Data!K287,K262)</f>
        <v/>
      </c>
      <c r="J418" s="125" t="str">
        <f>IF(Data!L287&gt;0,Data!L287,L262)</f>
        <v/>
      </c>
      <c r="K418" s="125" t="str">
        <f>IF(Data!M287&gt;0,Data!M287,M262)</f>
        <v/>
      </c>
      <c r="L418" s="125" t="str">
        <f>IF(Data!N287&gt;0,Data!N287,N262)</f>
        <v/>
      </c>
      <c r="M418" s="125" t="str">
        <f>IF(Data!O287&gt;0,Data!O287,O262)</f>
        <v/>
      </c>
      <c r="N418" s="125" t="str">
        <f>IF(Data!P287&gt;0,Data!P287,P262)</f>
        <v/>
      </c>
      <c r="O418" s="121"/>
      <c r="P418" s="121"/>
    </row>
    <row r="419" spans="1:16">
      <c r="A419" s="308"/>
      <c r="B419" s="307">
        <f t="shared" si="6"/>
        <v>44245</v>
      </c>
      <c r="C419" s="125" t="str">
        <f>IF(Data!E288&gt;0,Data!E288,E263)</f>
        <v/>
      </c>
      <c r="D419" s="125" t="str">
        <f>IF(Data!F288&gt;0,Data!F288,F263)</f>
        <v/>
      </c>
      <c r="E419" s="125" t="str">
        <f>IF(Data!G288&gt;0,Data!G288,G263)</f>
        <v/>
      </c>
      <c r="F419" s="125" t="str">
        <f>IF(Data!H288&gt;0,Data!H288,H263)</f>
        <v/>
      </c>
      <c r="G419" s="125" t="str">
        <f>IF(Data!I288&gt;0,Data!I288,I263)</f>
        <v/>
      </c>
      <c r="H419" s="125" t="str">
        <f>IF(Data!J288&gt;0,Data!J288,J263)</f>
        <v/>
      </c>
      <c r="I419" s="125" t="str">
        <f>IF(Data!K288&gt;0,Data!K288,K263)</f>
        <v/>
      </c>
      <c r="J419" s="125" t="str">
        <f>IF(Data!L288&gt;0,Data!L288,L263)</f>
        <v/>
      </c>
      <c r="K419" s="125" t="str">
        <f>IF(Data!M288&gt;0,Data!M288,M263)</f>
        <v/>
      </c>
      <c r="L419" s="125" t="str">
        <f>IF(Data!N288&gt;0,Data!N288,N263)</f>
        <v/>
      </c>
      <c r="M419" s="125" t="str">
        <f>IF(Data!O288&gt;0,Data!O288,O263)</f>
        <v/>
      </c>
      <c r="N419" s="125" t="str">
        <f>IF(Data!P288&gt;0,Data!P288,P263)</f>
        <v/>
      </c>
      <c r="O419" s="121"/>
      <c r="P419" s="121"/>
    </row>
    <row r="420" spans="1:16">
      <c r="A420" s="308"/>
      <c r="B420" s="307">
        <f t="shared" si="6"/>
        <v>44252</v>
      </c>
      <c r="C420" s="125" t="str">
        <f>IF(Data!E289&gt;0,Data!E289,E264)</f>
        <v/>
      </c>
      <c r="D420" s="125" t="str">
        <f>IF(Data!F289&gt;0,Data!F289,F264)</f>
        <v/>
      </c>
      <c r="E420" s="125" t="str">
        <f>IF(Data!G289&gt;0,Data!G289,G264)</f>
        <v/>
      </c>
      <c r="F420" s="125" t="str">
        <f>IF(Data!H289&gt;0,Data!H289,H264)</f>
        <v/>
      </c>
      <c r="G420" s="125" t="str">
        <f>IF(Data!I289&gt;0,Data!I289,I264)</f>
        <v/>
      </c>
      <c r="H420" s="125" t="str">
        <f>IF(Data!J289&gt;0,Data!J289,J264)</f>
        <v/>
      </c>
      <c r="I420" s="125" t="str">
        <f>IF(Data!K289&gt;0,Data!K289,K264)</f>
        <v/>
      </c>
      <c r="J420" s="125" t="str">
        <f>IF(Data!L289&gt;0,Data!L289,L264)</f>
        <v/>
      </c>
      <c r="K420" s="125" t="str">
        <f>IF(Data!M289&gt;0,Data!M289,M264)</f>
        <v/>
      </c>
      <c r="L420" s="125" t="str">
        <f>IF(Data!N289&gt;0,Data!N289,N264)</f>
        <v/>
      </c>
      <c r="M420" s="125" t="str">
        <f>IF(Data!O289&gt;0,Data!O289,O264)</f>
        <v/>
      </c>
      <c r="N420" s="125" t="str">
        <f>IF(Data!P289&gt;0,Data!P289,P264)</f>
        <v/>
      </c>
      <c r="O420" s="121"/>
      <c r="P420" s="121"/>
    </row>
    <row r="421" spans="1:16">
      <c r="A421" s="308"/>
      <c r="B421" s="307">
        <f t="shared" si="6"/>
        <v>44259</v>
      </c>
      <c r="C421" s="125" t="str">
        <f>IF(Data!E290&gt;0,Data!E290,E265)</f>
        <v/>
      </c>
      <c r="D421" s="125" t="str">
        <f>IF(Data!F290&gt;0,Data!F290,F265)</f>
        <v/>
      </c>
      <c r="E421" s="125" t="str">
        <f>IF(Data!G290&gt;0,Data!G290,G265)</f>
        <v/>
      </c>
      <c r="F421" s="125" t="str">
        <f>IF(Data!H290&gt;0,Data!H290,H265)</f>
        <v/>
      </c>
      <c r="G421" s="125" t="str">
        <f>IF(Data!I290&gt;0,Data!I290,I265)</f>
        <v/>
      </c>
      <c r="H421" s="125" t="str">
        <f>IF(Data!J290&gt;0,Data!J290,J265)</f>
        <v/>
      </c>
      <c r="I421" s="125" t="str">
        <f>IF(Data!K290&gt;0,Data!K290,K265)</f>
        <v/>
      </c>
      <c r="J421" s="125" t="str">
        <f>IF(Data!L290&gt;0,Data!L290,L265)</f>
        <v/>
      </c>
      <c r="K421" s="125" t="str">
        <f>IF(Data!M290&gt;0,Data!M290,M265)</f>
        <v/>
      </c>
      <c r="L421" s="125" t="str">
        <f>IF(Data!N290&gt;0,Data!N290,N265)</f>
        <v/>
      </c>
      <c r="M421" s="125" t="str">
        <f>IF(Data!O290&gt;0,Data!O290,O265)</f>
        <v/>
      </c>
      <c r="N421" s="125" t="str">
        <f>IF(Data!P290&gt;0,Data!P290,P265)</f>
        <v/>
      </c>
      <c r="O421" s="121"/>
      <c r="P421" s="121"/>
    </row>
    <row r="422" spans="1:16">
      <c r="A422" s="308"/>
      <c r="B422" s="307">
        <f t="shared" si="6"/>
        <v>44266</v>
      </c>
      <c r="C422" s="125" t="str">
        <f>IF(Data!E291&gt;0,Data!E291,E266)</f>
        <v/>
      </c>
      <c r="D422" s="125" t="str">
        <f>IF(Data!F291&gt;0,Data!F291,F266)</f>
        <v/>
      </c>
      <c r="E422" s="125" t="str">
        <f>IF(Data!G291&gt;0,Data!G291,G266)</f>
        <v/>
      </c>
      <c r="F422" s="125" t="str">
        <f>IF(Data!H291&gt;0,Data!H291,H266)</f>
        <v/>
      </c>
      <c r="G422" s="125" t="str">
        <f>IF(Data!I291&gt;0,Data!I291,I266)</f>
        <v/>
      </c>
      <c r="H422" s="125" t="str">
        <f>IF(Data!J291&gt;0,Data!J291,J266)</f>
        <v/>
      </c>
      <c r="I422" s="125" t="str">
        <f>IF(Data!K291&gt;0,Data!K291,K266)</f>
        <v/>
      </c>
      <c r="J422" s="125" t="str">
        <f>IF(Data!L291&gt;0,Data!L291,L266)</f>
        <v/>
      </c>
      <c r="K422" s="125" t="str">
        <f>IF(Data!M291&gt;0,Data!M291,M266)</f>
        <v/>
      </c>
      <c r="L422" s="125" t="str">
        <f>IF(Data!N291&gt;0,Data!N291,N266)</f>
        <v/>
      </c>
      <c r="M422" s="125" t="str">
        <f>IF(Data!O291&gt;0,Data!O291,O266)</f>
        <v/>
      </c>
      <c r="N422" s="125" t="str">
        <f>IF(Data!P291&gt;0,Data!P291,P266)</f>
        <v/>
      </c>
      <c r="O422" s="121"/>
      <c r="P422" s="121"/>
    </row>
    <row r="423" spans="1:16">
      <c r="A423" s="308"/>
      <c r="B423" s="307">
        <f t="shared" si="6"/>
        <v>44273</v>
      </c>
      <c r="C423" s="125" t="str">
        <f>IF(Data!E292&gt;0,Data!E292,E267)</f>
        <v/>
      </c>
      <c r="D423" s="125" t="str">
        <f>IF(Data!F292&gt;0,Data!F292,F267)</f>
        <v/>
      </c>
      <c r="E423" s="125" t="str">
        <f>IF(Data!G292&gt;0,Data!G292,G267)</f>
        <v/>
      </c>
      <c r="F423" s="125" t="str">
        <f>IF(Data!H292&gt;0,Data!H292,H267)</f>
        <v/>
      </c>
      <c r="G423" s="125" t="str">
        <f>IF(Data!I292&gt;0,Data!I292,I267)</f>
        <v/>
      </c>
      <c r="H423" s="125" t="str">
        <f>IF(Data!J292&gt;0,Data!J292,J267)</f>
        <v/>
      </c>
      <c r="I423" s="125" t="str">
        <f>IF(Data!K292&gt;0,Data!K292,K267)</f>
        <v/>
      </c>
      <c r="J423" s="125" t="str">
        <f>IF(Data!L292&gt;0,Data!L292,L267)</f>
        <v/>
      </c>
      <c r="K423" s="125" t="str">
        <f>IF(Data!M292&gt;0,Data!M292,M267)</f>
        <v/>
      </c>
      <c r="L423" s="125" t="str">
        <f>IF(Data!N292&gt;0,Data!N292,N267)</f>
        <v/>
      </c>
      <c r="M423" s="125" t="str">
        <f>IF(Data!O292&gt;0,Data!O292,O267)</f>
        <v/>
      </c>
      <c r="N423" s="125" t="str">
        <f>IF(Data!P292&gt;0,Data!P292,P267)</f>
        <v/>
      </c>
      <c r="O423" s="121"/>
      <c r="P423" s="121"/>
    </row>
    <row r="424" spans="1:16">
      <c r="A424" s="308"/>
      <c r="B424" s="307">
        <f t="shared" si="6"/>
        <v>44280</v>
      </c>
      <c r="C424" s="125" t="str">
        <f>IF(Data!E293&gt;0,Data!E293,E268)</f>
        <v/>
      </c>
      <c r="D424" s="125" t="str">
        <f>IF(Data!F293&gt;0,Data!F293,F268)</f>
        <v/>
      </c>
      <c r="E424" s="125" t="str">
        <f>IF(Data!G293&gt;0,Data!G293,G268)</f>
        <v/>
      </c>
      <c r="F424" s="125" t="str">
        <f>IF(Data!H293&gt;0,Data!H293,H268)</f>
        <v/>
      </c>
      <c r="G424" s="125" t="str">
        <f>IF(Data!I293&gt;0,Data!I293,I268)</f>
        <v/>
      </c>
      <c r="H424" s="125" t="str">
        <f>IF(Data!J293&gt;0,Data!J293,J268)</f>
        <v/>
      </c>
      <c r="I424" s="125" t="str">
        <f>IF(Data!K293&gt;0,Data!K293,K268)</f>
        <v/>
      </c>
      <c r="J424" s="125" t="str">
        <f>IF(Data!L293&gt;0,Data!L293,L268)</f>
        <v/>
      </c>
      <c r="K424" s="125" t="str">
        <f>IF(Data!M293&gt;0,Data!M293,M268)</f>
        <v/>
      </c>
      <c r="L424" s="125" t="str">
        <f>IF(Data!N293&gt;0,Data!N293,N268)</f>
        <v/>
      </c>
      <c r="M424" s="125" t="str">
        <f>IF(Data!O293&gt;0,Data!O293,O268)</f>
        <v/>
      </c>
      <c r="N424" s="125" t="str">
        <f>IF(Data!P293&gt;0,Data!P293,P268)</f>
        <v/>
      </c>
      <c r="O424" s="121"/>
      <c r="P424" s="121"/>
    </row>
    <row r="425" spans="1:16">
      <c r="A425" s="308"/>
      <c r="B425" s="307">
        <f t="shared" si="6"/>
        <v>44287</v>
      </c>
      <c r="C425" s="125" t="str">
        <f>IF(Data!E294&gt;0,Data!E294,E269)</f>
        <v/>
      </c>
      <c r="D425" s="125" t="str">
        <f>IF(Data!F294&gt;0,Data!F294,F269)</f>
        <v/>
      </c>
      <c r="E425" s="125" t="str">
        <f>IF(Data!G294&gt;0,Data!G294,G269)</f>
        <v/>
      </c>
      <c r="F425" s="125" t="str">
        <f>IF(Data!H294&gt;0,Data!H294,H269)</f>
        <v/>
      </c>
      <c r="G425" s="125" t="str">
        <f>IF(Data!I294&gt;0,Data!I294,I269)</f>
        <v/>
      </c>
      <c r="H425" s="125" t="str">
        <f>IF(Data!J294&gt;0,Data!J294,J269)</f>
        <v/>
      </c>
      <c r="I425" s="125" t="str">
        <f>IF(Data!K294&gt;0,Data!K294,K269)</f>
        <v/>
      </c>
      <c r="J425" s="125" t="str">
        <f>IF(Data!L294&gt;0,Data!L294,L269)</f>
        <v/>
      </c>
      <c r="K425" s="125" t="str">
        <f>IF(Data!M294&gt;0,Data!M294,M269)</f>
        <v/>
      </c>
      <c r="L425" s="125" t="str">
        <f>IF(Data!N294&gt;0,Data!N294,N269)</f>
        <v/>
      </c>
      <c r="M425" s="125" t="str">
        <f>IF(Data!O294&gt;0,Data!O294,O269)</f>
        <v/>
      </c>
      <c r="N425" s="125" t="str">
        <f>IF(Data!P294&gt;0,Data!P294,P269)</f>
        <v/>
      </c>
      <c r="O425" s="121"/>
      <c r="P425" s="121"/>
    </row>
    <row r="426" spans="1:16">
      <c r="A426" s="308"/>
      <c r="B426" s="307">
        <f t="shared" si="6"/>
        <v>44294</v>
      </c>
      <c r="C426" s="125" t="str">
        <f>IF(Data!E295&gt;0,Data!E295,E270)</f>
        <v/>
      </c>
      <c r="D426" s="125" t="str">
        <f>IF(Data!F295&gt;0,Data!F295,F270)</f>
        <v/>
      </c>
      <c r="E426" s="125" t="str">
        <f>IF(Data!G295&gt;0,Data!G295,G270)</f>
        <v/>
      </c>
      <c r="F426" s="125" t="str">
        <f>IF(Data!H295&gt;0,Data!H295,H270)</f>
        <v/>
      </c>
      <c r="G426" s="125" t="str">
        <f>IF(Data!I295&gt;0,Data!I295,I270)</f>
        <v/>
      </c>
      <c r="H426" s="125" t="str">
        <f>IF(Data!J295&gt;0,Data!J295,J270)</f>
        <v/>
      </c>
      <c r="I426" s="125" t="str">
        <f>IF(Data!K295&gt;0,Data!K295,K270)</f>
        <v/>
      </c>
      <c r="J426" s="125" t="str">
        <f>IF(Data!L295&gt;0,Data!L295,L270)</f>
        <v/>
      </c>
      <c r="K426" s="125" t="str">
        <f>IF(Data!M295&gt;0,Data!M295,M270)</f>
        <v/>
      </c>
      <c r="L426" s="125" t="str">
        <f>IF(Data!N295&gt;0,Data!N295,N270)</f>
        <v/>
      </c>
      <c r="M426" s="125" t="str">
        <f>IF(Data!O295&gt;0,Data!O295,O270)</f>
        <v/>
      </c>
      <c r="N426" s="125" t="str">
        <f>IF(Data!P295&gt;0,Data!P295,P270)</f>
        <v/>
      </c>
      <c r="O426" s="121"/>
      <c r="P426" s="121"/>
    </row>
    <row r="427" spans="1:16">
      <c r="A427" s="308"/>
      <c r="B427" s="307">
        <f t="shared" si="6"/>
        <v>44301</v>
      </c>
      <c r="C427" s="125" t="str">
        <f>IF(Data!E296&gt;0,Data!E296,E271)</f>
        <v/>
      </c>
      <c r="D427" s="125" t="str">
        <f>IF(Data!F296&gt;0,Data!F296,F271)</f>
        <v/>
      </c>
      <c r="E427" s="125" t="str">
        <f>IF(Data!G296&gt;0,Data!G296,G271)</f>
        <v/>
      </c>
      <c r="F427" s="125" t="str">
        <f>IF(Data!H296&gt;0,Data!H296,H271)</f>
        <v/>
      </c>
      <c r="G427" s="125" t="str">
        <f>IF(Data!I296&gt;0,Data!I296,I271)</f>
        <v/>
      </c>
      <c r="H427" s="125" t="str">
        <f>IF(Data!J296&gt;0,Data!J296,J271)</f>
        <v/>
      </c>
      <c r="I427" s="125" t="str">
        <f>IF(Data!K296&gt;0,Data!K296,K271)</f>
        <v/>
      </c>
      <c r="J427" s="125" t="str">
        <f>IF(Data!L296&gt;0,Data!L296,L271)</f>
        <v/>
      </c>
      <c r="K427" s="125" t="str">
        <f>IF(Data!M296&gt;0,Data!M296,M271)</f>
        <v/>
      </c>
      <c r="L427" s="125" t="str">
        <f>IF(Data!N296&gt;0,Data!N296,N271)</f>
        <v/>
      </c>
      <c r="M427" s="125" t="str">
        <f>IF(Data!O296&gt;0,Data!O296,O271)</f>
        <v/>
      </c>
      <c r="N427" s="125" t="str">
        <f>IF(Data!P296&gt;0,Data!P296,P271)</f>
        <v/>
      </c>
      <c r="O427" s="121"/>
      <c r="P427" s="121"/>
    </row>
    <row r="428" spans="1:16">
      <c r="A428" s="308"/>
      <c r="B428" s="307">
        <f t="shared" si="6"/>
        <v>44308</v>
      </c>
      <c r="C428" s="125" t="str">
        <f>IF(Data!E297&gt;0,Data!E297,E272)</f>
        <v/>
      </c>
      <c r="D428" s="125" t="str">
        <f>IF(Data!F297&gt;0,Data!F297,F272)</f>
        <v/>
      </c>
      <c r="E428" s="125" t="str">
        <f>IF(Data!G297&gt;0,Data!G297,G272)</f>
        <v/>
      </c>
      <c r="F428" s="125" t="str">
        <f>IF(Data!H297&gt;0,Data!H297,H272)</f>
        <v/>
      </c>
      <c r="G428" s="125" t="str">
        <f>IF(Data!I297&gt;0,Data!I297,I272)</f>
        <v/>
      </c>
      <c r="H428" s="125" t="str">
        <f>IF(Data!J297&gt;0,Data!J297,J272)</f>
        <v/>
      </c>
      <c r="I428" s="125" t="str">
        <f>IF(Data!K297&gt;0,Data!K297,K272)</f>
        <v/>
      </c>
      <c r="J428" s="125" t="str">
        <f>IF(Data!L297&gt;0,Data!L297,L272)</f>
        <v/>
      </c>
      <c r="K428" s="125" t="str">
        <f>IF(Data!M297&gt;0,Data!M297,M272)</f>
        <v/>
      </c>
      <c r="L428" s="125" t="str">
        <f>IF(Data!N297&gt;0,Data!N297,N272)</f>
        <v/>
      </c>
      <c r="M428" s="125" t="str">
        <f>IF(Data!O297&gt;0,Data!O297,O272)</f>
        <v/>
      </c>
      <c r="N428" s="125" t="str">
        <f>IF(Data!P297&gt;0,Data!P297,P272)</f>
        <v/>
      </c>
      <c r="O428" s="121"/>
      <c r="P428" s="121"/>
    </row>
    <row r="429" spans="1:16">
      <c r="A429" s="308"/>
      <c r="B429" s="307">
        <f t="shared" si="6"/>
        <v>44315</v>
      </c>
      <c r="C429" s="125" t="str">
        <f>IF(Data!E298&gt;0,Data!E298,E273)</f>
        <v/>
      </c>
      <c r="D429" s="125" t="str">
        <f>IF(Data!F298&gt;0,Data!F298,F273)</f>
        <v/>
      </c>
      <c r="E429" s="125" t="str">
        <f>IF(Data!G298&gt;0,Data!G298,G273)</f>
        <v/>
      </c>
      <c r="F429" s="125" t="str">
        <f>IF(Data!H298&gt;0,Data!H298,H273)</f>
        <v/>
      </c>
      <c r="G429" s="125" t="str">
        <f>IF(Data!I298&gt;0,Data!I298,I273)</f>
        <v/>
      </c>
      <c r="H429" s="125" t="str">
        <f>IF(Data!J298&gt;0,Data!J298,J273)</f>
        <v/>
      </c>
      <c r="I429" s="125" t="str">
        <f>IF(Data!K298&gt;0,Data!K298,K273)</f>
        <v/>
      </c>
      <c r="J429" s="125" t="str">
        <f>IF(Data!L298&gt;0,Data!L298,L273)</f>
        <v/>
      </c>
      <c r="K429" s="125" t="str">
        <f>IF(Data!M298&gt;0,Data!M298,M273)</f>
        <v/>
      </c>
      <c r="L429" s="125" t="str">
        <f>IF(Data!N298&gt;0,Data!N298,N273)</f>
        <v/>
      </c>
      <c r="M429" s="125" t="str">
        <f>IF(Data!O298&gt;0,Data!O298,O273)</f>
        <v/>
      </c>
      <c r="N429" s="125" t="str">
        <f>IF(Data!P298&gt;0,Data!P298,P273)</f>
        <v/>
      </c>
      <c r="O429" s="121"/>
      <c r="P429" s="121"/>
    </row>
    <row r="430" spans="1:16">
      <c r="A430" s="308"/>
      <c r="B430" s="307">
        <f t="shared" si="6"/>
        <v>44322</v>
      </c>
      <c r="C430" s="125" t="str">
        <f>IF(Data!E299&gt;0,Data!E299,E274)</f>
        <v/>
      </c>
      <c r="D430" s="125" t="str">
        <f>IF(Data!F299&gt;0,Data!F299,F274)</f>
        <v/>
      </c>
      <c r="E430" s="125" t="str">
        <f>IF(Data!G299&gt;0,Data!G299,G274)</f>
        <v/>
      </c>
      <c r="F430" s="125" t="str">
        <f>IF(Data!H299&gt;0,Data!H299,H274)</f>
        <v/>
      </c>
      <c r="G430" s="125" t="str">
        <f>IF(Data!I299&gt;0,Data!I299,I274)</f>
        <v/>
      </c>
      <c r="H430" s="125" t="str">
        <f>IF(Data!J299&gt;0,Data!J299,J274)</f>
        <v/>
      </c>
      <c r="I430" s="125" t="str">
        <f>IF(Data!K299&gt;0,Data!K299,K274)</f>
        <v/>
      </c>
      <c r="J430" s="125" t="str">
        <f>IF(Data!L299&gt;0,Data!L299,L274)</f>
        <v/>
      </c>
      <c r="K430" s="125" t="str">
        <f>IF(Data!M299&gt;0,Data!M299,M274)</f>
        <v/>
      </c>
      <c r="L430" s="125" t="str">
        <f>IF(Data!N299&gt;0,Data!N299,N274)</f>
        <v/>
      </c>
      <c r="M430" s="125" t="str">
        <f>IF(Data!O299&gt;0,Data!O299,O274)</f>
        <v/>
      </c>
      <c r="N430" s="125" t="str">
        <f>IF(Data!P299&gt;0,Data!P299,P274)</f>
        <v/>
      </c>
      <c r="O430" s="121"/>
      <c r="P430" s="121"/>
    </row>
    <row r="431" spans="1:16">
      <c r="A431" s="308"/>
      <c r="B431" s="307">
        <f t="shared" si="6"/>
        <v>44329</v>
      </c>
      <c r="C431" s="125" t="str">
        <f>IF(Data!E300&gt;0,Data!E300,E275)</f>
        <v/>
      </c>
      <c r="D431" s="125" t="str">
        <f>IF(Data!F300&gt;0,Data!F300,F275)</f>
        <v/>
      </c>
      <c r="E431" s="125" t="str">
        <f>IF(Data!G300&gt;0,Data!G300,G275)</f>
        <v/>
      </c>
      <c r="F431" s="125" t="str">
        <f>IF(Data!H300&gt;0,Data!H300,H275)</f>
        <v/>
      </c>
      <c r="G431" s="125" t="str">
        <f>IF(Data!I300&gt;0,Data!I300,I275)</f>
        <v/>
      </c>
      <c r="H431" s="125" t="str">
        <f>IF(Data!J300&gt;0,Data!J300,J275)</f>
        <v/>
      </c>
      <c r="I431" s="125" t="str">
        <f>IF(Data!K300&gt;0,Data!K300,K275)</f>
        <v/>
      </c>
      <c r="J431" s="125" t="str">
        <f>IF(Data!L300&gt;0,Data!L300,L275)</f>
        <v/>
      </c>
      <c r="K431" s="125" t="str">
        <f>IF(Data!M300&gt;0,Data!M300,M275)</f>
        <v/>
      </c>
      <c r="L431" s="125" t="str">
        <f>IF(Data!N300&gt;0,Data!N300,N275)</f>
        <v/>
      </c>
      <c r="M431" s="125" t="str">
        <f>IF(Data!O300&gt;0,Data!O300,O275)</f>
        <v/>
      </c>
      <c r="N431" s="125" t="str">
        <f>IF(Data!P300&gt;0,Data!P300,P275)</f>
        <v/>
      </c>
      <c r="O431" s="121"/>
      <c r="P431" s="121"/>
    </row>
    <row r="432" spans="1:16">
      <c r="A432" s="308"/>
      <c r="B432" s="307">
        <f t="shared" si="6"/>
        <v>44336</v>
      </c>
      <c r="C432" s="125" t="str">
        <f>IF(Data!E301&gt;0,Data!E301,E276)</f>
        <v/>
      </c>
      <c r="D432" s="125" t="str">
        <f>IF(Data!F301&gt;0,Data!F301,F276)</f>
        <v/>
      </c>
      <c r="E432" s="125" t="str">
        <f>IF(Data!G301&gt;0,Data!G301,G276)</f>
        <v/>
      </c>
      <c r="F432" s="125" t="str">
        <f>IF(Data!H301&gt;0,Data!H301,H276)</f>
        <v/>
      </c>
      <c r="G432" s="125" t="str">
        <f>IF(Data!I301&gt;0,Data!I301,I276)</f>
        <v/>
      </c>
      <c r="H432" s="125" t="str">
        <f>IF(Data!J301&gt;0,Data!J301,J276)</f>
        <v/>
      </c>
      <c r="I432" s="125" t="str">
        <f>IF(Data!K301&gt;0,Data!K301,K276)</f>
        <v/>
      </c>
      <c r="J432" s="125" t="str">
        <f>IF(Data!L301&gt;0,Data!L301,L276)</f>
        <v/>
      </c>
      <c r="K432" s="125" t="str">
        <f>IF(Data!M301&gt;0,Data!M301,M276)</f>
        <v/>
      </c>
      <c r="L432" s="125" t="str">
        <f>IF(Data!N301&gt;0,Data!N301,N276)</f>
        <v/>
      </c>
      <c r="M432" s="125" t="str">
        <f>IF(Data!O301&gt;0,Data!O301,O276)</f>
        <v/>
      </c>
      <c r="N432" s="125" t="str">
        <f>IF(Data!P301&gt;0,Data!P301,P276)</f>
        <v/>
      </c>
      <c r="O432" s="121"/>
      <c r="P432" s="121"/>
    </row>
    <row r="433" spans="1:16">
      <c r="A433" s="308"/>
      <c r="B433" s="307">
        <f t="shared" si="6"/>
        <v>44343</v>
      </c>
      <c r="C433" s="125" t="str">
        <f>IF(Data!E302&gt;0,Data!E302,E277)</f>
        <v/>
      </c>
      <c r="D433" s="125" t="str">
        <f>IF(Data!F302&gt;0,Data!F302,F277)</f>
        <v/>
      </c>
      <c r="E433" s="125" t="str">
        <f>IF(Data!G302&gt;0,Data!G302,G277)</f>
        <v/>
      </c>
      <c r="F433" s="125" t="str">
        <f>IF(Data!H302&gt;0,Data!H302,H277)</f>
        <v/>
      </c>
      <c r="G433" s="125" t="str">
        <f>IF(Data!I302&gt;0,Data!I302,I277)</f>
        <v/>
      </c>
      <c r="H433" s="125" t="str">
        <f>IF(Data!J302&gt;0,Data!J302,J277)</f>
        <v/>
      </c>
      <c r="I433" s="125" t="str">
        <f>IF(Data!K302&gt;0,Data!K302,K277)</f>
        <v/>
      </c>
      <c r="J433" s="125" t="str">
        <f>IF(Data!L302&gt;0,Data!L302,L277)</f>
        <v/>
      </c>
      <c r="K433" s="125" t="str">
        <f>IF(Data!M302&gt;0,Data!M302,M277)</f>
        <v/>
      </c>
      <c r="L433" s="125" t="str">
        <f>IF(Data!N302&gt;0,Data!N302,N277)</f>
        <v/>
      </c>
      <c r="M433" s="125" t="str">
        <f>IF(Data!O302&gt;0,Data!O302,O277)</f>
        <v/>
      </c>
      <c r="N433" s="125" t="str">
        <f>IF(Data!P302&gt;0,Data!P302,P277)</f>
        <v/>
      </c>
      <c r="O433" s="121"/>
      <c r="P433" s="121"/>
    </row>
    <row r="434" spans="1:16">
      <c r="A434" s="308"/>
      <c r="B434" s="307">
        <f t="shared" si="6"/>
        <v>44350</v>
      </c>
      <c r="C434" s="125" t="str">
        <f>IF(Data!E303&gt;0,Data!E303,E278)</f>
        <v/>
      </c>
      <c r="D434" s="125" t="str">
        <f>IF(Data!F303&gt;0,Data!F303,F278)</f>
        <v/>
      </c>
      <c r="E434" s="125" t="str">
        <f>IF(Data!G303&gt;0,Data!G303,G278)</f>
        <v/>
      </c>
      <c r="F434" s="125" t="str">
        <f>IF(Data!H303&gt;0,Data!H303,H278)</f>
        <v/>
      </c>
      <c r="G434" s="125" t="str">
        <f>IF(Data!I303&gt;0,Data!I303,I278)</f>
        <v/>
      </c>
      <c r="H434" s="125" t="str">
        <f>IF(Data!J303&gt;0,Data!J303,J278)</f>
        <v/>
      </c>
      <c r="I434" s="125" t="str">
        <f>IF(Data!K303&gt;0,Data!K303,K278)</f>
        <v/>
      </c>
      <c r="J434" s="125" t="str">
        <f>IF(Data!L303&gt;0,Data!L303,L278)</f>
        <v/>
      </c>
      <c r="K434" s="125" t="str">
        <f>IF(Data!M303&gt;0,Data!M303,M278)</f>
        <v/>
      </c>
      <c r="L434" s="125" t="str">
        <f>IF(Data!N303&gt;0,Data!N303,N278)</f>
        <v/>
      </c>
      <c r="M434" s="125" t="str">
        <f>IF(Data!O303&gt;0,Data!O303,O278)</f>
        <v/>
      </c>
      <c r="N434" s="125" t="str">
        <f>IF(Data!P303&gt;0,Data!P303,P278)</f>
        <v/>
      </c>
      <c r="O434" s="121"/>
      <c r="P434" s="121"/>
    </row>
    <row r="435" spans="1:16">
      <c r="A435" s="308"/>
      <c r="B435" s="307">
        <f t="shared" si="6"/>
        <v>44357</v>
      </c>
      <c r="C435" s="125" t="str">
        <f>IF(Data!E304&gt;0,Data!E304,E279)</f>
        <v/>
      </c>
      <c r="D435" s="125" t="str">
        <f>IF(Data!F304&gt;0,Data!F304,F279)</f>
        <v/>
      </c>
      <c r="E435" s="125" t="str">
        <f>IF(Data!G304&gt;0,Data!G304,G279)</f>
        <v/>
      </c>
      <c r="F435" s="125" t="str">
        <f>IF(Data!H304&gt;0,Data!H304,H279)</f>
        <v/>
      </c>
      <c r="G435" s="125" t="str">
        <f>IF(Data!I304&gt;0,Data!I304,I279)</f>
        <v/>
      </c>
      <c r="H435" s="125" t="str">
        <f>IF(Data!J304&gt;0,Data!J304,J279)</f>
        <v/>
      </c>
      <c r="I435" s="125" t="str">
        <f>IF(Data!K304&gt;0,Data!K304,K279)</f>
        <v/>
      </c>
      <c r="J435" s="125" t="str">
        <f>IF(Data!L304&gt;0,Data!L304,L279)</f>
        <v/>
      </c>
      <c r="K435" s="125" t="str">
        <f>IF(Data!M304&gt;0,Data!M304,M279)</f>
        <v/>
      </c>
      <c r="L435" s="125" t="str">
        <f>IF(Data!N304&gt;0,Data!N304,N279)</f>
        <v/>
      </c>
      <c r="M435" s="125" t="str">
        <f>IF(Data!O304&gt;0,Data!O304,O279)</f>
        <v/>
      </c>
      <c r="N435" s="125" t="str">
        <f>IF(Data!P304&gt;0,Data!P304,P279)</f>
        <v/>
      </c>
      <c r="O435" s="121"/>
      <c r="P435" s="121"/>
    </row>
    <row r="436" spans="1:16">
      <c r="A436" s="308"/>
      <c r="B436" s="307">
        <f t="shared" si="6"/>
        <v>44364</v>
      </c>
      <c r="C436" s="125" t="str">
        <f>IF(Data!E305&gt;0,Data!E305,E280)</f>
        <v/>
      </c>
      <c r="D436" s="125" t="str">
        <f>IF(Data!F305&gt;0,Data!F305,F280)</f>
        <v/>
      </c>
      <c r="E436" s="125" t="str">
        <f>IF(Data!G305&gt;0,Data!G305,G280)</f>
        <v/>
      </c>
      <c r="F436" s="125" t="str">
        <f>IF(Data!H305&gt;0,Data!H305,H280)</f>
        <v/>
      </c>
      <c r="G436" s="125" t="str">
        <f>IF(Data!I305&gt;0,Data!I305,I280)</f>
        <v/>
      </c>
      <c r="H436" s="125" t="str">
        <f>IF(Data!J305&gt;0,Data!J305,J280)</f>
        <v/>
      </c>
      <c r="I436" s="125" t="str">
        <f>IF(Data!K305&gt;0,Data!K305,K280)</f>
        <v/>
      </c>
      <c r="J436" s="125" t="str">
        <f>IF(Data!L305&gt;0,Data!L305,L280)</f>
        <v/>
      </c>
      <c r="K436" s="125" t="str">
        <f>IF(Data!M305&gt;0,Data!M305,M280)</f>
        <v/>
      </c>
      <c r="L436" s="125" t="str">
        <f>IF(Data!N305&gt;0,Data!N305,N280)</f>
        <v/>
      </c>
      <c r="M436" s="125" t="str">
        <f>IF(Data!O305&gt;0,Data!O305,O280)</f>
        <v/>
      </c>
      <c r="N436" s="125" t="str">
        <f>IF(Data!P305&gt;0,Data!P305,P280)</f>
        <v/>
      </c>
      <c r="O436" s="121"/>
      <c r="P436" s="121"/>
    </row>
    <row r="437" spans="1:16">
      <c r="A437" s="308"/>
      <c r="B437" s="307">
        <f t="shared" si="6"/>
        <v>44371</v>
      </c>
      <c r="C437" s="125" t="str">
        <f>IF(Data!E306&gt;0,Data!E306,E281)</f>
        <v/>
      </c>
      <c r="D437" s="125" t="str">
        <f>IF(Data!F306&gt;0,Data!F306,F281)</f>
        <v/>
      </c>
      <c r="E437" s="125" t="str">
        <f>IF(Data!G306&gt;0,Data!G306,G281)</f>
        <v/>
      </c>
      <c r="F437" s="125" t="str">
        <f>IF(Data!H306&gt;0,Data!H306,H281)</f>
        <v/>
      </c>
      <c r="G437" s="125" t="str">
        <f>IF(Data!I306&gt;0,Data!I306,I281)</f>
        <v/>
      </c>
      <c r="H437" s="125" t="str">
        <f>IF(Data!J306&gt;0,Data!J306,J281)</f>
        <v/>
      </c>
      <c r="I437" s="125" t="str">
        <f>IF(Data!K306&gt;0,Data!K306,K281)</f>
        <v/>
      </c>
      <c r="J437" s="125" t="str">
        <f>IF(Data!L306&gt;0,Data!L306,L281)</f>
        <v/>
      </c>
      <c r="K437" s="125" t="str">
        <f>IF(Data!M306&gt;0,Data!M306,M281)</f>
        <v/>
      </c>
      <c r="L437" s="125" t="str">
        <f>IF(Data!N306&gt;0,Data!N306,N281)</f>
        <v/>
      </c>
      <c r="M437" s="125" t="str">
        <f>IF(Data!O306&gt;0,Data!O306,O281)</f>
        <v/>
      </c>
      <c r="N437" s="125" t="str">
        <f>IF(Data!P306&gt;0,Data!P306,P281)</f>
        <v/>
      </c>
      <c r="O437" s="121"/>
      <c r="P437" s="121"/>
    </row>
    <row r="438" spans="1:16">
      <c r="A438" s="308"/>
      <c r="B438" s="307">
        <f t="shared" si="6"/>
        <v>44378</v>
      </c>
      <c r="C438" s="125" t="str">
        <f>IF(Data!E307&gt;0,Data!E307,E282)</f>
        <v/>
      </c>
      <c r="D438" s="125" t="str">
        <f>IF(Data!F307&gt;0,Data!F307,F282)</f>
        <v/>
      </c>
      <c r="E438" s="125" t="str">
        <f>IF(Data!G307&gt;0,Data!G307,G282)</f>
        <v/>
      </c>
      <c r="F438" s="125" t="str">
        <f>IF(Data!H307&gt;0,Data!H307,H282)</f>
        <v/>
      </c>
      <c r="G438" s="125" t="str">
        <f>IF(Data!I307&gt;0,Data!I307,I282)</f>
        <v/>
      </c>
      <c r="H438" s="125" t="str">
        <f>IF(Data!J307&gt;0,Data!J307,J282)</f>
        <v/>
      </c>
      <c r="I438" s="125" t="str">
        <f>IF(Data!K307&gt;0,Data!K307,K282)</f>
        <v/>
      </c>
      <c r="J438" s="125" t="str">
        <f>IF(Data!L307&gt;0,Data!L307,L282)</f>
        <v/>
      </c>
      <c r="K438" s="125" t="str">
        <f>IF(Data!M307&gt;0,Data!M307,M282)</f>
        <v/>
      </c>
      <c r="L438" s="125" t="str">
        <f>IF(Data!N307&gt;0,Data!N307,N282)</f>
        <v/>
      </c>
      <c r="M438" s="125" t="str">
        <f>IF(Data!O307&gt;0,Data!O307,O282)</f>
        <v/>
      </c>
      <c r="N438" s="125" t="str">
        <f>IF(Data!P307&gt;0,Data!P307,P282)</f>
        <v/>
      </c>
      <c r="O438" s="121"/>
      <c r="P438" s="121"/>
    </row>
    <row r="439" spans="1:16">
      <c r="A439" s="308"/>
      <c r="B439" s="307">
        <f t="shared" si="6"/>
        <v>44385</v>
      </c>
      <c r="C439" s="125" t="str">
        <f>IF(Data!E308&gt;0,Data!E308,E283)</f>
        <v/>
      </c>
      <c r="D439" s="125" t="str">
        <f>IF(Data!F308&gt;0,Data!F308,F283)</f>
        <v/>
      </c>
      <c r="E439" s="125" t="str">
        <f>IF(Data!G308&gt;0,Data!G308,G283)</f>
        <v/>
      </c>
      <c r="F439" s="125" t="str">
        <f>IF(Data!H308&gt;0,Data!H308,H283)</f>
        <v/>
      </c>
      <c r="G439" s="125" t="str">
        <f>IF(Data!I308&gt;0,Data!I308,I283)</f>
        <v/>
      </c>
      <c r="H439" s="125" t="str">
        <f>IF(Data!J308&gt;0,Data!J308,J283)</f>
        <v/>
      </c>
      <c r="I439" s="125" t="str">
        <f>IF(Data!K308&gt;0,Data!K308,K283)</f>
        <v/>
      </c>
      <c r="J439" s="125" t="str">
        <f>IF(Data!L308&gt;0,Data!L308,L283)</f>
        <v/>
      </c>
      <c r="K439" s="125" t="str">
        <f>IF(Data!M308&gt;0,Data!M308,M283)</f>
        <v/>
      </c>
      <c r="L439" s="125" t="str">
        <f>IF(Data!N308&gt;0,Data!N308,N283)</f>
        <v/>
      </c>
      <c r="M439" s="125" t="str">
        <f>IF(Data!O308&gt;0,Data!O308,O283)</f>
        <v/>
      </c>
      <c r="N439" s="125" t="str">
        <f>IF(Data!P308&gt;0,Data!P308,P283)</f>
        <v/>
      </c>
      <c r="O439" s="121"/>
      <c r="P439" s="121"/>
    </row>
    <row r="440" spans="1:16">
      <c r="A440" s="308"/>
      <c r="B440" s="307">
        <f t="shared" si="6"/>
        <v>44392</v>
      </c>
      <c r="C440" s="125" t="str">
        <f>IF(Data!E309&gt;0,Data!E309,E284)</f>
        <v/>
      </c>
      <c r="D440" s="125" t="str">
        <f>IF(Data!F309&gt;0,Data!F309,F284)</f>
        <v/>
      </c>
      <c r="E440" s="125" t="str">
        <f>IF(Data!G309&gt;0,Data!G309,G284)</f>
        <v/>
      </c>
      <c r="F440" s="125" t="str">
        <f>IF(Data!H309&gt;0,Data!H309,H284)</f>
        <v/>
      </c>
      <c r="G440" s="125" t="str">
        <f>IF(Data!I309&gt;0,Data!I309,I284)</f>
        <v/>
      </c>
      <c r="H440" s="125" t="str">
        <f>IF(Data!J309&gt;0,Data!J309,J284)</f>
        <v/>
      </c>
      <c r="I440" s="125" t="str">
        <f>IF(Data!K309&gt;0,Data!K309,K284)</f>
        <v/>
      </c>
      <c r="J440" s="125" t="str">
        <f>IF(Data!L309&gt;0,Data!L309,L284)</f>
        <v/>
      </c>
      <c r="K440" s="125" t="str">
        <f>IF(Data!M309&gt;0,Data!M309,M284)</f>
        <v/>
      </c>
      <c r="L440" s="125" t="str">
        <f>IF(Data!N309&gt;0,Data!N309,N284)</f>
        <v/>
      </c>
      <c r="M440" s="125" t="str">
        <f>IF(Data!O309&gt;0,Data!O309,O284)</f>
        <v/>
      </c>
      <c r="N440" s="125" t="str">
        <f>IF(Data!P309&gt;0,Data!P309,P284)</f>
        <v/>
      </c>
      <c r="O440" s="121"/>
      <c r="P440" s="121"/>
    </row>
    <row r="441" spans="1:16">
      <c r="A441" s="308"/>
      <c r="B441" s="307">
        <f t="shared" si="6"/>
        <v>44399</v>
      </c>
      <c r="C441" s="125" t="str">
        <f>IF(Data!E310&gt;0,Data!E310,E285)</f>
        <v/>
      </c>
      <c r="D441" s="125" t="str">
        <f>IF(Data!F310&gt;0,Data!F310,F285)</f>
        <v/>
      </c>
      <c r="E441" s="125" t="str">
        <f>IF(Data!G310&gt;0,Data!G310,G285)</f>
        <v/>
      </c>
      <c r="F441" s="125" t="str">
        <f>IF(Data!H310&gt;0,Data!H310,H285)</f>
        <v/>
      </c>
      <c r="G441" s="125" t="str">
        <f>IF(Data!I310&gt;0,Data!I310,I285)</f>
        <v/>
      </c>
      <c r="H441" s="125" t="str">
        <f>IF(Data!J310&gt;0,Data!J310,J285)</f>
        <v/>
      </c>
      <c r="I441" s="125" t="str">
        <f>IF(Data!K310&gt;0,Data!K310,K285)</f>
        <v/>
      </c>
      <c r="J441" s="125" t="str">
        <f>IF(Data!L310&gt;0,Data!L310,L285)</f>
        <v/>
      </c>
      <c r="K441" s="125" t="str">
        <f>IF(Data!M310&gt;0,Data!M310,M285)</f>
        <v/>
      </c>
      <c r="L441" s="125" t="str">
        <f>IF(Data!N310&gt;0,Data!N310,N285)</f>
        <v/>
      </c>
      <c r="M441" s="125" t="str">
        <f>IF(Data!O310&gt;0,Data!O310,O285)</f>
        <v/>
      </c>
      <c r="N441" s="125" t="str">
        <f>IF(Data!P310&gt;0,Data!P310,P285)</f>
        <v/>
      </c>
      <c r="O441" s="121"/>
      <c r="P441" s="121"/>
    </row>
    <row r="442" spans="1:16">
      <c r="A442" s="308"/>
      <c r="B442" s="307">
        <f t="shared" si="6"/>
        <v>44406</v>
      </c>
      <c r="C442" s="125" t="str">
        <f>IF(Data!E311&gt;0,Data!E311,E286)</f>
        <v/>
      </c>
      <c r="D442" s="125" t="str">
        <f>IF(Data!F311&gt;0,Data!F311,F286)</f>
        <v/>
      </c>
      <c r="E442" s="125" t="str">
        <f>IF(Data!G311&gt;0,Data!G311,G286)</f>
        <v/>
      </c>
      <c r="F442" s="125" t="str">
        <f>IF(Data!H311&gt;0,Data!H311,H286)</f>
        <v/>
      </c>
      <c r="G442" s="125" t="str">
        <f>IF(Data!I311&gt;0,Data!I311,I286)</f>
        <v/>
      </c>
      <c r="H442" s="125" t="str">
        <f>IF(Data!J311&gt;0,Data!J311,J286)</f>
        <v/>
      </c>
      <c r="I442" s="125" t="str">
        <f>IF(Data!K311&gt;0,Data!K311,K286)</f>
        <v/>
      </c>
      <c r="J442" s="125" t="str">
        <f>IF(Data!L311&gt;0,Data!L311,L286)</f>
        <v/>
      </c>
      <c r="K442" s="125" t="str">
        <f>IF(Data!M311&gt;0,Data!M311,M286)</f>
        <v/>
      </c>
      <c r="L442" s="125" t="str">
        <f>IF(Data!N311&gt;0,Data!N311,N286)</f>
        <v/>
      </c>
      <c r="M442" s="125" t="str">
        <f>IF(Data!O311&gt;0,Data!O311,O286)</f>
        <v/>
      </c>
      <c r="N442" s="125" t="str">
        <f>IF(Data!P311&gt;0,Data!P311,P286)</f>
        <v/>
      </c>
      <c r="O442" s="121"/>
      <c r="P442" s="121"/>
    </row>
    <row r="443" spans="1:16">
      <c r="A443" s="308"/>
      <c r="B443" s="307">
        <f t="shared" si="6"/>
        <v>44413</v>
      </c>
      <c r="C443" s="125" t="str">
        <f>IF(Data!E312&gt;0,Data!E312,E287)</f>
        <v/>
      </c>
      <c r="D443" s="125" t="str">
        <f>IF(Data!F312&gt;0,Data!F312,F287)</f>
        <v/>
      </c>
      <c r="E443" s="125" t="str">
        <f>IF(Data!G312&gt;0,Data!G312,G287)</f>
        <v/>
      </c>
      <c r="F443" s="125" t="str">
        <f>IF(Data!H312&gt;0,Data!H312,H287)</f>
        <v/>
      </c>
      <c r="G443" s="125" t="str">
        <f>IF(Data!I312&gt;0,Data!I312,I287)</f>
        <v/>
      </c>
      <c r="H443" s="125" t="str">
        <f>IF(Data!J312&gt;0,Data!J312,J287)</f>
        <v/>
      </c>
      <c r="I443" s="125" t="str">
        <f>IF(Data!K312&gt;0,Data!K312,K287)</f>
        <v/>
      </c>
      <c r="J443" s="125" t="str">
        <f>IF(Data!L312&gt;0,Data!L312,L287)</f>
        <v/>
      </c>
      <c r="K443" s="125" t="str">
        <f>IF(Data!M312&gt;0,Data!M312,M287)</f>
        <v/>
      </c>
      <c r="L443" s="125" t="str">
        <f>IF(Data!N312&gt;0,Data!N312,N287)</f>
        <v/>
      </c>
      <c r="M443" s="125" t="str">
        <f>IF(Data!O312&gt;0,Data!O312,O287)</f>
        <v/>
      </c>
      <c r="N443" s="125" t="str">
        <f>IF(Data!P312&gt;0,Data!P312,P287)</f>
        <v/>
      </c>
      <c r="O443" s="121"/>
      <c r="P443" s="121"/>
    </row>
    <row r="444" spans="1:16">
      <c r="A444" s="308"/>
      <c r="B444" s="307">
        <f>B443+7</f>
        <v>44420</v>
      </c>
      <c r="C444" s="125" t="str">
        <f>IF(Data!E313&gt;0,Data!E313,E288)</f>
        <v/>
      </c>
      <c r="D444" s="125" t="str">
        <f>IF(Data!F313&gt;0,Data!F313,F288)</f>
        <v/>
      </c>
      <c r="E444" s="125" t="str">
        <f>IF(Data!G313&gt;0,Data!G313,G288)</f>
        <v/>
      </c>
      <c r="F444" s="125" t="str">
        <f>IF(Data!H313&gt;0,Data!H313,H288)</f>
        <v/>
      </c>
      <c r="G444" s="125" t="str">
        <f>IF(Data!I313&gt;0,Data!I313,I288)</f>
        <v/>
      </c>
      <c r="H444" s="125" t="str">
        <f>IF(Data!J313&gt;0,Data!J313,J288)</f>
        <v/>
      </c>
      <c r="I444" s="125" t="str">
        <f>IF(Data!K313&gt;0,Data!K313,K288)</f>
        <v/>
      </c>
      <c r="J444" s="125" t="str">
        <f>IF(Data!L313&gt;0,Data!L313,L288)</f>
        <v/>
      </c>
      <c r="K444" s="125" t="str">
        <f>IF(Data!M313&gt;0,Data!M313,M288)</f>
        <v/>
      </c>
      <c r="L444" s="125" t="str">
        <f>IF(Data!N313&gt;0,Data!N313,N288)</f>
        <v/>
      </c>
      <c r="M444" s="125" t="str">
        <f>IF(Data!O313&gt;0,Data!O313,O288)</f>
        <v/>
      </c>
      <c r="N444" s="125" t="str">
        <f>IF(Data!P313&gt;0,Data!P313,P288)</f>
        <v/>
      </c>
      <c r="O444" s="121"/>
      <c r="P444" s="121"/>
    </row>
    <row r="445" spans="1:16">
      <c r="A445" s="308"/>
      <c r="B445" s="307">
        <f>B444+7</f>
        <v>44427</v>
      </c>
      <c r="C445" s="125" t="str">
        <f>IF(Data!E314&gt;0,Data!E314,E289)</f>
        <v/>
      </c>
      <c r="D445" s="125" t="str">
        <f>IF(Data!F314&gt;0,Data!F314,F289)</f>
        <v/>
      </c>
      <c r="E445" s="125" t="str">
        <f>IF(Data!G314&gt;0,Data!G314,G289)</f>
        <v/>
      </c>
      <c r="F445" s="125" t="str">
        <f>IF(Data!H314&gt;0,Data!H314,H289)</f>
        <v/>
      </c>
      <c r="G445" s="125" t="str">
        <f>IF(Data!I314&gt;0,Data!I314,I289)</f>
        <v/>
      </c>
      <c r="H445" s="125" t="str">
        <f>IF(Data!J314&gt;0,Data!J314,J289)</f>
        <v/>
      </c>
      <c r="I445" s="125" t="str">
        <f>IF(Data!K314&gt;0,Data!K314,K289)</f>
        <v/>
      </c>
      <c r="J445" s="125" t="str">
        <f>IF(Data!L314&gt;0,Data!L314,L289)</f>
        <v/>
      </c>
      <c r="K445" s="125" t="str">
        <f>IF(Data!M314&gt;0,Data!M314,M289)</f>
        <v/>
      </c>
      <c r="L445" s="125" t="str">
        <f>IF(Data!N314&gt;0,Data!N314,N289)</f>
        <v/>
      </c>
      <c r="M445" s="125" t="str">
        <f>IF(Data!O314&gt;0,Data!O314,O289)</f>
        <v/>
      </c>
      <c r="N445" s="125" t="str">
        <f>IF(Data!P314&gt;0,Data!P314,P289)</f>
        <v/>
      </c>
      <c r="O445" s="121"/>
      <c r="P445" s="121"/>
    </row>
    <row r="446" spans="1:16">
      <c r="A446" s="309"/>
      <c r="B446" s="307">
        <f>B445+7</f>
        <v>44434</v>
      </c>
      <c r="C446" s="125" t="str">
        <f>IF(Data!E315&gt;0,Data!E315,E290)</f>
        <v/>
      </c>
      <c r="D446" s="125" t="str">
        <f>IF(Data!F315&gt;0,Data!F315,F290)</f>
        <v/>
      </c>
      <c r="E446" s="125" t="str">
        <f>IF(Data!G315&gt;0,Data!G315,G290)</f>
        <v/>
      </c>
      <c r="F446" s="125" t="str">
        <f>IF(Data!H315&gt;0,Data!H315,H290)</f>
        <v/>
      </c>
      <c r="G446" s="125" t="str">
        <f>IF(Data!I315&gt;0,Data!I315,I290)</f>
        <v/>
      </c>
      <c r="H446" s="125" t="str">
        <f>IF(Data!J315&gt;0,Data!J315,J290)</f>
        <v/>
      </c>
      <c r="I446" s="125" t="str">
        <f>IF(Data!K315&gt;0,Data!K315,K290)</f>
        <v/>
      </c>
      <c r="J446" s="125" t="str">
        <f>IF(Data!L315&gt;0,Data!L315,L290)</f>
        <v/>
      </c>
      <c r="K446" s="125" t="str">
        <f>IF(Data!M315&gt;0,Data!M315,M290)</f>
        <v/>
      </c>
      <c r="L446" s="125" t="str">
        <f>IF(Data!N315&gt;0,Data!N315,N290)</f>
        <v/>
      </c>
      <c r="M446" s="125" t="str">
        <f>IF(Data!O315&gt;0,Data!O315,O290)</f>
        <v/>
      </c>
      <c r="N446" s="125" t="str">
        <f>IF(Data!P315&gt;0,Data!P315,P290)</f>
        <v/>
      </c>
      <c r="O446" s="121"/>
      <c r="P446" s="121"/>
    </row>
    <row r="447" spans="1:16" ht="13.8" thickBot="1">
      <c r="A447" s="130"/>
      <c r="B447" s="358"/>
      <c r="C447" s="135" t="str">
        <f>IF(Data!E316&gt;0,Data!E316,E291)</f>
        <v/>
      </c>
      <c r="D447" s="135" t="str">
        <f>IF(Data!F316&gt;0,Data!F316,F291)</f>
        <v/>
      </c>
      <c r="E447" s="135" t="str">
        <f>IF(Data!G316&gt;0,Data!G316,G291)</f>
        <v/>
      </c>
      <c r="F447" s="135" t="str">
        <f>IF(Data!H316&gt;0,Data!H316,H291)</f>
        <v/>
      </c>
      <c r="G447" s="135" t="str">
        <f>IF(Data!I316&gt;0,Data!I316,I291)</f>
        <v/>
      </c>
      <c r="H447" s="135" t="str">
        <f>IF(Data!J316&gt;0,Data!J316,J291)</f>
        <v/>
      </c>
      <c r="I447" s="135" t="str">
        <f>IF(Data!K316&gt;0,Data!K316,K291)</f>
        <v/>
      </c>
      <c r="J447" s="135" t="str">
        <f>IF(Data!L316&gt;0,Data!L316,L291)</f>
        <v/>
      </c>
      <c r="K447" s="135" t="str">
        <f>IF(Data!M316&gt;0,Data!M316,M291)</f>
        <v/>
      </c>
      <c r="L447" s="135" t="str">
        <f>IF(Data!N316&gt;0,Data!N316,N291)</f>
        <v/>
      </c>
      <c r="M447" s="135" t="str">
        <f>IF(Data!O316&gt;0,Data!O316,O291)</f>
        <v/>
      </c>
      <c r="N447" s="135" t="str">
        <f>IF(Data!P316&gt;0,Data!P316,P291)</f>
        <v/>
      </c>
      <c r="O447" s="359"/>
      <c r="P447" s="359"/>
    </row>
    <row r="448" spans="1:16">
      <c r="A448" s="212" t="s">
        <v>0</v>
      </c>
      <c r="B448" s="123"/>
      <c r="C448" s="123"/>
      <c r="D448" s="123"/>
      <c r="E448" s="123"/>
      <c r="F448" s="123"/>
      <c r="G448" s="123"/>
      <c r="H448" s="123"/>
      <c r="I448" s="123"/>
      <c r="J448" s="123"/>
      <c r="K448" s="123"/>
      <c r="L448" s="123"/>
      <c r="M448" s="123"/>
      <c r="N448" s="123"/>
      <c r="O448" s="120"/>
      <c r="P448" s="120"/>
    </row>
    <row r="449" spans="1:18" ht="12.75" customHeight="1">
      <c r="A449" s="247" t="s">
        <v>385</v>
      </c>
    </row>
    <row r="450" spans="1:18" ht="12.75" customHeight="1"/>
    <row r="451" spans="1:18" ht="13.8" thickBot="1">
      <c r="A451" s="122" t="s">
        <v>235</v>
      </c>
      <c r="B451" s="122"/>
      <c r="C451" s="122"/>
      <c r="D451" s="122"/>
      <c r="E451" s="122"/>
      <c r="F451" s="122"/>
      <c r="G451" s="122"/>
      <c r="H451" s="122"/>
      <c r="I451" s="122"/>
      <c r="J451" s="122"/>
      <c r="K451" s="122"/>
      <c r="L451" s="122"/>
      <c r="M451" s="122"/>
      <c r="N451" s="119"/>
      <c r="O451" s="119"/>
      <c r="P451" s="119"/>
    </row>
    <row r="452" spans="1:18">
      <c r="A452" s="123" t="s">
        <v>36</v>
      </c>
      <c r="B452" s="207" t="s">
        <v>40</v>
      </c>
      <c r="C452" s="576" t="s">
        <v>55</v>
      </c>
      <c r="D452" s="576"/>
      <c r="E452" s="574" t="s">
        <v>265</v>
      </c>
      <c r="F452" s="574"/>
      <c r="G452" s="574"/>
      <c r="H452" s="574"/>
      <c r="I452" s="574"/>
      <c r="J452" s="574"/>
      <c r="K452" s="574"/>
      <c r="L452" s="574"/>
      <c r="M452" s="574"/>
      <c r="N452" s="574"/>
      <c r="O452" s="574"/>
      <c r="P452" s="574"/>
    </row>
    <row r="453" spans="1:18" ht="13.8" thickBot="1">
      <c r="A453" s="130" t="s">
        <v>56</v>
      </c>
      <c r="B453" s="208" t="s">
        <v>53</v>
      </c>
      <c r="C453" s="119"/>
      <c r="D453" s="119"/>
      <c r="E453" s="208" t="s">
        <v>77</v>
      </c>
      <c r="F453" s="208" t="s">
        <v>78</v>
      </c>
      <c r="G453" s="208" t="s">
        <v>79</v>
      </c>
      <c r="H453" s="208" t="s">
        <v>80</v>
      </c>
      <c r="I453" s="208" t="s">
        <v>81</v>
      </c>
      <c r="J453" s="208" t="s">
        <v>82</v>
      </c>
      <c r="K453" s="208" t="s">
        <v>83</v>
      </c>
      <c r="L453" s="208" t="s">
        <v>84</v>
      </c>
      <c r="M453" s="208" t="s">
        <v>85</v>
      </c>
      <c r="N453" s="208" t="s">
        <v>86</v>
      </c>
      <c r="O453" s="208" t="s">
        <v>87</v>
      </c>
      <c r="P453" s="208" t="s">
        <v>88</v>
      </c>
      <c r="Q453" s="13"/>
      <c r="R453" s="13"/>
    </row>
    <row r="454" spans="1:18">
      <c r="A454" s="123"/>
      <c r="B454" s="132"/>
      <c r="C454" s="133"/>
      <c r="D454" s="133"/>
      <c r="E454" s="575" t="s">
        <v>149</v>
      </c>
      <c r="F454" s="575"/>
      <c r="G454" s="575"/>
      <c r="H454" s="575"/>
      <c r="I454" s="575"/>
      <c r="J454" s="575"/>
      <c r="K454" s="575"/>
      <c r="L454" s="575"/>
      <c r="M454" s="575"/>
      <c r="N454" s="575"/>
      <c r="O454" s="575"/>
      <c r="P454" s="575"/>
    </row>
    <row r="455" spans="1:18">
      <c r="A455" s="306">
        <v>2020</v>
      </c>
      <c r="B455" s="307">
        <v>43958</v>
      </c>
      <c r="C455" s="374" t="s">
        <v>220</v>
      </c>
      <c r="D455" s="120"/>
      <c r="E455" s="125">
        <f>IF(C378="","",C378*Data!C$651)</f>
        <v>0.22448285664000006</v>
      </c>
      <c r="F455" s="125">
        <f>IF(D378="","",D378*Data!D$651)</f>
        <v>0.36500230644000003</v>
      </c>
      <c r="G455" s="125">
        <f>IF(E378="","",E378*Data!E$651)</f>
        <v>0.39073987199999999</v>
      </c>
      <c r="H455" s="125">
        <f>IF(F378="","",F378*Data!F$651)</f>
        <v>0.29389892400000001</v>
      </c>
      <c r="I455" s="125">
        <f>IF(G378="","",G378*Data!G$651)</f>
        <v>0.42006603240000007</v>
      </c>
      <c r="J455" s="125">
        <f>IF(H378="","",H378*Data!H$651)</f>
        <v>0.25034597536000003</v>
      </c>
      <c r="K455" s="125">
        <f>IF(I378="","",I378*Data!I$651)</f>
        <v>0.23521982367999997</v>
      </c>
      <c r="L455" s="125">
        <f>IF(J378="","",J378*Data!J$651)</f>
        <v>0.20057663135999998</v>
      </c>
      <c r="M455" s="125">
        <f>IF(K378="","",K378*Data!K$651)</f>
        <v>0.21519870876</v>
      </c>
      <c r="N455" s="125">
        <f>IF(L378="","",L378*Data!L$651)</f>
        <v>0.26312478148000001</v>
      </c>
      <c r="O455" s="125">
        <f>IF(M378="","",M378*Data!M$651)</f>
        <v>0.23194352564000001</v>
      </c>
      <c r="P455" s="125">
        <f>IF(N378="","",N378*Data!N$651)</f>
        <v>0.22432602880000002</v>
      </c>
    </row>
    <row r="456" spans="1:18">
      <c r="A456" s="308"/>
      <c r="B456" s="307">
        <f>B455+7</f>
        <v>43965</v>
      </c>
      <c r="C456" s="120"/>
      <c r="D456" s="120"/>
      <c r="E456" s="125">
        <f>IF(C379="","",C379*Data!C$651)</f>
        <v>0.22267325664000004</v>
      </c>
      <c r="F456" s="125">
        <f>IF(D379="","",D379*Data!D$651)</f>
        <v>0.36202270644000001</v>
      </c>
      <c r="G456" s="125">
        <f>IF(E379="","",E379*Data!E$651)</f>
        <v>0.38751587199999998</v>
      </c>
      <c r="H456" s="125">
        <f>IF(F379="","",F379*Data!F$651)</f>
        <v>0.29011892399999994</v>
      </c>
      <c r="I456" s="125">
        <f>IF(G379="","",G379*Data!G$651)</f>
        <v>0.41477403239999999</v>
      </c>
      <c r="J456" s="125">
        <f>IF(H379="","",H379*Data!H$651)</f>
        <v>0.24717917536</v>
      </c>
      <c r="K456" s="125">
        <f>IF(I379="","",I379*Data!I$651)</f>
        <v>0.23369742367999996</v>
      </c>
      <c r="L456" s="125">
        <f>IF(J379="","",J379*Data!J$651)</f>
        <v>0.19928303135999997</v>
      </c>
      <c r="M456" s="125">
        <f>IF(K379="","",K379*Data!K$651)</f>
        <v>0.21393070876</v>
      </c>
      <c r="N456" s="125">
        <f>IF(L379="","",L379*Data!L$651)</f>
        <v>0.26156878148000001</v>
      </c>
      <c r="O456" s="125">
        <f>IF(M379="","",M379*Data!M$651)</f>
        <v>0.20821872564000002</v>
      </c>
      <c r="P456" s="125">
        <f>IF(N379="","",N379*Data!N$651)</f>
        <v>0.20179802880000003</v>
      </c>
    </row>
    <row r="457" spans="1:18">
      <c r="A457" s="308"/>
      <c r="B457" s="307">
        <f t="shared" ref="B457:B520" si="7">B456+7</f>
        <v>43972</v>
      </c>
      <c r="C457" s="120"/>
      <c r="D457" s="120"/>
      <c r="E457" s="125">
        <f>IF(C380="","",C380*Data!C$651)</f>
        <v>0.22225565664000005</v>
      </c>
      <c r="F457" s="125">
        <f>IF(D380="","",D380*Data!D$651)</f>
        <v>0.36133510644</v>
      </c>
      <c r="G457" s="125">
        <f>IF(E380="","",E380*Data!E$651)</f>
        <v>0.38677187199999996</v>
      </c>
      <c r="H457" s="125">
        <f>IF(F380="","",F380*Data!F$651)</f>
        <v>0.29083892399999994</v>
      </c>
      <c r="I457" s="125">
        <f>IF(G380="","",G380*Data!G$651)</f>
        <v>0.4157820324</v>
      </c>
      <c r="J457" s="125">
        <f>IF(H380="","",H380*Data!H$651)</f>
        <v>0.24778237536</v>
      </c>
      <c r="K457" s="125">
        <f>IF(I380="","",I380*Data!I$651)</f>
        <v>0.23438942367999999</v>
      </c>
      <c r="L457" s="125">
        <f>IF(J380="","",J380*Data!J$651)</f>
        <v>0.19987103135999998</v>
      </c>
      <c r="M457" s="125">
        <f>IF(K380="","",K380*Data!K$651)</f>
        <v>0.21456470876</v>
      </c>
      <c r="N457" s="125">
        <f>IF(L380="","",L380*Data!L$651)</f>
        <v>0.26234678148000001</v>
      </c>
      <c r="O457" s="125">
        <f>IF(M380="","",M380*Data!M$651)</f>
        <v>0.20889272564</v>
      </c>
      <c r="P457" s="125">
        <f>IF(N380="","",N380*Data!N$651)</f>
        <v>0.2024380288</v>
      </c>
    </row>
    <row r="458" spans="1:18">
      <c r="A458" s="308"/>
      <c r="B458" s="307">
        <f t="shared" si="7"/>
        <v>43979</v>
      </c>
      <c r="C458" s="120"/>
      <c r="D458" s="120"/>
      <c r="E458" s="125">
        <f>IF(C381="","",C381*Data!C$651)</f>
        <v>0.22364765664000005</v>
      </c>
      <c r="F458" s="125">
        <f>IF(D381="","",D381*Data!D$651)</f>
        <v>0.36362710644000001</v>
      </c>
      <c r="G458" s="125">
        <f>IF(E381="","",E381*Data!E$651)</f>
        <v>0.389251872</v>
      </c>
      <c r="H458" s="125">
        <f>IF(F381="","",F381*Data!F$651)</f>
        <v>0.29497892399999998</v>
      </c>
      <c r="I458" s="125">
        <f>IF(G381="","",G381*Data!G$651)</f>
        <v>0.42157803240000002</v>
      </c>
      <c r="J458" s="125">
        <f>IF(H381="","",H381*Data!H$651)</f>
        <v>0.25125077536000001</v>
      </c>
      <c r="K458" s="125">
        <f>IF(I381="","",I381*Data!I$651)</f>
        <v>0.23840302367999996</v>
      </c>
      <c r="L458" s="125">
        <f>IF(J381="","",J381*Data!J$651)</f>
        <v>0.20328143135999999</v>
      </c>
      <c r="M458" s="125">
        <f>IF(K381="","",K381*Data!K$651)</f>
        <v>0.21798830876</v>
      </c>
      <c r="N458" s="125">
        <f>IF(L381="","",L381*Data!L$651)</f>
        <v>0.26654798148000003</v>
      </c>
      <c r="O458" s="125">
        <f>IF(M381="","",M381*Data!M$651)</f>
        <v>0.21574056563999999</v>
      </c>
      <c r="P458" s="125">
        <f>IF(N381="","",N381*Data!N$651)</f>
        <v>0.20894042880000002</v>
      </c>
    </row>
    <row r="459" spans="1:18">
      <c r="A459" s="308"/>
      <c r="B459" s="307">
        <f t="shared" si="7"/>
        <v>43986</v>
      </c>
      <c r="C459" s="120"/>
      <c r="D459" s="120"/>
      <c r="E459" s="125">
        <f>IF(C382="","",C382*Data!C$651)</f>
        <v>0.22992557664000005</v>
      </c>
      <c r="F459" s="125">
        <f>IF(D382="","",D382*Data!D$651)</f>
        <v>0.37396402643999999</v>
      </c>
      <c r="G459" s="125">
        <f>IF(E382="","",E382*Data!E$651)</f>
        <v>0.40043667199999999</v>
      </c>
      <c r="H459" s="125">
        <f>IF(F382="","",F382*Data!F$651)</f>
        <v>0.30073892399999996</v>
      </c>
      <c r="I459" s="125">
        <f>IF(G382="","",G382*Data!G$651)</f>
        <v>0.42964203239999998</v>
      </c>
      <c r="J459" s="125">
        <f>IF(H382="","",H382*Data!H$651)</f>
        <v>0.25607637536</v>
      </c>
      <c r="K459" s="125">
        <f>IF(I382="","",I382*Data!I$651)</f>
        <v>0.23992542367999997</v>
      </c>
      <c r="L459" s="125">
        <f>IF(J382="","",J382*Data!J$651)</f>
        <v>0.20457503135999999</v>
      </c>
      <c r="M459" s="125">
        <f>IF(K382="","",K382*Data!K$651)</f>
        <v>0.21938310876</v>
      </c>
      <c r="N459" s="125">
        <f>IF(L382="","",L382*Data!L$651)</f>
        <v>0.26825958148000001</v>
      </c>
      <c r="O459" s="125">
        <f>IF(M382="","",M382*Data!M$651)</f>
        <v>0.23814432564000002</v>
      </c>
      <c r="P459" s="125">
        <f>IF(N382="","",N382*Data!N$651)</f>
        <v>0.23021402880000003</v>
      </c>
    </row>
    <row r="460" spans="1:18">
      <c r="A460" s="308"/>
      <c r="B460" s="307">
        <f t="shared" si="7"/>
        <v>43993</v>
      </c>
      <c r="C460" s="120"/>
      <c r="D460" s="120"/>
      <c r="E460" s="125">
        <f>IF(C383="","",C383*Data!C$651)</f>
        <v>0.23102525664000004</v>
      </c>
      <c r="F460" s="125">
        <f>IF(D383="","",D383*Data!D$651)</f>
        <v>0.37577470643999999</v>
      </c>
      <c r="G460" s="125">
        <f>IF(E383="","",E383*Data!E$651)</f>
        <v>0.40239587199999999</v>
      </c>
      <c r="H460" s="125">
        <f>IF(F383="","",F383*Data!F$651)</f>
        <v>0.30109892399999993</v>
      </c>
      <c r="I460" s="125">
        <f>IF(G383="","",G383*Data!G$651)</f>
        <v>0.43014603239999999</v>
      </c>
      <c r="J460" s="125">
        <f>IF(H383="","",H383*Data!H$651)</f>
        <v>0.25637797536000001</v>
      </c>
      <c r="K460" s="125">
        <f>IF(I383="","",I383*Data!I$651)</f>
        <v>0.24061742367999997</v>
      </c>
      <c r="L460" s="125">
        <f>IF(J383="","",J383*Data!J$651)</f>
        <v>0.20516303135999997</v>
      </c>
      <c r="M460" s="125">
        <f>IF(K383="","",K383*Data!K$651)</f>
        <v>0.22014390876000001</v>
      </c>
      <c r="N460" s="125">
        <f>IF(L383="","",L383*Data!L$651)</f>
        <v>0.26919318147999999</v>
      </c>
      <c r="O460" s="125">
        <f>IF(M383="","",M383*Data!M$651)</f>
        <v>0.23881832564</v>
      </c>
      <c r="P460" s="125">
        <f>IF(N383="","",N383*Data!N$651)</f>
        <v>0.23085402880000003</v>
      </c>
    </row>
    <row r="461" spans="1:18">
      <c r="A461" s="308"/>
      <c r="B461" s="307">
        <f t="shared" si="7"/>
        <v>44000</v>
      </c>
      <c r="C461" s="120"/>
      <c r="D461" s="120"/>
      <c r="E461" s="125">
        <f>IF(C384="","",C384*Data!C$651)</f>
        <v>0.23032925664000006</v>
      </c>
      <c r="F461" s="125">
        <f>IF(D384="","",D384*Data!D$651)</f>
        <v>0.37462870644000001</v>
      </c>
      <c r="G461" s="125">
        <f>IF(E384="","",E384*Data!E$651)</f>
        <v>0.40115587200000002</v>
      </c>
      <c r="H461" s="125">
        <f>IF(F384="","",F384*Data!F$651)</f>
        <v>0.29983892399999995</v>
      </c>
      <c r="I461" s="125">
        <f>IF(G384="","",G384*Data!G$651)</f>
        <v>0.4283820324</v>
      </c>
      <c r="J461" s="125">
        <f>IF(H384="","",H384*Data!H$651)</f>
        <v>0.25532237536000002</v>
      </c>
      <c r="K461" s="125">
        <f>IF(I384="","",I384*Data!I$651)</f>
        <v>0.23978702367999996</v>
      </c>
      <c r="L461" s="125">
        <f>IF(J384="","",J384*Data!J$651)</f>
        <v>0.20445743135999997</v>
      </c>
      <c r="M461" s="125">
        <f>IF(K384="","",K384*Data!K$651)</f>
        <v>0.21925630876000002</v>
      </c>
      <c r="N461" s="125">
        <f>IF(L384="","",L384*Data!L$651)</f>
        <v>0.26810398148000003</v>
      </c>
      <c r="O461" s="125">
        <f>IF(M384="","",M384*Data!M$651)</f>
        <v>0.23747032564000001</v>
      </c>
      <c r="P461" s="125">
        <f>IF(N384="","",N384*Data!N$651)</f>
        <v>0.22957402880000002</v>
      </c>
    </row>
    <row r="462" spans="1:18">
      <c r="A462" s="308"/>
      <c r="B462" s="307">
        <f t="shared" si="7"/>
        <v>44007</v>
      </c>
      <c r="C462" s="120"/>
      <c r="D462" s="120"/>
      <c r="E462" s="125">
        <f>IF(C385="","",C385*Data!C$651)</f>
        <v>0.22016765664000004</v>
      </c>
      <c r="F462" s="125">
        <f>IF(D385="","",D385*Data!D$651)</f>
        <v>0.35789710644</v>
      </c>
      <c r="G462" s="125">
        <f>IF(E385="","",E385*Data!E$651)</f>
        <v>0.38305187199999996</v>
      </c>
      <c r="H462" s="125">
        <f>IF(F385="","",F385*Data!F$651)</f>
        <v>0.28669892399999997</v>
      </c>
      <c r="I462" s="125">
        <f>IF(G385="","",G385*Data!G$651)</f>
        <v>0.40998603240000003</v>
      </c>
      <c r="J462" s="125">
        <f>IF(H385="","",H385*Data!H$651)</f>
        <v>0.24431397536000002</v>
      </c>
      <c r="K462" s="125">
        <f>IF(I385="","",I385*Data!I$651)</f>
        <v>0.23023742367999997</v>
      </c>
      <c r="L462" s="125">
        <f>IF(J385="","",J385*Data!J$651)</f>
        <v>0.19634303135999998</v>
      </c>
      <c r="M462" s="125">
        <f>IF(K385="","",K385*Data!K$651)</f>
        <v>0.21126790875999998</v>
      </c>
      <c r="N462" s="125">
        <f>IF(L385="","",L385*Data!L$651)</f>
        <v>0.25830118147999998</v>
      </c>
      <c r="O462" s="125">
        <f>IF(M385="","",M385*Data!M$651)</f>
        <v>0.22951712564000001</v>
      </c>
      <c r="P462" s="125">
        <f>IF(N385="","",N385*Data!N$651)</f>
        <v>0.22202202880000002</v>
      </c>
    </row>
    <row r="463" spans="1:18">
      <c r="A463" s="308"/>
      <c r="B463" s="307">
        <f t="shared" si="7"/>
        <v>44014</v>
      </c>
      <c r="C463" s="120"/>
      <c r="D463" s="120"/>
      <c r="E463" s="125">
        <f>IF(C386="","",C386*Data!C$651)</f>
        <v>0.23784605664000005</v>
      </c>
      <c r="F463" s="125">
        <f>IF(D386="","",D386*Data!D$651)</f>
        <v>0.38700550643999998</v>
      </c>
      <c r="G463" s="125">
        <f>IF(E386="","",E386*Data!E$651)</f>
        <v>0.41454787199999993</v>
      </c>
      <c r="H463" s="125">
        <f>IF(F386="","",F386*Data!F$651)</f>
        <v>0.30973892399999997</v>
      </c>
      <c r="I463" s="125">
        <f>IF(G386="","",G386*Data!G$651)</f>
        <v>0.44224203239999998</v>
      </c>
      <c r="J463" s="125">
        <f>IF(H386="","",H386*Data!H$651)</f>
        <v>0.26361637535999999</v>
      </c>
      <c r="K463" s="125">
        <f>IF(I386="","",I386*Data!I$651)</f>
        <v>0.24643022367999998</v>
      </c>
      <c r="L463" s="125">
        <f>IF(J386="","",J386*Data!J$651)</f>
        <v>0.21010223135999997</v>
      </c>
      <c r="M463" s="125">
        <f>IF(K386="","",K386*Data!K$651)</f>
        <v>0.22470870876000001</v>
      </c>
      <c r="N463" s="125">
        <f>IF(L386="","",L386*Data!L$651)</f>
        <v>0.27479478148000003</v>
      </c>
      <c r="O463" s="125">
        <f>IF(M386="","",M386*Data!M$651)</f>
        <v>0.23895312564000001</v>
      </c>
      <c r="P463" s="125">
        <f>IF(N386="","",N386*Data!N$651)</f>
        <v>0.23098202880000002</v>
      </c>
    </row>
    <row r="464" spans="1:18">
      <c r="A464" s="308"/>
      <c r="B464" s="307">
        <f t="shared" si="7"/>
        <v>44021</v>
      </c>
      <c r="C464" s="120"/>
      <c r="D464" s="120"/>
      <c r="E464" s="125">
        <f>IF(C387="","",C387*Data!C$651)</f>
        <v>0.24035165664000005</v>
      </c>
      <c r="F464" s="125">
        <f>IF(D387="","",D387*Data!D$651)</f>
        <v>0.39113110643999999</v>
      </c>
      <c r="G464" s="125">
        <f>IF(E387="","",E387*Data!E$651)</f>
        <v>0.41901187199999995</v>
      </c>
      <c r="H464" s="125">
        <f>IF(F387="","",F387*Data!F$651)</f>
        <v>0.31117892399999997</v>
      </c>
      <c r="I464" s="125">
        <f>IF(G387="","",G387*Data!G$651)</f>
        <v>0.4442580324</v>
      </c>
      <c r="J464" s="125">
        <f>IF(H387="","",H387*Data!H$651)</f>
        <v>0.26482277536000004</v>
      </c>
      <c r="K464" s="125">
        <f>IF(I387="","",I387*Data!I$651)</f>
        <v>0.24753742367999998</v>
      </c>
      <c r="L464" s="125">
        <f>IF(J387="","",J387*Data!J$651)</f>
        <v>0.21104303135999999</v>
      </c>
      <c r="M464" s="125">
        <f>IF(K387="","",K387*Data!K$651)</f>
        <v>0.22572310876000001</v>
      </c>
      <c r="N464" s="125">
        <f>IF(L387="","",L387*Data!L$651)</f>
        <v>0.27603958148000002</v>
      </c>
      <c r="O464" s="125">
        <f>IF(M387="","",M387*Data!M$651)</f>
        <v>0.24218832564000004</v>
      </c>
      <c r="P464" s="125">
        <f>IF(N387="","",N387*Data!N$651)</f>
        <v>0.23405402880000004</v>
      </c>
    </row>
    <row r="465" spans="1:16">
      <c r="A465" s="308"/>
      <c r="B465" s="307">
        <f t="shared" si="7"/>
        <v>44028</v>
      </c>
      <c r="C465" s="120"/>
      <c r="D465" s="120"/>
      <c r="E465" s="125">
        <f>IF(C388="","",C388*Data!C$651)</f>
        <v>0.22671005664000007</v>
      </c>
      <c r="F465" s="125">
        <f>IF(D388="","",D388*Data!D$651)</f>
        <v>0.36866950644000002</v>
      </c>
      <c r="G465" s="125">
        <f>IF(E388="","",E388*Data!E$651)</f>
        <v>0.39470787200000002</v>
      </c>
      <c r="H465" s="125">
        <f>IF(F388="","",F388*Data!F$651)</f>
        <v>0.29407892399999996</v>
      </c>
      <c r="I465" s="125">
        <f>IF(G388="","",G388*Data!G$651)</f>
        <v>0.42031803240000004</v>
      </c>
      <c r="J465" s="125">
        <f>IF(H388="","",H388*Data!H$651)</f>
        <v>0.25049677536000003</v>
      </c>
      <c r="K465" s="125">
        <f>IF(I388="","",I388*Data!I$651)</f>
        <v>0.23508142367999996</v>
      </c>
      <c r="L465" s="125">
        <f>IF(J388="","",J388*Data!J$651)</f>
        <v>0.20045903135999998</v>
      </c>
      <c r="M465" s="125">
        <f>IF(K388="","",K388*Data!K$651)</f>
        <v>0.21519870876</v>
      </c>
      <c r="N465" s="125">
        <f>IF(L388="","",L388*Data!L$651)</f>
        <v>0.26312478148000001</v>
      </c>
      <c r="O465" s="125">
        <f>IF(M388="","",M388*Data!M$651)</f>
        <v>0.23329152564000002</v>
      </c>
      <c r="P465" s="125">
        <f>IF(N388="","",N388*Data!N$651)</f>
        <v>0.22560602880000002</v>
      </c>
    </row>
    <row r="466" spans="1:16">
      <c r="A466" s="308"/>
      <c r="B466" s="307">
        <f t="shared" si="7"/>
        <v>44035</v>
      </c>
      <c r="C466" s="120"/>
      <c r="D466" s="120"/>
      <c r="E466" s="125">
        <f>IF(C389="","",C389*Data!C$651)</f>
        <v>0.22531805664000007</v>
      </c>
      <c r="F466" s="125">
        <f>IF(D389="","",D389*Data!D$651)</f>
        <v>0.36637750644000006</v>
      </c>
      <c r="G466" s="125">
        <f>IF(E389="","",E389*Data!E$651)</f>
        <v>0.39222787199999998</v>
      </c>
      <c r="H466" s="125">
        <f>IF(F389="","",F389*Data!F$651)</f>
        <v>0.29209892399999998</v>
      </c>
      <c r="I466" s="125">
        <f>IF(G389="","",G389*Data!G$651)</f>
        <v>0.41754603240000004</v>
      </c>
      <c r="J466" s="125">
        <f>IF(H389="","",H389*Data!H$651)</f>
        <v>0.24883797536000002</v>
      </c>
      <c r="K466" s="125">
        <f>IF(I389="","",I389*Data!I$651)</f>
        <v>0.23383582367999997</v>
      </c>
      <c r="L466" s="125">
        <f>IF(J389="","",J389*Data!J$651)</f>
        <v>0.19940063136</v>
      </c>
      <c r="M466" s="125">
        <f>IF(K389="","",K389*Data!K$651)</f>
        <v>0.21393070876</v>
      </c>
      <c r="N466" s="125">
        <f>IF(L389="","",L389*Data!L$651)</f>
        <v>0.26156878148000001</v>
      </c>
      <c r="O466" s="125">
        <f>IF(M389="","",M389*Data!M$651)</f>
        <v>0.23315672564000001</v>
      </c>
      <c r="P466" s="125">
        <f>IF(N389="","",N389*Data!N$651)</f>
        <v>0.22547802880000001</v>
      </c>
    </row>
    <row r="467" spans="1:16">
      <c r="A467" s="308"/>
      <c r="B467" s="307">
        <f t="shared" si="7"/>
        <v>44042</v>
      </c>
      <c r="C467" s="120"/>
      <c r="D467" s="120"/>
      <c r="E467" s="125">
        <f>IF(C390="","",C390*Data!C$651)</f>
        <v>0.21919325664000006</v>
      </c>
      <c r="F467" s="125">
        <f>IF(D390="","",D390*Data!D$651)</f>
        <v>0.35629270644</v>
      </c>
      <c r="G467" s="125">
        <f>IF(E390="","",E390*Data!E$651)</f>
        <v>0.381315872</v>
      </c>
      <c r="H467" s="125">
        <f>IF(F390="","",F390*Data!F$651)</f>
        <v>0.285618924</v>
      </c>
      <c r="I467" s="125">
        <f>IF(G390="","",G390*Data!G$651)</f>
        <v>0.40847403240000002</v>
      </c>
      <c r="J467" s="125">
        <f>IF(H390="","",H390*Data!H$651)</f>
        <v>0.24340917536000004</v>
      </c>
      <c r="K467" s="125">
        <f>IF(I390="","",I390*Data!I$651)</f>
        <v>0.22913022367999997</v>
      </c>
      <c r="L467" s="125">
        <f>IF(J390="","",J390*Data!J$651)</f>
        <v>0.19540223135999998</v>
      </c>
      <c r="M467" s="125">
        <f>IF(K390="","",K390*Data!K$651)</f>
        <v>0.21038030876</v>
      </c>
      <c r="N467" s="125">
        <f>IF(L390="","",L390*Data!L$651)</f>
        <v>0.25721198148000002</v>
      </c>
      <c r="O467" s="125">
        <f>IF(M390="","",M390*Data!M$651)</f>
        <v>0.23046072564</v>
      </c>
      <c r="P467" s="125">
        <f>IF(N390="","",N390*Data!N$651)</f>
        <v>0.2229180288</v>
      </c>
    </row>
    <row r="468" spans="1:16">
      <c r="A468" s="308"/>
      <c r="B468" s="307">
        <f t="shared" si="7"/>
        <v>44049</v>
      </c>
      <c r="C468" s="120"/>
      <c r="D468" s="120"/>
      <c r="E468" s="125">
        <f>IF(C391="","",C391*Data!C$651)</f>
        <v>0.21710525664000008</v>
      </c>
      <c r="F468" s="125">
        <f>IF(D391="","",D391*Data!D$651)</f>
        <v>0.35285470644000005</v>
      </c>
      <c r="G468" s="125">
        <f>IF(E391="","",E391*Data!E$651)</f>
        <v>0.377595872</v>
      </c>
      <c r="H468" s="125">
        <f>IF(F391="","",F391*Data!F$651)</f>
        <v>0.28309892399999997</v>
      </c>
      <c r="I468" s="125">
        <f>IF(G391="","",G391*Data!G$651)</f>
        <v>0.40494603240000004</v>
      </c>
      <c r="J468" s="125">
        <f>IF(H391="","",H391*Data!H$651)</f>
        <v>0.24129797536000003</v>
      </c>
      <c r="K468" s="125">
        <f>IF(I391="","",I391*Data!I$651)</f>
        <v>0.22774622367999997</v>
      </c>
      <c r="L468" s="125">
        <f>IF(J391="","",J391*Data!J$651)</f>
        <v>0.19422623135999997</v>
      </c>
      <c r="M468" s="125">
        <f>IF(K391="","",K391*Data!K$651)</f>
        <v>0.20936590876</v>
      </c>
      <c r="N468" s="125">
        <f>IF(L391="","",L391*Data!L$651)</f>
        <v>0.25596718148000003</v>
      </c>
      <c r="O468" s="125">
        <f>IF(M391="","",M391*Data!M$651)</f>
        <v>0.23073032563999998</v>
      </c>
      <c r="P468" s="125">
        <f>IF(N391="","",N391*Data!N$651)</f>
        <v>0.22317402880000001</v>
      </c>
    </row>
    <row r="469" spans="1:16">
      <c r="A469" s="308"/>
      <c r="B469" s="307">
        <f t="shared" si="7"/>
        <v>44056</v>
      </c>
      <c r="C469" s="120"/>
      <c r="D469" s="120"/>
      <c r="E469" s="125">
        <f>IF(C392="","",C392*Data!C$651)</f>
        <v>0.22754525664000005</v>
      </c>
      <c r="F469" s="125">
        <f>IF(D392="","",D392*Data!D$651)</f>
        <v>0.37004470644000004</v>
      </c>
      <c r="G469" s="125">
        <f>IF(E392="","",E392*Data!E$651)</f>
        <v>0.396195872</v>
      </c>
      <c r="H469" s="125">
        <f>IF(F392="","",F392*Data!F$651)</f>
        <v>0.29587892399999999</v>
      </c>
      <c r="I469" s="125">
        <f>IF(G392="","",G392*Data!G$651)</f>
        <v>0.42283803240000001</v>
      </c>
      <c r="J469" s="125">
        <f>IF(H392="","",H392*Data!H$651)</f>
        <v>0.25200477536000004</v>
      </c>
      <c r="K469" s="125">
        <f>IF(I392="","",I392*Data!I$651)</f>
        <v>0.23701902367999997</v>
      </c>
      <c r="L469" s="125">
        <f>IF(J392="","",J392*Data!J$651)</f>
        <v>0.20210543135999998</v>
      </c>
      <c r="M469" s="125">
        <f>IF(K392="","",K392*Data!K$651)</f>
        <v>0.21684710875999999</v>
      </c>
      <c r="N469" s="125">
        <f>IF(L392="","",L392*Data!L$651)</f>
        <v>0.26514758148000001</v>
      </c>
      <c r="O469" s="125">
        <f>IF(M392="","",M392*Data!M$651)</f>
        <v>0.23693112563999999</v>
      </c>
      <c r="P469" s="125">
        <f>IF(N392="","",N392*Data!N$651)</f>
        <v>0.22906202880000001</v>
      </c>
    </row>
    <row r="470" spans="1:16">
      <c r="A470" s="308"/>
      <c r="B470" s="307">
        <f t="shared" si="7"/>
        <v>44063</v>
      </c>
      <c r="C470" s="120"/>
      <c r="D470" s="120"/>
      <c r="E470" s="125">
        <f>IF(C393="","",C393*Data!C$651)</f>
        <v>0.22796285664000004</v>
      </c>
      <c r="F470" s="125">
        <f>IF(D393="","",D393*Data!D$651)</f>
        <v>0.37073230643999999</v>
      </c>
      <c r="G470" s="125">
        <f>IF(E393="","",E393*Data!E$651)</f>
        <v>0.39693987199999997</v>
      </c>
      <c r="H470" s="125">
        <f>IF(F393="","",F393*Data!F$651)</f>
        <v>0.29821892399999994</v>
      </c>
      <c r="I470" s="125">
        <f>IF(G393="","",G393*Data!G$651)</f>
        <v>0.42611403240000001</v>
      </c>
      <c r="J470" s="125">
        <f>IF(H393="","",H393*Data!H$651)</f>
        <v>0.25396517536000002</v>
      </c>
      <c r="K470" s="125">
        <f>IF(I393="","",I393*Data!I$651)</f>
        <v>0.23923342367999997</v>
      </c>
      <c r="L470" s="125">
        <f>IF(J393="","",J393*Data!J$651)</f>
        <v>0.20398703135999999</v>
      </c>
      <c r="M470" s="125">
        <f>IF(K393="","",K393*Data!K$651)</f>
        <v>0.21925630876000002</v>
      </c>
      <c r="N470" s="125">
        <f>IF(L393="","",L393*Data!L$651)</f>
        <v>0.26810398148000003</v>
      </c>
      <c r="O470" s="125">
        <f>IF(M393="","",M393*Data!M$651)</f>
        <v>0.23881832564</v>
      </c>
      <c r="P470" s="125">
        <f>IF(N393="","",N393*Data!N$651)</f>
        <v>0.23085402880000003</v>
      </c>
    </row>
    <row r="471" spans="1:16">
      <c r="A471" s="308"/>
      <c r="B471" s="307">
        <f t="shared" si="7"/>
        <v>44070</v>
      </c>
      <c r="C471" s="120"/>
      <c r="D471" s="120"/>
      <c r="E471" s="125">
        <f>IF(C394="","",C394*Data!C$651)</f>
        <v>0.24132605664000006</v>
      </c>
      <c r="F471" s="125">
        <f>IF(D394="","",D394*Data!D$651)</f>
        <v>0.39273550644000005</v>
      </c>
      <c r="G471" s="125">
        <f>IF(E394="","",E394*Data!E$651)</f>
        <v>0.42074787199999997</v>
      </c>
      <c r="H471" s="125">
        <f>IF(F394="","",F394*Data!F$651)</f>
        <v>0.31369892399999999</v>
      </c>
      <c r="I471" s="125">
        <f>IF(G394="","",G394*Data!G$651)</f>
        <v>0.44778603240000003</v>
      </c>
      <c r="J471" s="125">
        <f>IF(H394="","",H394*Data!H$651)</f>
        <v>0.26693397536000002</v>
      </c>
      <c r="K471" s="125">
        <f>IF(I394="","",I394*Data!I$651)</f>
        <v>0.25016702367999993</v>
      </c>
      <c r="L471" s="125">
        <f>IF(J394="","",J394*Data!J$651)</f>
        <v>0.21327743135999996</v>
      </c>
      <c r="M471" s="125">
        <f>IF(K394="","",K394*Data!K$651)</f>
        <v>0.22813230875999999</v>
      </c>
      <c r="N471" s="125">
        <f>IF(L394="","",L394*Data!L$651)</f>
        <v>0.27899598147999999</v>
      </c>
      <c r="O471" s="125">
        <f>IF(M394="","",M394*Data!M$651)</f>
        <v>0.24596272563999999</v>
      </c>
      <c r="P471" s="125">
        <f>IF(N394="","",N394*Data!N$651)</f>
        <v>0.23763802880000001</v>
      </c>
    </row>
    <row r="472" spans="1:16">
      <c r="A472" s="308"/>
      <c r="B472" s="307">
        <f t="shared" si="7"/>
        <v>44077</v>
      </c>
      <c r="C472" s="120"/>
      <c r="D472" s="120"/>
      <c r="E472" s="125">
        <f>IF(C395="","",C395*Data!C$651)</f>
        <v>0.23798525664000006</v>
      </c>
      <c r="F472" s="125">
        <f>IF(D395="","",D395*Data!D$651)</f>
        <v>0.38723470644000002</v>
      </c>
      <c r="G472" s="125">
        <f>IF(E395="","",E395*Data!E$651)</f>
        <v>0.41479587199999995</v>
      </c>
      <c r="H472" s="125">
        <f>IF(F395="","",F395*Data!F$651)</f>
        <v>0.30937892399999994</v>
      </c>
      <c r="I472" s="125">
        <f>IF(G395="","",G395*Data!G$651)</f>
        <v>0.44173803239999998</v>
      </c>
      <c r="J472" s="125">
        <f>IF(H395="","",H395*Data!H$651)</f>
        <v>0.26331477536000003</v>
      </c>
      <c r="K472" s="125">
        <f>IF(I395="","",I395*Data!I$651)</f>
        <v>0.24698382367999996</v>
      </c>
      <c r="L472" s="125">
        <f>IF(J395="","",J395*Data!J$651)</f>
        <v>0.21057263135999998</v>
      </c>
      <c r="M472" s="125">
        <f>IF(K395="","",K395*Data!K$651)</f>
        <v>0.22559630876</v>
      </c>
      <c r="N472" s="125">
        <f>IF(L395="","",L395*Data!L$651)</f>
        <v>0.27588398147999998</v>
      </c>
      <c r="O472" s="125">
        <f>IF(M395="","",M395*Data!M$651)</f>
        <v>0.24407552563999999</v>
      </c>
      <c r="P472" s="125">
        <f>IF(N395="","",N395*Data!N$651)</f>
        <v>0.2358460288</v>
      </c>
    </row>
    <row r="473" spans="1:16">
      <c r="A473" s="308"/>
      <c r="B473" s="307">
        <f t="shared" si="7"/>
        <v>44084</v>
      </c>
      <c r="C473" s="120"/>
      <c r="D473" s="120"/>
      <c r="E473" s="125">
        <f>IF(C396="","",C396*Data!C$651)</f>
        <v>0.24591965664000004</v>
      </c>
      <c r="F473" s="125">
        <f>IF(D396="","",D396*Data!D$651)</f>
        <v>0.40029910644</v>
      </c>
      <c r="G473" s="125">
        <f>IF(E396="","",E396*Data!E$651)</f>
        <v>0.42893187199999999</v>
      </c>
      <c r="H473" s="125">
        <f>IF(F396="","",F396*Data!F$651)</f>
        <v>0.31873892399999998</v>
      </c>
      <c r="I473" s="125">
        <f>IF(G396="","",G396*Data!G$651)</f>
        <v>0.45484203240000004</v>
      </c>
      <c r="J473" s="125">
        <f>IF(H396="","",H396*Data!H$651)</f>
        <v>0.27115637536000003</v>
      </c>
      <c r="K473" s="125">
        <f>IF(I396="","",I396*Data!I$651)</f>
        <v>0.25390382367999997</v>
      </c>
      <c r="L473" s="125">
        <f>IF(J396="","",J396*Data!J$651)</f>
        <v>0.21645263135999998</v>
      </c>
      <c r="M473" s="125">
        <f>IF(K396="","",K396*Data!K$651)</f>
        <v>0.23142910876</v>
      </c>
      <c r="N473" s="125">
        <f>IF(L396="","",L396*Data!L$651)</f>
        <v>0.28304158148000003</v>
      </c>
      <c r="O473" s="125">
        <f>IF(M396="","",M396*Data!M$651)</f>
        <v>0.24892832564</v>
      </c>
      <c r="P473" s="125">
        <f>IF(N396="","",N396*Data!N$651)</f>
        <v>0.2404540288</v>
      </c>
    </row>
    <row r="474" spans="1:16">
      <c r="A474" s="308"/>
      <c r="B474" s="307">
        <f t="shared" si="7"/>
        <v>44091</v>
      </c>
      <c r="C474" s="120"/>
      <c r="D474" s="120"/>
      <c r="E474" s="125">
        <f>IF(C397="","",C397*Data!C$651)</f>
        <v>0.25301885664000007</v>
      </c>
      <c r="F474" s="125">
        <f>IF(D397="","",D397*Data!D$651)</f>
        <v>0.41198830644000001</v>
      </c>
      <c r="G474" s="125">
        <f>IF(E397="","",E397*Data!E$651)</f>
        <v>0.44157987199999993</v>
      </c>
      <c r="H474" s="125">
        <f>IF(F397="","",F397*Data!F$651)</f>
        <v>0.32683892399999998</v>
      </c>
      <c r="I474" s="125">
        <f>IF(G397="","",G397*Data!G$651)</f>
        <v>0.4661820324</v>
      </c>
      <c r="J474" s="125">
        <f>IF(H397="","",H397*Data!H$651)</f>
        <v>0.27794237535999999</v>
      </c>
      <c r="K474" s="125">
        <f>IF(I397="","",I397*Data!I$651)</f>
        <v>0.25888622367999997</v>
      </c>
      <c r="L474" s="125">
        <f>IF(J397="","",J397*Data!J$651)</f>
        <v>0.22068623135999998</v>
      </c>
      <c r="M474" s="125">
        <f>IF(K397="","",K397*Data!K$651)</f>
        <v>0.23548670876</v>
      </c>
      <c r="N474" s="125">
        <f>IF(L397="","",L397*Data!L$651)</f>
        <v>0.28802078147999999</v>
      </c>
      <c r="O474" s="125">
        <f>IF(M397="","",M397*Data!M$651)</f>
        <v>0.25095032564000003</v>
      </c>
      <c r="P474" s="125">
        <f>IF(N397="","",N397*Data!N$651)</f>
        <v>0.24237402880000003</v>
      </c>
    </row>
    <row r="475" spans="1:16">
      <c r="A475" s="308"/>
      <c r="B475" s="307">
        <f t="shared" si="7"/>
        <v>44098</v>
      </c>
      <c r="C475" s="120"/>
      <c r="D475" s="120"/>
      <c r="E475" s="125">
        <f>IF(C398="","",C398*Data!C$651)</f>
        <v>0.24480605664000005</v>
      </c>
      <c r="F475" s="125">
        <f>IF(D398="","",D398*Data!D$651)</f>
        <v>0.39846550644000001</v>
      </c>
      <c r="G475" s="125">
        <f>IF(E398="","",E398*Data!E$651)</f>
        <v>0.42694787199999995</v>
      </c>
      <c r="H475" s="125">
        <f>IF(F398="","",F398*Data!F$651)</f>
        <v>0.31621892399999996</v>
      </c>
      <c r="I475" s="125">
        <f>IF(G398="","",G398*Data!G$651)</f>
        <v>0.45131403240000001</v>
      </c>
      <c r="J475" s="125">
        <f>IF(H398="","",H398*Data!H$651)</f>
        <v>0.26904517536</v>
      </c>
      <c r="K475" s="125">
        <f>IF(I398="","",I398*Data!I$651)</f>
        <v>0.25127422367999996</v>
      </c>
      <c r="L475" s="125">
        <f>IF(J398="","",J398*Data!J$651)</f>
        <v>0.21421823135999998</v>
      </c>
      <c r="M475" s="125">
        <f>IF(K398="","",K398*Data!K$651)</f>
        <v>0.22901990876</v>
      </c>
      <c r="N475" s="125">
        <f>IF(L398="","",L398*Data!L$651)</f>
        <v>0.28008518148</v>
      </c>
      <c r="O475" s="125">
        <f>IF(M398="","",M398*Data!M$651)</f>
        <v>0.24569312563999998</v>
      </c>
      <c r="P475" s="125">
        <f>IF(N398="","",N398*Data!N$651)</f>
        <v>0.23738202880000001</v>
      </c>
    </row>
    <row r="476" spans="1:16">
      <c r="A476" s="308"/>
      <c r="B476" s="307">
        <f t="shared" si="7"/>
        <v>44105</v>
      </c>
      <c r="C476" s="374" t="s">
        <v>221</v>
      </c>
      <c r="D476" s="120"/>
      <c r="E476" s="125">
        <f>IF(C399="","",C399*Data!C$652)</f>
        <v>0.25696018007999999</v>
      </c>
      <c r="F476" s="125">
        <f>IF(D399="","",D399*Data!D$652)</f>
        <v>0.40939400296000006</v>
      </c>
      <c r="G476" s="125">
        <f>IF(E399="","",E399*Data!E$652)</f>
        <v>0.46503805348000005</v>
      </c>
      <c r="H476" s="125">
        <f>IF(F399="","",F399*Data!F$652)</f>
        <v>0.33886140503999995</v>
      </c>
      <c r="I476" s="125">
        <f>IF(G399="","",G399*Data!G$652)</f>
        <v>0.47456467871999997</v>
      </c>
      <c r="J476" s="125">
        <f>IF(H399="","",H399*Data!H$652)</f>
        <v>0.28627476960000003</v>
      </c>
      <c r="K476" s="125">
        <f>IF(I399="","",I399*Data!I$652)</f>
        <v>0.25628817984000002</v>
      </c>
      <c r="L476" s="125">
        <f>IF(J399="","",J399*Data!J$652)</f>
        <v>0.21732021779999999</v>
      </c>
      <c r="M476" s="125">
        <f>IF(K399="","",K399*Data!K$652)</f>
        <v>0.23595348679999997</v>
      </c>
      <c r="N476" s="125">
        <f>IF(L399="","",L399*Data!L$652)</f>
        <v>0.28983417759999996</v>
      </c>
      <c r="O476" s="125">
        <f>IF(M399="","",M399*Data!M$652)</f>
        <v>0.25450681096</v>
      </c>
      <c r="P476" s="125">
        <f>IF(N399="","",N399*Data!N$652)</f>
        <v>0.27079880000000001</v>
      </c>
    </row>
    <row r="477" spans="1:16">
      <c r="A477" s="308"/>
      <c r="B477" s="307">
        <f t="shared" si="7"/>
        <v>44112</v>
      </c>
      <c r="C477" s="120"/>
      <c r="D477" s="120"/>
      <c r="E477" s="125">
        <f>IF(C400="","",C400*Data!C$652)</f>
        <v>0.26000498008</v>
      </c>
      <c r="F477" s="125">
        <f>IF(D400="","",D400*Data!D$652)</f>
        <v>0.41433960296000005</v>
      </c>
      <c r="G477" s="125">
        <f>IF(E400="","",E400*Data!E$652)</f>
        <v>0.47064365348000009</v>
      </c>
      <c r="H477" s="125">
        <f>IF(F400="","",F400*Data!F$652)</f>
        <v>0.34122220504</v>
      </c>
      <c r="I477" s="125">
        <f>IF(G400="","",G400*Data!G$652)</f>
        <v>0.47783027872</v>
      </c>
      <c r="J477" s="125">
        <f>IF(H400="","",H400*Data!H$652)</f>
        <v>0.28824556960000003</v>
      </c>
      <c r="K477" s="125">
        <f>IF(I400="","",I400*Data!I$652)</f>
        <v>0.26072337984000005</v>
      </c>
      <c r="L477" s="125">
        <f>IF(J400="","",J400*Data!J$652)</f>
        <v>0.22108221779999998</v>
      </c>
      <c r="M477" s="125">
        <f>IF(K400="","",K400*Data!K$652)</f>
        <v>0.23719348680000002</v>
      </c>
      <c r="N477" s="125">
        <f>IF(L400="","",L400*Data!L$652)</f>
        <v>0.2913661776</v>
      </c>
      <c r="O477" s="125">
        <f>IF(M400="","",M400*Data!M$652)</f>
        <v>0.25450681096</v>
      </c>
      <c r="P477" s="125">
        <f>IF(N400="","",N400*Data!N$652)</f>
        <v>0.27079880000000001</v>
      </c>
    </row>
    <row r="478" spans="1:16">
      <c r="A478" s="308"/>
      <c r="B478" s="307">
        <f t="shared" si="7"/>
        <v>44119</v>
      </c>
      <c r="C478" s="120"/>
      <c r="D478" s="120"/>
      <c r="E478" s="125" t="str">
        <f>IF(C401="","",C401*Data!C$652)</f>
        <v/>
      </c>
      <c r="F478" s="125" t="str">
        <f>IF(D401="","",D401*Data!D$652)</f>
        <v/>
      </c>
      <c r="G478" s="125" t="str">
        <f>IF(E401="","",E401*Data!E$652)</f>
        <v/>
      </c>
      <c r="H478" s="125" t="str">
        <f>IF(F401="","",F401*Data!F$652)</f>
        <v/>
      </c>
      <c r="I478" s="125" t="str">
        <f>IF(G401="","",G401*Data!G$652)</f>
        <v/>
      </c>
      <c r="J478" s="125" t="str">
        <f>IF(H401="","",H401*Data!H$652)</f>
        <v/>
      </c>
      <c r="K478" s="125" t="str">
        <f>IF(I401="","",I401*Data!I$652)</f>
        <v/>
      </c>
      <c r="L478" s="125" t="str">
        <f>IF(J401="","",J401*Data!J$652)</f>
        <v/>
      </c>
      <c r="M478" s="125" t="str">
        <f>IF(K401="","",K401*Data!K$652)</f>
        <v/>
      </c>
      <c r="N478" s="125" t="str">
        <f>IF(L401="","",L401*Data!L$652)</f>
        <v/>
      </c>
      <c r="O478" s="125" t="str">
        <f>IF(M401="","",M401*Data!M$652)</f>
        <v/>
      </c>
      <c r="P478" s="125" t="str">
        <f>IF(N401="","",N401*Data!N$652)</f>
        <v/>
      </c>
    </row>
    <row r="479" spans="1:16">
      <c r="A479" s="308"/>
      <c r="B479" s="307">
        <f t="shared" si="7"/>
        <v>44126</v>
      </c>
      <c r="C479" s="120"/>
      <c r="D479" s="120"/>
      <c r="E479" s="125" t="str">
        <f>IF(C402="","",C402*Data!C$652)</f>
        <v/>
      </c>
      <c r="F479" s="125" t="str">
        <f>IF(D402="","",D402*Data!D$652)</f>
        <v/>
      </c>
      <c r="G479" s="125" t="str">
        <f>IF(E402="","",E402*Data!E$652)</f>
        <v/>
      </c>
      <c r="H479" s="125" t="str">
        <f>IF(F402="","",F402*Data!F$652)</f>
        <v/>
      </c>
      <c r="I479" s="125" t="str">
        <f>IF(G402="","",G402*Data!G$652)</f>
        <v/>
      </c>
      <c r="J479" s="125" t="str">
        <f>IF(H402="","",H402*Data!H$652)</f>
        <v/>
      </c>
      <c r="K479" s="125" t="str">
        <f>IF(I402="","",I402*Data!I$652)</f>
        <v/>
      </c>
      <c r="L479" s="125" t="str">
        <f>IF(J402="","",J402*Data!J$652)</f>
        <v/>
      </c>
      <c r="M479" s="125" t="str">
        <f>IF(K402="","",K402*Data!K$652)</f>
        <v/>
      </c>
      <c r="N479" s="125" t="str">
        <f>IF(L402="","",L402*Data!L$652)</f>
        <v/>
      </c>
      <c r="O479" s="125" t="str">
        <f>IF(M402="","",M402*Data!M$652)</f>
        <v/>
      </c>
      <c r="P479" s="125" t="str">
        <f>IF(N402="","",N402*Data!N$652)</f>
        <v/>
      </c>
    </row>
    <row r="480" spans="1:16">
      <c r="A480" s="308"/>
      <c r="B480" s="307">
        <f t="shared" si="7"/>
        <v>44133</v>
      </c>
      <c r="C480" s="120"/>
      <c r="D480" s="120"/>
      <c r="E480" s="125" t="str">
        <f>IF(C403="","",C403*Data!C$652)</f>
        <v/>
      </c>
      <c r="F480" s="125" t="str">
        <f>IF(D403="","",D403*Data!D$652)</f>
        <v/>
      </c>
      <c r="G480" s="125" t="str">
        <f>IF(E403="","",E403*Data!E$652)</f>
        <v/>
      </c>
      <c r="H480" s="125" t="str">
        <f>IF(F403="","",F403*Data!F$652)</f>
        <v/>
      </c>
      <c r="I480" s="125" t="str">
        <f>IF(G403="","",G403*Data!G$652)</f>
        <v/>
      </c>
      <c r="J480" s="125" t="str">
        <f>IF(H403="","",H403*Data!H$652)</f>
        <v/>
      </c>
      <c r="K480" s="125" t="str">
        <f>IF(I403="","",I403*Data!I$652)</f>
        <v/>
      </c>
      <c r="L480" s="125" t="str">
        <f>IF(J403="","",J403*Data!J$652)</f>
        <v/>
      </c>
      <c r="M480" s="125" t="str">
        <f>IF(K403="","",K403*Data!K$652)</f>
        <v/>
      </c>
      <c r="N480" s="125" t="str">
        <f>IF(L403="","",L403*Data!L$652)</f>
        <v/>
      </c>
      <c r="O480" s="125" t="str">
        <f>IF(M403="","",M403*Data!M$652)</f>
        <v/>
      </c>
      <c r="P480" s="125" t="str">
        <f>IF(N403="","",N403*Data!N$652)</f>
        <v/>
      </c>
    </row>
    <row r="481" spans="1:16">
      <c r="A481" s="308"/>
      <c r="B481" s="307">
        <f t="shared" si="7"/>
        <v>44140</v>
      </c>
      <c r="C481" s="120"/>
      <c r="D481" s="120"/>
      <c r="E481" s="125" t="str">
        <f>IF(C404="","",C404*Data!C$652)</f>
        <v/>
      </c>
      <c r="F481" s="125" t="str">
        <f>IF(D404="","",D404*Data!D$652)</f>
        <v/>
      </c>
      <c r="G481" s="125" t="str">
        <f>IF(E404="","",E404*Data!E$652)</f>
        <v/>
      </c>
      <c r="H481" s="125" t="str">
        <f>IF(F404="","",F404*Data!F$652)</f>
        <v/>
      </c>
      <c r="I481" s="125" t="str">
        <f>IF(G404="","",G404*Data!G$652)</f>
        <v/>
      </c>
      <c r="J481" s="125" t="str">
        <f>IF(H404="","",H404*Data!H$652)</f>
        <v/>
      </c>
      <c r="K481" s="125" t="str">
        <f>IF(I404="","",I404*Data!I$652)</f>
        <v/>
      </c>
      <c r="L481" s="125" t="str">
        <f>IF(J404="","",J404*Data!J$652)</f>
        <v/>
      </c>
      <c r="M481" s="125" t="str">
        <f>IF(K404="","",K404*Data!K$652)</f>
        <v/>
      </c>
      <c r="N481" s="125" t="str">
        <f>IF(L404="","",L404*Data!L$652)</f>
        <v/>
      </c>
      <c r="O481" s="125" t="str">
        <f>IF(M404="","",M404*Data!M$652)</f>
        <v/>
      </c>
      <c r="P481" s="125" t="str">
        <f>IF(N404="","",N404*Data!N$652)</f>
        <v/>
      </c>
    </row>
    <row r="482" spans="1:16">
      <c r="A482" s="308"/>
      <c r="B482" s="307">
        <f t="shared" si="7"/>
        <v>44147</v>
      </c>
      <c r="C482" s="120"/>
      <c r="D482" s="120"/>
      <c r="E482" s="125" t="str">
        <f>IF(C405="","",C405*Data!C$652)</f>
        <v/>
      </c>
      <c r="F482" s="125" t="str">
        <f>IF(D405="","",D405*Data!D$652)</f>
        <v/>
      </c>
      <c r="G482" s="125" t="str">
        <f>IF(E405="","",E405*Data!E$652)</f>
        <v/>
      </c>
      <c r="H482" s="125" t="str">
        <f>IF(F405="","",F405*Data!F$652)</f>
        <v/>
      </c>
      <c r="I482" s="125" t="str">
        <f>IF(G405="","",G405*Data!G$652)</f>
        <v/>
      </c>
      <c r="J482" s="125" t="str">
        <f>IF(H405="","",H405*Data!H$652)</f>
        <v/>
      </c>
      <c r="K482" s="125" t="str">
        <f>IF(I405="","",I405*Data!I$652)</f>
        <v/>
      </c>
      <c r="L482" s="125" t="str">
        <f>IF(J405="","",J405*Data!J$652)</f>
        <v/>
      </c>
      <c r="M482" s="125" t="str">
        <f>IF(K405="","",K405*Data!K$652)</f>
        <v/>
      </c>
      <c r="N482" s="125" t="str">
        <f>IF(L405="","",L405*Data!L$652)</f>
        <v/>
      </c>
      <c r="O482" s="125" t="str">
        <f>IF(M405="","",M405*Data!M$652)</f>
        <v/>
      </c>
      <c r="P482" s="125" t="str">
        <f>IF(N405="","",N405*Data!N$652)</f>
        <v/>
      </c>
    </row>
    <row r="483" spans="1:16">
      <c r="A483" s="308"/>
      <c r="B483" s="307">
        <f t="shared" si="7"/>
        <v>44154</v>
      </c>
      <c r="C483" s="120"/>
      <c r="D483" s="120"/>
      <c r="E483" s="125" t="str">
        <f>IF(C406="","",C406*Data!C$652)</f>
        <v/>
      </c>
      <c r="F483" s="125" t="str">
        <f>IF(D406="","",D406*Data!D$652)</f>
        <v/>
      </c>
      <c r="G483" s="125" t="str">
        <f>IF(E406="","",E406*Data!E$652)</f>
        <v/>
      </c>
      <c r="H483" s="125" t="str">
        <f>IF(F406="","",F406*Data!F$652)</f>
        <v/>
      </c>
      <c r="I483" s="125" t="str">
        <f>IF(G406="","",G406*Data!G$652)</f>
        <v/>
      </c>
      <c r="J483" s="125" t="str">
        <f>IF(H406="","",H406*Data!H$652)</f>
        <v/>
      </c>
      <c r="K483" s="125" t="str">
        <f>IF(I406="","",I406*Data!I$652)</f>
        <v/>
      </c>
      <c r="L483" s="125" t="str">
        <f>IF(J406="","",J406*Data!J$652)</f>
        <v/>
      </c>
      <c r="M483" s="125" t="str">
        <f>IF(K406="","",K406*Data!K$652)</f>
        <v/>
      </c>
      <c r="N483" s="125" t="str">
        <f>IF(L406="","",L406*Data!L$652)</f>
        <v/>
      </c>
      <c r="O483" s="125" t="str">
        <f>IF(M406="","",M406*Data!M$652)</f>
        <v/>
      </c>
      <c r="P483" s="125" t="str">
        <f>IF(N406="","",N406*Data!N$652)</f>
        <v/>
      </c>
    </row>
    <row r="484" spans="1:16">
      <c r="A484" s="308"/>
      <c r="B484" s="307">
        <f t="shared" si="7"/>
        <v>44161</v>
      </c>
      <c r="C484" s="120"/>
      <c r="D484" s="120"/>
      <c r="E484" s="125" t="str">
        <f>IF(C407="","",C407*Data!C$652)</f>
        <v/>
      </c>
      <c r="F484" s="125" t="str">
        <f>IF(D407="","",D407*Data!D$652)</f>
        <v/>
      </c>
      <c r="G484" s="125" t="str">
        <f>IF(E407="","",E407*Data!E$652)</f>
        <v/>
      </c>
      <c r="H484" s="125" t="str">
        <f>IF(F407="","",F407*Data!F$652)</f>
        <v/>
      </c>
      <c r="I484" s="125" t="str">
        <f>IF(G407="","",G407*Data!G$652)</f>
        <v/>
      </c>
      <c r="J484" s="125" t="str">
        <f>IF(H407="","",H407*Data!H$652)</f>
        <v/>
      </c>
      <c r="K484" s="125" t="str">
        <f>IF(I407="","",I407*Data!I$652)</f>
        <v/>
      </c>
      <c r="L484" s="125" t="str">
        <f>IF(J407="","",J407*Data!J$652)</f>
        <v/>
      </c>
      <c r="M484" s="125" t="str">
        <f>IF(K407="","",K407*Data!K$652)</f>
        <v/>
      </c>
      <c r="N484" s="125" t="str">
        <f>IF(L407="","",L407*Data!L$652)</f>
        <v/>
      </c>
      <c r="O484" s="125" t="str">
        <f>IF(M407="","",M407*Data!M$652)</f>
        <v/>
      </c>
      <c r="P484" s="125" t="str">
        <f>IF(N407="","",N407*Data!N$652)</f>
        <v/>
      </c>
    </row>
    <row r="485" spans="1:16">
      <c r="A485" s="308"/>
      <c r="B485" s="307">
        <f t="shared" si="7"/>
        <v>44168</v>
      </c>
      <c r="C485" s="120"/>
      <c r="D485" s="120"/>
      <c r="E485" s="125" t="str">
        <f>IF(C408="","",C408*Data!C$652)</f>
        <v/>
      </c>
      <c r="F485" s="125" t="str">
        <f>IF(D408="","",D408*Data!D$652)</f>
        <v/>
      </c>
      <c r="G485" s="125" t="str">
        <f>IF(E408="","",E408*Data!E$652)</f>
        <v/>
      </c>
      <c r="H485" s="125" t="str">
        <f>IF(F408="","",F408*Data!F$652)</f>
        <v/>
      </c>
      <c r="I485" s="125" t="str">
        <f>IF(G408="","",G408*Data!G$652)</f>
        <v/>
      </c>
      <c r="J485" s="125" t="str">
        <f>IF(H408="","",H408*Data!H$652)</f>
        <v/>
      </c>
      <c r="K485" s="125" t="str">
        <f>IF(I408="","",I408*Data!I$652)</f>
        <v/>
      </c>
      <c r="L485" s="125" t="str">
        <f>IF(J408="","",J408*Data!J$652)</f>
        <v/>
      </c>
      <c r="M485" s="125" t="str">
        <f>IF(K408="","",K408*Data!K$652)</f>
        <v/>
      </c>
      <c r="N485" s="125" t="str">
        <f>IF(L408="","",L408*Data!L$652)</f>
        <v/>
      </c>
      <c r="O485" s="125" t="str">
        <f>IF(M408="","",M408*Data!M$652)</f>
        <v/>
      </c>
      <c r="P485" s="125" t="str">
        <f>IF(N408="","",N408*Data!N$652)</f>
        <v/>
      </c>
    </row>
    <row r="486" spans="1:16">
      <c r="A486" s="308"/>
      <c r="B486" s="307">
        <f t="shared" si="7"/>
        <v>44175</v>
      </c>
      <c r="C486" s="120"/>
      <c r="D486" s="120"/>
      <c r="E486" s="125" t="str">
        <f>IF(C409="","",C409*Data!C$652)</f>
        <v/>
      </c>
      <c r="F486" s="125" t="str">
        <f>IF(D409="","",D409*Data!D$652)</f>
        <v/>
      </c>
      <c r="G486" s="125" t="str">
        <f>IF(E409="","",E409*Data!E$652)</f>
        <v/>
      </c>
      <c r="H486" s="125" t="str">
        <f>IF(F409="","",F409*Data!F$652)</f>
        <v/>
      </c>
      <c r="I486" s="125" t="str">
        <f>IF(G409="","",G409*Data!G$652)</f>
        <v/>
      </c>
      <c r="J486" s="125" t="str">
        <f>IF(H409="","",H409*Data!H$652)</f>
        <v/>
      </c>
      <c r="K486" s="125" t="str">
        <f>IF(I409="","",I409*Data!I$652)</f>
        <v/>
      </c>
      <c r="L486" s="125" t="str">
        <f>IF(J409="","",J409*Data!J$652)</f>
        <v/>
      </c>
      <c r="M486" s="125" t="str">
        <f>IF(K409="","",K409*Data!K$652)</f>
        <v/>
      </c>
      <c r="N486" s="125" t="str">
        <f>IF(L409="","",L409*Data!L$652)</f>
        <v/>
      </c>
      <c r="O486" s="125" t="str">
        <f>IF(M409="","",M409*Data!M$652)</f>
        <v/>
      </c>
      <c r="P486" s="125" t="str">
        <f>IF(N409="","",N409*Data!N$652)</f>
        <v/>
      </c>
    </row>
    <row r="487" spans="1:16">
      <c r="A487" s="308"/>
      <c r="B487" s="307">
        <f t="shared" si="7"/>
        <v>44182</v>
      </c>
      <c r="C487" s="120"/>
      <c r="D487" s="120"/>
      <c r="E487" s="125" t="str">
        <f>IF(C410="","",C410*Data!C$652)</f>
        <v/>
      </c>
      <c r="F487" s="125" t="str">
        <f>IF(D410="","",D410*Data!D$652)</f>
        <v/>
      </c>
      <c r="G487" s="125" t="str">
        <f>IF(E410="","",E410*Data!E$652)</f>
        <v/>
      </c>
      <c r="H487" s="125" t="str">
        <f>IF(F410="","",F410*Data!F$652)</f>
        <v/>
      </c>
      <c r="I487" s="125" t="str">
        <f>IF(G410="","",G410*Data!G$652)</f>
        <v/>
      </c>
      <c r="J487" s="125" t="str">
        <f>IF(H410="","",H410*Data!H$652)</f>
        <v/>
      </c>
      <c r="K487" s="125" t="str">
        <f>IF(I410="","",I410*Data!I$652)</f>
        <v/>
      </c>
      <c r="L487" s="125" t="str">
        <f>IF(J410="","",J410*Data!J$652)</f>
        <v/>
      </c>
      <c r="M487" s="125" t="str">
        <f>IF(K410="","",K410*Data!K$652)</f>
        <v/>
      </c>
      <c r="N487" s="125" t="str">
        <f>IF(L410="","",L410*Data!L$652)</f>
        <v/>
      </c>
      <c r="O487" s="125" t="str">
        <f>IF(M410="","",M410*Data!M$652)</f>
        <v/>
      </c>
      <c r="P487" s="125" t="str">
        <f>IF(N410="","",N410*Data!N$652)</f>
        <v/>
      </c>
    </row>
    <row r="488" spans="1:16">
      <c r="A488" s="308"/>
      <c r="B488" s="307">
        <f t="shared" si="7"/>
        <v>44189</v>
      </c>
      <c r="C488" s="120"/>
      <c r="D488" s="120"/>
      <c r="E488" s="125" t="str">
        <f>IF(C411="","",C411*Data!C$652)</f>
        <v/>
      </c>
      <c r="F488" s="125" t="str">
        <f>IF(D411="","",D411*Data!D$652)</f>
        <v/>
      </c>
      <c r="G488" s="125" t="str">
        <f>IF(E411="","",E411*Data!E$652)</f>
        <v/>
      </c>
      <c r="H488" s="125" t="str">
        <f>IF(F411="","",F411*Data!F$652)</f>
        <v/>
      </c>
      <c r="I488" s="125" t="str">
        <f>IF(G411="","",G411*Data!G$652)</f>
        <v/>
      </c>
      <c r="J488" s="125" t="str">
        <f>IF(H411="","",H411*Data!H$652)</f>
        <v/>
      </c>
      <c r="K488" s="125" t="str">
        <f>IF(I411="","",I411*Data!I$652)</f>
        <v/>
      </c>
      <c r="L488" s="125" t="str">
        <f>IF(J411="","",J411*Data!J$652)</f>
        <v/>
      </c>
      <c r="M488" s="125" t="str">
        <f>IF(K411="","",K411*Data!K$652)</f>
        <v/>
      </c>
      <c r="N488" s="125" t="str">
        <f>IF(L411="","",L411*Data!L$652)</f>
        <v/>
      </c>
      <c r="O488" s="125" t="str">
        <f>IF(M411="","",M411*Data!M$652)</f>
        <v/>
      </c>
      <c r="P488" s="125" t="str">
        <f>IF(N411="","",N411*Data!N$652)</f>
        <v/>
      </c>
    </row>
    <row r="489" spans="1:16">
      <c r="A489" s="308"/>
      <c r="B489" s="307">
        <f t="shared" si="7"/>
        <v>44196</v>
      </c>
      <c r="C489" s="120"/>
      <c r="D489" s="120"/>
      <c r="E489" s="125" t="str">
        <f>IF(C412="","",C412*Data!C$652)</f>
        <v/>
      </c>
      <c r="F489" s="125" t="str">
        <f>IF(D412="","",D412*Data!D$652)</f>
        <v/>
      </c>
      <c r="G489" s="125" t="str">
        <f>IF(E412="","",E412*Data!E$652)</f>
        <v/>
      </c>
      <c r="H489" s="125" t="str">
        <f>IF(F412="","",F412*Data!F$652)</f>
        <v/>
      </c>
      <c r="I489" s="125" t="str">
        <f>IF(G412="","",G412*Data!G$652)</f>
        <v/>
      </c>
      <c r="J489" s="125" t="str">
        <f>IF(H412="","",H412*Data!H$652)</f>
        <v/>
      </c>
      <c r="K489" s="125" t="str">
        <f>IF(I412="","",I412*Data!I$652)</f>
        <v/>
      </c>
      <c r="L489" s="125" t="str">
        <f>IF(J412="","",J412*Data!J$652)</f>
        <v/>
      </c>
      <c r="M489" s="125" t="str">
        <f>IF(K412="","",K412*Data!K$652)</f>
        <v/>
      </c>
      <c r="N489" s="125" t="str">
        <f>IF(L412="","",L412*Data!L$652)</f>
        <v/>
      </c>
      <c r="O489" s="125" t="str">
        <f>IF(M412="","",M412*Data!M$652)</f>
        <v/>
      </c>
      <c r="P489" s="125" t="str">
        <f>IF(N412="","",N412*Data!N$652)</f>
        <v/>
      </c>
    </row>
    <row r="490" spans="1:16">
      <c r="A490" s="306">
        <v>2020</v>
      </c>
      <c r="B490" s="307">
        <f t="shared" si="7"/>
        <v>44203</v>
      </c>
      <c r="C490" s="120"/>
      <c r="D490" s="120"/>
      <c r="E490" s="125" t="str">
        <f>IF(C413="","",C413*Data!C$652)</f>
        <v/>
      </c>
      <c r="F490" s="125" t="str">
        <f>IF(D413="","",D413*Data!D$652)</f>
        <v/>
      </c>
      <c r="G490" s="125" t="str">
        <f>IF(E413="","",E413*Data!E$652)</f>
        <v/>
      </c>
      <c r="H490" s="125" t="str">
        <f>IF(F413="","",F413*Data!F$652)</f>
        <v/>
      </c>
      <c r="I490" s="125" t="str">
        <f>IF(G413="","",G413*Data!G$652)</f>
        <v/>
      </c>
      <c r="J490" s="125" t="str">
        <f>IF(H413="","",H413*Data!H$652)</f>
        <v/>
      </c>
      <c r="K490" s="125" t="str">
        <f>IF(I413="","",I413*Data!I$652)</f>
        <v/>
      </c>
      <c r="L490" s="125" t="str">
        <f>IF(J413="","",J413*Data!J$652)</f>
        <v/>
      </c>
      <c r="M490" s="125" t="str">
        <f>IF(K413="","",K413*Data!K$652)</f>
        <v/>
      </c>
      <c r="N490" s="125" t="str">
        <f>IF(L413="","",L413*Data!L$652)</f>
        <v/>
      </c>
      <c r="O490" s="125" t="str">
        <f>IF(M413="","",M413*Data!M$652)</f>
        <v/>
      </c>
      <c r="P490" s="125" t="str">
        <f>IF(N413="","",N413*Data!N$652)</f>
        <v/>
      </c>
    </row>
    <row r="491" spans="1:16">
      <c r="A491" s="308"/>
      <c r="B491" s="307">
        <f t="shared" si="7"/>
        <v>44210</v>
      </c>
      <c r="C491" s="120"/>
      <c r="D491" s="120"/>
      <c r="E491" s="125" t="str">
        <f>IF(C414="","",C414*Data!C$652)</f>
        <v/>
      </c>
      <c r="F491" s="125" t="str">
        <f>IF(D414="","",D414*Data!D$652)</f>
        <v/>
      </c>
      <c r="G491" s="125" t="str">
        <f>IF(E414="","",E414*Data!E$652)</f>
        <v/>
      </c>
      <c r="H491" s="125" t="str">
        <f>IF(F414="","",F414*Data!F$652)</f>
        <v/>
      </c>
      <c r="I491" s="125" t="str">
        <f>IF(G414="","",G414*Data!G$652)</f>
        <v/>
      </c>
      <c r="J491" s="125" t="str">
        <f>IF(H414="","",H414*Data!H$652)</f>
        <v/>
      </c>
      <c r="K491" s="125" t="str">
        <f>IF(I414="","",I414*Data!I$652)</f>
        <v/>
      </c>
      <c r="L491" s="125" t="str">
        <f>IF(J414="","",J414*Data!J$652)</f>
        <v/>
      </c>
      <c r="M491" s="125" t="str">
        <f>IF(K414="","",K414*Data!K$652)</f>
        <v/>
      </c>
      <c r="N491" s="125" t="str">
        <f>IF(L414="","",L414*Data!L$652)</f>
        <v/>
      </c>
      <c r="O491" s="125" t="str">
        <f>IF(M414="","",M414*Data!M$652)</f>
        <v/>
      </c>
      <c r="P491" s="125" t="str">
        <f>IF(N414="","",N414*Data!N$652)</f>
        <v/>
      </c>
    </row>
    <row r="492" spans="1:16">
      <c r="A492" s="308"/>
      <c r="B492" s="307">
        <f t="shared" si="7"/>
        <v>44217</v>
      </c>
      <c r="C492" s="120"/>
      <c r="D492" s="120"/>
      <c r="E492" s="125" t="str">
        <f>IF(C415="","",C415*Data!C$652)</f>
        <v/>
      </c>
      <c r="F492" s="125" t="str">
        <f>IF(D415="","",D415*Data!D$652)</f>
        <v/>
      </c>
      <c r="G492" s="125" t="str">
        <f>IF(E415="","",E415*Data!E$652)</f>
        <v/>
      </c>
      <c r="H492" s="125" t="str">
        <f>IF(F415="","",F415*Data!F$652)</f>
        <v/>
      </c>
      <c r="I492" s="125" t="str">
        <f>IF(G415="","",G415*Data!G$652)</f>
        <v/>
      </c>
      <c r="J492" s="125" t="str">
        <f>IF(H415="","",H415*Data!H$652)</f>
        <v/>
      </c>
      <c r="K492" s="125" t="str">
        <f>IF(I415="","",I415*Data!I$652)</f>
        <v/>
      </c>
      <c r="L492" s="125" t="str">
        <f>IF(J415="","",J415*Data!J$652)</f>
        <v/>
      </c>
      <c r="M492" s="125" t="str">
        <f>IF(K415="","",K415*Data!K$652)</f>
        <v/>
      </c>
      <c r="N492" s="125" t="str">
        <f>IF(L415="","",L415*Data!L$652)</f>
        <v/>
      </c>
      <c r="O492" s="125" t="str">
        <f>IF(M415="","",M415*Data!M$652)</f>
        <v/>
      </c>
      <c r="P492" s="125" t="str">
        <f>IF(N415="","",N415*Data!N$652)</f>
        <v/>
      </c>
    </row>
    <row r="493" spans="1:16">
      <c r="A493" s="308"/>
      <c r="B493" s="307">
        <f t="shared" si="7"/>
        <v>44224</v>
      </c>
      <c r="C493" s="120"/>
      <c r="D493" s="120"/>
      <c r="E493" s="125" t="str">
        <f>IF(C416="","",C416*Data!C$652)</f>
        <v/>
      </c>
      <c r="F493" s="125" t="str">
        <f>IF(D416="","",D416*Data!D$652)</f>
        <v/>
      </c>
      <c r="G493" s="125" t="str">
        <f>IF(E416="","",E416*Data!E$652)</f>
        <v/>
      </c>
      <c r="H493" s="125" t="str">
        <f>IF(F416="","",F416*Data!F$652)</f>
        <v/>
      </c>
      <c r="I493" s="125" t="str">
        <f>IF(G416="","",G416*Data!G$652)</f>
        <v/>
      </c>
      <c r="J493" s="125" t="str">
        <f>IF(H416="","",H416*Data!H$652)</f>
        <v/>
      </c>
      <c r="K493" s="125" t="str">
        <f>IF(I416="","",I416*Data!I$652)</f>
        <v/>
      </c>
      <c r="L493" s="125" t="str">
        <f>IF(J416="","",J416*Data!J$652)</f>
        <v/>
      </c>
      <c r="M493" s="125" t="str">
        <f>IF(K416="","",K416*Data!K$652)</f>
        <v/>
      </c>
      <c r="N493" s="125" t="str">
        <f>IF(L416="","",L416*Data!L$652)</f>
        <v/>
      </c>
      <c r="O493" s="125" t="str">
        <f>IF(M416="","",M416*Data!M$652)</f>
        <v/>
      </c>
      <c r="P493" s="125" t="str">
        <f>IF(N416="","",N416*Data!N$652)</f>
        <v/>
      </c>
    </row>
    <row r="494" spans="1:16">
      <c r="A494" s="308"/>
      <c r="B494" s="307">
        <f t="shared" si="7"/>
        <v>44231</v>
      </c>
      <c r="C494" s="120"/>
      <c r="D494" s="120"/>
      <c r="E494" s="125" t="str">
        <f>IF(C417="","",C417*Data!C$652)</f>
        <v/>
      </c>
      <c r="F494" s="125" t="str">
        <f>IF(D417="","",D417*Data!D$652)</f>
        <v/>
      </c>
      <c r="G494" s="125" t="str">
        <f>IF(E417="","",E417*Data!E$652)</f>
        <v/>
      </c>
      <c r="H494" s="125" t="str">
        <f>IF(F417="","",F417*Data!F$652)</f>
        <v/>
      </c>
      <c r="I494" s="125" t="str">
        <f>IF(G417="","",G417*Data!G$652)</f>
        <v/>
      </c>
      <c r="J494" s="125" t="str">
        <f>IF(H417="","",H417*Data!H$652)</f>
        <v/>
      </c>
      <c r="K494" s="125" t="str">
        <f>IF(I417="","",I417*Data!I$652)</f>
        <v/>
      </c>
      <c r="L494" s="125" t="str">
        <f>IF(J417="","",J417*Data!J$652)</f>
        <v/>
      </c>
      <c r="M494" s="125" t="str">
        <f>IF(K417="","",K417*Data!K$652)</f>
        <v/>
      </c>
      <c r="N494" s="125" t="str">
        <f>IF(L417="","",L417*Data!L$652)</f>
        <v/>
      </c>
      <c r="O494" s="125" t="str">
        <f>IF(M417="","",M417*Data!M$652)</f>
        <v/>
      </c>
      <c r="P494" s="125" t="str">
        <f>IF(N417="","",N417*Data!N$652)</f>
        <v/>
      </c>
    </row>
    <row r="495" spans="1:16">
      <c r="A495" s="308"/>
      <c r="B495" s="307">
        <f t="shared" si="7"/>
        <v>44238</v>
      </c>
      <c r="C495" s="120"/>
      <c r="D495" s="120"/>
      <c r="E495" s="125" t="str">
        <f>IF(C418="","",C418*Data!C$652)</f>
        <v/>
      </c>
      <c r="F495" s="125" t="str">
        <f>IF(D418="","",D418*Data!D$652)</f>
        <v/>
      </c>
      <c r="G495" s="125" t="str">
        <f>IF(E418="","",E418*Data!E$652)</f>
        <v/>
      </c>
      <c r="H495" s="125" t="str">
        <f>IF(F418="","",F418*Data!F$652)</f>
        <v/>
      </c>
      <c r="I495" s="125" t="str">
        <f>IF(G418="","",G418*Data!G$652)</f>
        <v/>
      </c>
      <c r="J495" s="125" t="str">
        <f>IF(H418="","",H418*Data!H$652)</f>
        <v/>
      </c>
      <c r="K495" s="125" t="str">
        <f>IF(I418="","",I418*Data!I$652)</f>
        <v/>
      </c>
      <c r="L495" s="125" t="str">
        <f>IF(J418="","",J418*Data!J$652)</f>
        <v/>
      </c>
      <c r="M495" s="125" t="str">
        <f>IF(K418="","",K418*Data!K$652)</f>
        <v/>
      </c>
      <c r="N495" s="125" t="str">
        <f>IF(L418="","",L418*Data!L$652)</f>
        <v/>
      </c>
      <c r="O495" s="125" t="str">
        <f>IF(M418="","",M418*Data!M$652)</f>
        <v/>
      </c>
      <c r="P495" s="125" t="str">
        <f>IF(N418="","",N418*Data!N$652)</f>
        <v/>
      </c>
    </row>
    <row r="496" spans="1:16">
      <c r="A496" s="308"/>
      <c r="B496" s="307">
        <f t="shared" si="7"/>
        <v>44245</v>
      </c>
      <c r="C496" s="120"/>
      <c r="D496" s="120"/>
      <c r="E496" s="125" t="str">
        <f>IF(C419="","",C419*Data!C$652)</f>
        <v/>
      </c>
      <c r="F496" s="125" t="str">
        <f>IF(D419="","",D419*Data!D$652)</f>
        <v/>
      </c>
      <c r="G496" s="125" t="str">
        <f>IF(E419="","",E419*Data!E$652)</f>
        <v/>
      </c>
      <c r="H496" s="125" t="str">
        <f>IF(F419="","",F419*Data!F$652)</f>
        <v/>
      </c>
      <c r="I496" s="125" t="str">
        <f>IF(G419="","",G419*Data!G$652)</f>
        <v/>
      </c>
      <c r="J496" s="125" t="str">
        <f>IF(H419="","",H419*Data!H$652)</f>
        <v/>
      </c>
      <c r="K496" s="125" t="str">
        <f>IF(I419="","",I419*Data!I$652)</f>
        <v/>
      </c>
      <c r="L496" s="125" t="str">
        <f>IF(J419="","",J419*Data!J$652)</f>
        <v/>
      </c>
      <c r="M496" s="125" t="str">
        <f>IF(K419="","",K419*Data!K$652)</f>
        <v/>
      </c>
      <c r="N496" s="125" t="str">
        <f>IF(L419="","",L419*Data!L$652)</f>
        <v/>
      </c>
      <c r="O496" s="125" t="str">
        <f>IF(M419="","",M419*Data!M$652)</f>
        <v/>
      </c>
      <c r="P496" s="125" t="str">
        <f>IF(N419="","",N419*Data!N$652)</f>
        <v/>
      </c>
    </row>
    <row r="497" spans="1:16">
      <c r="A497" s="308"/>
      <c r="B497" s="307">
        <f t="shared" si="7"/>
        <v>44252</v>
      </c>
      <c r="C497" s="120"/>
      <c r="D497" s="120"/>
      <c r="E497" s="125" t="str">
        <f>IF(C420="","",C420*Data!C$652)</f>
        <v/>
      </c>
      <c r="F497" s="125" t="str">
        <f>IF(D420="","",D420*Data!D$652)</f>
        <v/>
      </c>
      <c r="G497" s="125" t="str">
        <f>IF(E420="","",E420*Data!E$652)</f>
        <v/>
      </c>
      <c r="H497" s="125" t="str">
        <f>IF(F420="","",F420*Data!F$652)</f>
        <v/>
      </c>
      <c r="I497" s="125" t="str">
        <f>IF(G420="","",G420*Data!G$652)</f>
        <v/>
      </c>
      <c r="J497" s="125" t="str">
        <f>IF(H420="","",H420*Data!H$652)</f>
        <v/>
      </c>
      <c r="K497" s="125" t="str">
        <f>IF(I420="","",I420*Data!I$652)</f>
        <v/>
      </c>
      <c r="L497" s="125" t="str">
        <f>IF(J420="","",J420*Data!J$652)</f>
        <v/>
      </c>
      <c r="M497" s="125" t="str">
        <f>IF(K420="","",K420*Data!K$652)</f>
        <v/>
      </c>
      <c r="N497" s="125" t="str">
        <f>IF(L420="","",L420*Data!L$652)</f>
        <v/>
      </c>
      <c r="O497" s="125" t="str">
        <f>IF(M420="","",M420*Data!M$652)</f>
        <v/>
      </c>
      <c r="P497" s="125" t="str">
        <f>IF(N420="","",N420*Data!N$652)</f>
        <v/>
      </c>
    </row>
    <row r="498" spans="1:16">
      <c r="A498" s="308"/>
      <c r="B498" s="307">
        <f t="shared" si="7"/>
        <v>44259</v>
      </c>
      <c r="C498" s="120"/>
      <c r="D498" s="120"/>
      <c r="E498" s="125" t="str">
        <f>IF(C421="","",C421*Data!C$652)</f>
        <v/>
      </c>
      <c r="F498" s="125" t="str">
        <f>IF(D421="","",D421*Data!D$652)</f>
        <v/>
      </c>
      <c r="G498" s="125" t="str">
        <f>IF(E421="","",E421*Data!E$652)</f>
        <v/>
      </c>
      <c r="H498" s="125" t="str">
        <f>IF(F421="","",F421*Data!F$652)</f>
        <v/>
      </c>
      <c r="I498" s="125" t="str">
        <f>IF(G421="","",G421*Data!G$652)</f>
        <v/>
      </c>
      <c r="J498" s="125" t="str">
        <f>IF(H421="","",H421*Data!H$652)</f>
        <v/>
      </c>
      <c r="K498" s="125" t="str">
        <f>IF(I421="","",I421*Data!I$652)</f>
        <v/>
      </c>
      <c r="L498" s="125" t="str">
        <f>IF(J421="","",J421*Data!J$652)</f>
        <v/>
      </c>
      <c r="M498" s="125" t="str">
        <f>IF(K421="","",K421*Data!K$652)</f>
        <v/>
      </c>
      <c r="N498" s="125" t="str">
        <f>IF(L421="","",L421*Data!L$652)</f>
        <v/>
      </c>
      <c r="O498" s="125" t="str">
        <f>IF(M421="","",M421*Data!M$652)</f>
        <v/>
      </c>
      <c r="P498" s="125" t="str">
        <f>IF(N421="","",N421*Data!N$652)</f>
        <v/>
      </c>
    </row>
    <row r="499" spans="1:16">
      <c r="A499" s="308"/>
      <c r="B499" s="307">
        <f t="shared" si="7"/>
        <v>44266</v>
      </c>
      <c r="C499" s="120"/>
      <c r="D499" s="120"/>
      <c r="E499" s="125" t="str">
        <f>IF(C422="","",C422*Data!C$652)</f>
        <v/>
      </c>
      <c r="F499" s="125" t="str">
        <f>IF(D422="","",D422*Data!D$652)</f>
        <v/>
      </c>
      <c r="G499" s="125" t="str">
        <f>IF(E422="","",E422*Data!E$652)</f>
        <v/>
      </c>
      <c r="H499" s="125" t="str">
        <f>IF(F422="","",F422*Data!F$652)</f>
        <v/>
      </c>
      <c r="I499" s="125" t="str">
        <f>IF(G422="","",G422*Data!G$652)</f>
        <v/>
      </c>
      <c r="J499" s="125" t="str">
        <f>IF(H422="","",H422*Data!H$652)</f>
        <v/>
      </c>
      <c r="K499" s="125" t="str">
        <f>IF(I422="","",I422*Data!I$652)</f>
        <v/>
      </c>
      <c r="L499" s="125" t="str">
        <f>IF(J422="","",J422*Data!J$652)</f>
        <v/>
      </c>
      <c r="M499" s="125" t="str">
        <f>IF(K422="","",K422*Data!K$652)</f>
        <v/>
      </c>
      <c r="N499" s="125" t="str">
        <f>IF(L422="","",L422*Data!L$652)</f>
        <v/>
      </c>
      <c r="O499" s="125" t="str">
        <f>IF(M422="","",M422*Data!M$652)</f>
        <v/>
      </c>
      <c r="P499" s="125" t="str">
        <f>IF(N422="","",N422*Data!N$652)</f>
        <v/>
      </c>
    </row>
    <row r="500" spans="1:16">
      <c r="A500" s="308"/>
      <c r="B500" s="307">
        <f t="shared" si="7"/>
        <v>44273</v>
      </c>
      <c r="C500" s="120"/>
      <c r="D500" s="120"/>
      <c r="E500" s="125" t="str">
        <f>IF(C423="","",C423*Data!C$652)</f>
        <v/>
      </c>
      <c r="F500" s="125" t="str">
        <f>IF(D423="","",D423*Data!D$652)</f>
        <v/>
      </c>
      <c r="G500" s="125" t="str">
        <f>IF(E423="","",E423*Data!E$652)</f>
        <v/>
      </c>
      <c r="H500" s="125" t="str">
        <f>IF(F423="","",F423*Data!F$652)</f>
        <v/>
      </c>
      <c r="I500" s="125" t="str">
        <f>IF(G423="","",G423*Data!G$652)</f>
        <v/>
      </c>
      <c r="J500" s="125" t="str">
        <f>IF(H423="","",H423*Data!H$652)</f>
        <v/>
      </c>
      <c r="K500" s="125" t="str">
        <f>IF(I423="","",I423*Data!I$652)</f>
        <v/>
      </c>
      <c r="L500" s="125" t="str">
        <f>IF(J423="","",J423*Data!J$652)</f>
        <v/>
      </c>
      <c r="M500" s="125" t="str">
        <f>IF(K423="","",K423*Data!K$652)</f>
        <v/>
      </c>
      <c r="N500" s="125" t="str">
        <f>IF(L423="","",L423*Data!L$652)</f>
        <v/>
      </c>
      <c r="O500" s="125" t="str">
        <f>IF(M423="","",M423*Data!M$652)</f>
        <v/>
      </c>
      <c r="P500" s="125" t="str">
        <f>IF(N423="","",N423*Data!N$652)</f>
        <v/>
      </c>
    </row>
    <row r="501" spans="1:16">
      <c r="A501" s="308"/>
      <c r="B501" s="307">
        <f t="shared" si="7"/>
        <v>44280</v>
      </c>
      <c r="C501" s="120"/>
      <c r="D501" s="120"/>
      <c r="E501" s="125" t="str">
        <f>IF(C424="","",C424*Data!C$652)</f>
        <v/>
      </c>
      <c r="F501" s="125" t="str">
        <f>IF(D424="","",D424*Data!D$652)</f>
        <v/>
      </c>
      <c r="G501" s="125" t="str">
        <f>IF(E424="","",E424*Data!E$652)</f>
        <v/>
      </c>
      <c r="H501" s="125" t="str">
        <f>IF(F424="","",F424*Data!F$652)</f>
        <v/>
      </c>
      <c r="I501" s="125" t="str">
        <f>IF(G424="","",G424*Data!G$652)</f>
        <v/>
      </c>
      <c r="J501" s="125" t="str">
        <f>IF(H424="","",H424*Data!H$652)</f>
        <v/>
      </c>
      <c r="K501" s="125" t="str">
        <f>IF(I424="","",I424*Data!I$652)</f>
        <v/>
      </c>
      <c r="L501" s="125" t="str">
        <f>IF(J424="","",J424*Data!J$652)</f>
        <v/>
      </c>
      <c r="M501" s="125" t="str">
        <f>IF(K424="","",K424*Data!K$652)</f>
        <v/>
      </c>
      <c r="N501" s="125" t="str">
        <f>IF(L424="","",L424*Data!L$652)</f>
        <v/>
      </c>
      <c r="O501" s="125" t="str">
        <f>IF(M424="","",M424*Data!M$652)</f>
        <v/>
      </c>
      <c r="P501" s="125" t="str">
        <f>IF(N424="","",N424*Data!N$652)</f>
        <v/>
      </c>
    </row>
    <row r="502" spans="1:16">
      <c r="A502" s="308"/>
      <c r="B502" s="307">
        <f t="shared" si="7"/>
        <v>44287</v>
      </c>
      <c r="C502" s="120"/>
      <c r="D502" s="120"/>
      <c r="E502" s="125" t="str">
        <f>IF(C425="","",C425*Data!C$652)</f>
        <v/>
      </c>
      <c r="F502" s="125" t="str">
        <f>IF(D425="","",D425*Data!D$652)</f>
        <v/>
      </c>
      <c r="G502" s="125" t="str">
        <f>IF(E425="","",E425*Data!E$652)</f>
        <v/>
      </c>
      <c r="H502" s="125" t="str">
        <f>IF(F425="","",F425*Data!F$652)</f>
        <v/>
      </c>
      <c r="I502" s="125" t="str">
        <f>IF(G425="","",G425*Data!G$652)</f>
        <v/>
      </c>
      <c r="J502" s="125" t="str">
        <f>IF(H425="","",H425*Data!H$652)</f>
        <v/>
      </c>
      <c r="K502" s="125" t="str">
        <f>IF(I425="","",I425*Data!I$652)</f>
        <v/>
      </c>
      <c r="L502" s="125" t="str">
        <f>IF(J425="","",J425*Data!J$652)</f>
        <v/>
      </c>
      <c r="M502" s="125" t="str">
        <f>IF(K425="","",K425*Data!K$652)</f>
        <v/>
      </c>
      <c r="N502" s="125" t="str">
        <f>IF(L425="","",L425*Data!L$652)</f>
        <v/>
      </c>
      <c r="O502" s="125" t="str">
        <f>IF(M425="","",M425*Data!M$652)</f>
        <v/>
      </c>
      <c r="P502" s="125" t="str">
        <f>IF(N425="","",N425*Data!N$652)</f>
        <v/>
      </c>
    </row>
    <row r="503" spans="1:16">
      <c r="A503" s="308"/>
      <c r="B503" s="307">
        <f t="shared" si="7"/>
        <v>44294</v>
      </c>
      <c r="C503" s="120"/>
      <c r="D503" s="120"/>
      <c r="E503" s="125" t="str">
        <f>IF(C426="","",C426*Data!C$652)</f>
        <v/>
      </c>
      <c r="F503" s="125" t="str">
        <f>IF(D426="","",D426*Data!D$652)</f>
        <v/>
      </c>
      <c r="G503" s="125" t="str">
        <f>IF(E426="","",E426*Data!E$652)</f>
        <v/>
      </c>
      <c r="H503" s="125" t="str">
        <f>IF(F426="","",F426*Data!F$652)</f>
        <v/>
      </c>
      <c r="I503" s="125" t="str">
        <f>IF(G426="","",G426*Data!G$652)</f>
        <v/>
      </c>
      <c r="J503" s="125" t="str">
        <f>IF(H426="","",H426*Data!H$652)</f>
        <v/>
      </c>
      <c r="K503" s="125" t="str">
        <f>IF(I426="","",I426*Data!I$652)</f>
        <v/>
      </c>
      <c r="L503" s="125" t="str">
        <f>IF(J426="","",J426*Data!J$652)</f>
        <v/>
      </c>
      <c r="M503" s="125" t="str">
        <f>IF(K426="","",K426*Data!K$652)</f>
        <v/>
      </c>
      <c r="N503" s="125" t="str">
        <f>IF(L426="","",L426*Data!L$652)</f>
        <v/>
      </c>
      <c r="O503" s="125" t="str">
        <f>IF(M426="","",M426*Data!M$652)</f>
        <v/>
      </c>
      <c r="P503" s="125" t="str">
        <f>IF(N426="","",N426*Data!N$652)</f>
        <v/>
      </c>
    </row>
    <row r="504" spans="1:16">
      <c r="A504" s="308"/>
      <c r="B504" s="307">
        <f t="shared" si="7"/>
        <v>44301</v>
      </c>
      <c r="C504" s="120"/>
      <c r="D504" s="120"/>
      <c r="E504" s="125" t="str">
        <f>IF(C427="","",C427*Data!C$652)</f>
        <v/>
      </c>
      <c r="F504" s="125" t="str">
        <f>IF(D427="","",D427*Data!D$652)</f>
        <v/>
      </c>
      <c r="G504" s="125" t="str">
        <f>IF(E427="","",E427*Data!E$652)</f>
        <v/>
      </c>
      <c r="H504" s="125" t="str">
        <f>IF(F427="","",F427*Data!F$652)</f>
        <v/>
      </c>
      <c r="I504" s="125" t="str">
        <f>IF(G427="","",G427*Data!G$652)</f>
        <v/>
      </c>
      <c r="J504" s="125" t="str">
        <f>IF(H427="","",H427*Data!H$652)</f>
        <v/>
      </c>
      <c r="K504" s="125" t="str">
        <f>IF(I427="","",I427*Data!I$652)</f>
        <v/>
      </c>
      <c r="L504" s="125" t="str">
        <f>IF(J427="","",J427*Data!J$652)</f>
        <v/>
      </c>
      <c r="M504" s="125" t="str">
        <f>IF(K427="","",K427*Data!K$652)</f>
        <v/>
      </c>
      <c r="N504" s="125" t="str">
        <f>IF(L427="","",L427*Data!L$652)</f>
        <v/>
      </c>
      <c r="O504" s="125" t="str">
        <f>IF(M427="","",M427*Data!M$652)</f>
        <v/>
      </c>
      <c r="P504" s="125" t="str">
        <f>IF(N427="","",N427*Data!N$652)</f>
        <v/>
      </c>
    </row>
    <row r="505" spans="1:16">
      <c r="A505" s="308"/>
      <c r="B505" s="307">
        <f t="shared" si="7"/>
        <v>44308</v>
      </c>
      <c r="C505" s="120"/>
      <c r="D505" s="120"/>
      <c r="E505" s="125" t="str">
        <f>IF(C428="","",C428*Data!C$652)</f>
        <v/>
      </c>
      <c r="F505" s="125" t="str">
        <f>IF(D428="","",D428*Data!D$652)</f>
        <v/>
      </c>
      <c r="G505" s="125" t="str">
        <f>IF(E428="","",E428*Data!E$652)</f>
        <v/>
      </c>
      <c r="H505" s="125" t="str">
        <f>IF(F428="","",F428*Data!F$652)</f>
        <v/>
      </c>
      <c r="I505" s="125" t="str">
        <f>IF(G428="","",G428*Data!G$652)</f>
        <v/>
      </c>
      <c r="J505" s="125" t="str">
        <f>IF(H428="","",H428*Data!H$652)</f>
        <v/>
      </c>
      <c r="K505" s="125" t="str">
        <f>IF(I428="","",I428*Data!I$652)</f>
        <v/>
      </c>
      <c r="L505" s="125" t="str">
        <f>IF(J428="","",J428*Data!J$652)</f>
        <v/>
      </c>
      <c r="M505" s="125" t="str">
        <f>IF(K428="","",K428*Data!K$652)</f>
        <v/>
      </c>
      <c r="N505" s="125" t="str">
        <f>IF(L428="","",L428*Data!L$652)</f>
        <v/>
      </c>
      <c r="O505" s="125" t="str">
        <f>IF(M428="","",M428*Data!M$652)</f>
        <v/>
      </c>
      <c r="P505" s="125" t="str">
        <f>IF(N428="","",N428*Data!N$652)</f>
        <v/>
      </c>
    </row>
    <row r="506" spans="1:16">
      <c r="A506" s="308"/>
      <c r="B506" s="307">
        <f t="shared" si="7"/>
        <v>44315</v>
      </c>
      <c r="C506" s="120"/>
      <c r="D506" s="120"/>
      <c r="E506" s="125" t="str">
        <f>IF(C429="","",C429*Data!C$652)</f>
        <v/>
      </c>
      <c r="F506" s="125" t="str">
        <f>IF(D429="","",D429*Data!D$652)</f>
        <v/>
      </c>
      <c r="G506" s="125" t="str">
        <f>IF(E429="","",E429*Data!E$652)</f>
        <v/>
      </c>
      <c r="H506" s="125" t="str">
        <f>IF(F429="","",F429*Data!F$652)</f>
        <v/>
      </c>
      <c r="I506" s="125" t="str">
        <f>IF(G429="","",G429*Data!G$652)</f>
        <v/>
      </c>
      <c r="J506" s="125" t="str">
        <f>IF(H429="","",H429*Data!H$652)</f>
        <v/>
      </c>
      <c r="K506" s="125" t="str">
        <f>IF(I429="","",I429*Data!I$652)</f>
        <v/>
      </c>
      <c r="L506" s="125" t="str">
        <f>IF(J429="","",J429*Data!J$652)</f>
        <v/>
      </c>
      <c r="M506" s="125" t="str">
        <f>IF(K429="","",K429*Data!K$652)</f>
        <v/>
      </c>
      <c r="N506" s="125" t="str">
        <f>IF(L429="","",L429*Data!L$652)</f>
        <v/>
      </c>
      <c r="O506" s="125" t="str">
        <f>IF(M429="","",M429*Data!M$652)</f>
        <v/>
      </c>
      <c r="P506" s="125" t="str">
        <f>IF(N429="","",N429*Data!N$652)</f>
        <v/>
      </c>
    </row>
    <row r="507" spans="1:16">
      <c r="A507" s="308"/>
      <c r="B507" s="307">
        <f t="shared" si="7"/>
        <v>44322</v>
      </c>
      <c r="C507" s="120"/>
      <c r="D507" s="120"/>
      <c r="E507" s="125" t="str">
        <f>IF(C430="","",C430*Data!C$652)</f>
        <v/>
      </c>
      <c r="F507" s="125" t="str">
        <f>IF(D430="","",D430*Data!D$652)</f>
        <v/>
      </c>
      <c r="G507" s="125" t="str">
        <f>IF(E430="","",E430*Data!E$652)</f>
        <v/>
      </c>
      <c r="H507" s="125" t="str">
        <f>IF(F430="","",F430*Data!F$652)</f>
        <v/>
      </c>
      <c r="I507" s="125" t="str">
        <f>IF(G430="","",G430*Data!G$652)</f>
        <v/>
      </c>
      <c r="J507" s="125" t="str">
        <f>IF(H430="","",H430*Data!H$652)</f>
        <v/>
      </c>
      <c r="K507" s="125" t="str">
        <f>IF(I430="","",I430*Data!I$652)</f>
        <v/>
      </c>
      <c r="L507" s="125" t="str">
        <f>IF(J430="","",J430*Data!J$652)</f>
        <v/>
      </c>
      <c r="M507" s="125" t="str">
        <f>IF(K430="","",K430*Data!K$652)</f>
        <v/>
      </c>
      <c r="N507" s="125" t="str">
        <f>IF(L430="","",L430*Data!L$652)</f>
        <v/>
      </c>
      <c r="O507" s="125" t="str">
        <f>IF(M430="","",M430*Data!M$652)</f>
        <v/>
      </c>
      <c r="P507" s="125" t="str">
        <f>IF(N430="","",N430*Data!N$652)</f>
        <v/>
      </c>
    </row>
    <row r="508" spans="1:16">
      <c r="A508" s="308"/>
      <c r="B508" s="307">
        <f t="shared" si="7"/>
        <v>44329</v>
      </c>
      <c r="C508" s="120"/>
      <c r="D508" s="120"/>
      <c r="E508" s="125" t="str">
        <f>IF(C431="","",C431*Data!C$652)</f>
        <v/>
      </c>
      <c r="F508" s="125" t="str">
        <f>IF(D431="","",D431*Data!D$652)</f>
        <v/>
      </c>
      <c r="G508" s="125" t="str">
        <f>IF(E431="","",E431*Data!E$652)</f>
        <v/>
      </c>
      <c r="H508" s="125" t="str">
        <f>IF(F431="","",F431*Data!F$652)</f>
        <v/>
      </c>
      <c r="I508" s="125" t="str">
        <f>IF(G431="","",G431*Data!G$652)</f>
        <v/>
      </c>
      <c r="J508" s="125" t="str">
        <f>IF(H431="","",H431*Data!H$652)</f>
        <v/>
      </c>
      <c r="K508" s="125" t="str">
        <f>IF(I431="","",I431*Data!I$652)</f>
        <v/>
      </c>
      <c r="L508" s="125" t="str">
        <f>IF(J431="","",J431*Data!J$652)</f>
        <v/>
      </c>
      <c r="M508" s="125" t="str">
        <f>IF(K431="","",K431*Data!K$652)</f>
        <v/>
      </c>
      <c r="N508" s="125" t="str">
        <f>IF(L431="","",L431*Data!L$652)</f>
        <v/>
      </c>
      <c r="O508" s="125" t="str">
        <f>IF(M431="","",M431*Data!M$652)</f>
        <v/>
      </c>
      <c r="P508" s="125" t="str">
        <f>IF(N431="","",N431*Data!N$652)</f>
        <v/>
      </c>
    </row>
    <row r="509" spans="1:16">
      <c r="A509" s="308"/>
      <c r="B509" s="307">
        <f t="shared" si="7"/>
        <v>44336</v>
      </c>
      <c r="C509" s="120"/>
      <c r="D509" s="120"/>
      <c r="E509" s="125" t="str">
        <f>IF(C432="","",C432*Data!C$652)</f>
        <v/>
      </c>
      <c r="F509" s="125" t="str">
        <f>IF(D432="","",D432*Data!D$652)</f>
        <v/>
      </c>
      <c r="G509" s="125" t="str">
        <f>IF(E432="","",E432*Data!E$652)</f>
        <v/>
      </c>
      <c r="H509" s="125" t="str">
        <f>IF(F432="","",F432*Data!F$652)</f>
        <v/>
      </c>
      <c r="I509" s="125" t="str">
        <f>IF(G432="","",G432*Data!G$652)</f>
        <v/>
      </c>
      <c r="J509" s="125" t="str">
        <f>IF(H432="","",H432*Data!H$652)</f>
        <v/>
      </c>
      <c r="K509" s="125" t="str">
        <f>IF(I432="","",I432*Data!I$652)</f>
        <v/>
      </c>
      <c r="L509" s="125" t="str">
        <f>IF(J432="","",J432*Data!J$652)</f>
        <v/>
      </c>
      <c r="M509" s="125" t="str">
        <f>IF(K432="","",K432*Data!K$652)</f>
        <v/>
      </c>
      <c r="N509" s="125" t="str">
        <f>IF(L432="","",L432*Data!L$652)</f>
        <v/>
      </c>
      <c r="O509" s="125" t="str">
        <f>IF(M432="","",M432*Data!M$652)</f>
        <v/>
      </c>
      <c r="P509" s="125" t="str">
        <f>IF(N432="","",N432*Data!N$652)</f>
        <v/>
      </c>
    </row>
    <row r="510" spans="1:16">
      <c r="A510" s="308"/>
      <c r="B510" s="307">
        <f t="shared" si="7"/>
        <v>44343</v>
      </c>
      <c r="C510" s="120"/>
      <c r="D510" s="120"/>
      <c r="E510" s="125" t="str">
        <f>IF(C433="","",C433*Data!C$652)</f>
        <v/>
      </c>
      <c r="F510" s="125" t="str">
        <f>IF(D433="","",D433*Data!D$652)</f>
        <v/>
      </c>
      <c r="G510" s="125" t="str">
        <f>IF(E433="","",E433*Data!E$652)</f>
        <v/>
      </c>
      <c r="H510" s="125" t="str">
        <f>IF(F433="","",F433*Data!F$652)</f>
        <v/>
      </c>
      <c r="I510" s="125" t="str">
        <f>IF(G433="","",G433*Data!G$652)</f>
        <v/>
      </c>
      <c r="J510" s="125" t="str">
        <f>IF(H433="","",H433*Data!H$652)</f>
        <v/>
      </c>
      <c r="K510" s="125" t="str">
        <f>IF(I433="","",I433*Data!I$652)</f>
        <v/>
      </c>
      <c r="L510" s="125" t="str">
        <f>IF(J433="","",J433*Data!J$652)</f>
        <v/>
      </c>
      <c r="M510" s="125" t="str">
        <f>IF(K433="","",K433*Data!K$652)</f>
        <v/>
      </c>
      <c r="N510" s="125" t="str">
        <f>IF(L433="","",L433*Data!L$652)</f>
        <v/>
      </c>
      <c r="O510" s="125" t="str">
        <f>IF(M433="","",M433*Data!M$652)</f>
        <v/>
      </c>
      <c r="P510" s="125" t="str">
        <f>IF(N433="","",N433*Data!N$652)</f>
        <v/>
      </c>
    </row>
    <row r="511" spans="1:16">
      <c r="A511" s="308"/>
      <c r="B511" s="307">
        <f t="shared" si="7"/>
        <v>44350</v>
      </c>
      <c r="C511" s="120"/>
      <c r="D511" s="120"/>
      <c r="E511" s="125" t="str">
        <f>IF(C434="","",C434*Data!C$652)</f>
        <v/>
      </c>
      <c r="F511" s="125" t="str">
        <f>IF(D434="","",D434*Data!D$652)</f>
        <v/>
      </c>
      <c r="G511" s="125" t="str">
        <f>IF(E434="","",E434*Data!E$652)</f>
        <v/>
      </c>
      <c r="H511" s="125" t="str">
        <f>IF(F434="","",F434*Data!F$652)</f>
        <v/>
      </c>
      <c r="I511" s="125" t="str">
        <f>IF(G434="","",G434*Data!G$652)</f>
        <v/>
      </c>
      <c r="J511" s="125" t="str">
        <f>IF(H434="","",H434*Data!H$652)</f>
        <v/>
      </c>
      <c r="K511" s="125" t="str">
        <f>IF(I434="","",I434*Data!I$652)</f>
        <v/>
      </c>
      <c r="L511" s="125" t="str">
        <f>IF(J434="","",J434*Data!J$652)</f>
        <v/>
      </c>
      <c r="M511" s="125" t="str">
        <f>IF(K434="","",K434*Data!K$652)</f>
        <v/>
      </c>
      <c r="N511" s="125" t="str">
        <f>IF(L434="","",L434*Data!L$652)</f>
        <v/>
      </c>
      <c r="O511" s="125" t="str">
        <f>IF(M434="","",M434*Data!M$652)</f>
        <v/>
      </c>
      <c r="P511" s="125" t="str">
        <f>IF(N434="","",N434*Data!N$652)</f>
        <v/>
      </c>
    </row>
    <row r="512" spans="1:16">
      <c r="A512" s="308"/>
      <c r="B512" s="307">
        <f t="shared" si="7"/>
        <v>44357</v>
      </c>
      <c r="C512" s="120"/>
      <c r="D512" s="120"/>
      <c r="E512" s="125" t="str">
        <f>IF(C435="","",C435*Data!C$652)</f>
        <v/>
      </c>
      <c r="F512" s="125" t="str">
        <f>IF(D435="","",D435*Data!D$652)</f>
        <v/>
      </c>
      <c r="G512" s="125" t="str">
        <f>IF(E435="","",E435*Data!E$652)</f>
        <v/>
      </c>
      <c r="H512" s="125" t="str">
        <f>IF(F435="","",F435*Data!F$652)</f>
        <v/>
      </c>
      <c r="I512" s="125" t="str">
        <f>IF(G435="","",G435*Data!G$652)</f>
        <v/>
      </c>
      <c r="J512" s="125" t="str">
        <f>IF(H435="","",H435*Data!H$652)</f>
        <v/>
      </c>
      <c r="K512" s="125" t="str">
        <f>IF(I435="","",I435*Data!I$652)</f>
        <v/>
      </c>
      <c r="L512" s="125" t="str">
        <f>IF(J435="","",J435*Data!J$652)</f>
        <v/>
      </c>
      <c r="M512" s="125" t="str">
        <f>IF(K435="","",K435*Data!K$652)</f>
        <v/>
      </c>
      <c r="N512" s="125" t="str">
        <f>IF(L435="","",L435*Data!L$652)</f>
        <v/>
      </c>
      <c r="O512" s="125" t="str">
        <f>IF(M435="","",M435*Data!M$652)</f>
        <v/>
      </c>
      <c r="P512" s="125" t="str">
        <f>IF(N435="","",N435*Data!N$652)</f>
        <v/>
      </c>
    </row>
    <row r="513" spans="1:16">
      <c r="A513" s="308"/>
      <c r="B513" s="307">
        <f t="shared" si="7"/>
        <v>44364</v>
      </c>
      <c r="C513" s="120"/>
      <c r="D513" s="120"/>
      <c r="E513" s="125" t="str">
        <f>IF(C436="","",C436*Data!C$652)</f>
        <v/>
      </c>
      <c r="F513" s="125" t="str">
        <f>IF(D436="","",D436*Data!D$652)</f>
        <v/>
      </c>
      <c r="G513" s="125" t="str">
        <f>IF(E436="","",E436*Data!E$652)</f>
        <v/>
      </c>
      <c r="H513" s="125" t="str">
        <f>IF(F436="","",F436*Data!F$652)</f>
        <v/>
      </c>
      <c r="I513" s="125" t="str">
        <f>IF(G436="","",G436*Data!G$652)</f>
        <v/>
      </c>
      <c r="J513" s="125" t="str">
        <f>IF(H436="","",H436*Data!H$652)</f>
        <v/>
      </c>
      <c r="K513" s="125" t="str">
        <f>IF(I436="","",I436*Data!I$652)</f>
        <v/>
      </c>
      <c r="L513" s="125" t="str">
        <f>IF(J436="","",J436*Data!J$652)</f>
        <v/>
      </c>
      <c r="M513" s="125" t="str">
        <f>IF(K436="","",K436*Data!K$652)</f>
        <v/>
      </c>
      <c r="N513" s="125" t="str">
        <f>IF(L436="","",L436*Data!L$652)</f>
        <v/>
      </c>
      <c r="O513" s="125" t="str">
        <f>IF(M436="","",M436*Data!M$652)</f>
        <v/>
      </c>
      <c r="P513" s="125" t="str">
        <f>IF(N436="","",N436*Data!N$652)</f>
        <v/>
      </c>
    </row>
    <row r="514" spans="1:16">
      <c r="A514" s="308"/>
      <c r="B514" s="307">
        <f t="shared" si="7"/>
        <v>44371</v>
      </c>
      <c r="C514" s="120"/>
      <c r="D514" s="120"/>
      <c r="E514" s="125" t="str">
        <f>IF(C437="","",C437*Data!C$652)</f>
        <v/>
      </c>
      <c r="F514" s="125" t="str">
        <f>IF(D437="","",D437*Data!D$652)</f>
        <v/>
      </c>
      <c r="G514" s="125" t="str">
        <f>IF(E437="","",E437*Data!E$652)</f>
        <v/>
      </c>
      <c r="H514" s="125" t="str">
        <f>IF(F437="","",F437*Data!F$652)</f>
        <v/>
      </c>
      <c r="I514" s="125" t="str">
        <f>IF(G437="","",G437*Data!G$652)</f>
        <v/>
      </c>
      <c r="J514" s="125" t="str">
        <f>IF(H437="","",H437*Data!H$652)</f>
        <v/>
      </c>
      <c r="K514" s="125" t="str">
        <f>IF(I437="","",I437*Data!I$652)</f>
        <v/>
      </c>
      <c r="L514" s="125" t="str">
        <f>IF(J437="","",J437*Data!J$652)</f>
        <v/>
      </c>
      <c r="M514" s="125" t="str">
        <f>IF(K437="","",K437*Data!K$652)</f>
        <v/>
      </c>
      <c r="N514" s="125" t="str">
        <f>IF(L437="","",L437*Data!L$652)</f>
        <v/>
      </c>
      <c r="O514" s="125" t="str">
        <f>IF(M437="","",M437*Data!M$652)</f>
        <v/>
      </c>
      <c r="P514" s="125" t="str">
        <f>IF(N437="","",N437*Data!N$652)</f>
        <v/>
      </c>
    </row>
    <row r="515" spans="1:16">
      <c r="A515" s="308"/>
      <c r="B515" s="307">
        <f t="shared" si="7"/>
        <v>44378</v>
      </c>
      <c r="C515" s="120"/>
      <c r="D515" s="120"/>
      <c r="E515" s="125" t="str">
        <f>IF(C438="","",C438*Data!C$652)</f>
        <v/>
      </c>
      <c r="F515" s="125" t="str">
        <f>IF(D438="","",D438*Data!D$652)</f>
        <v/>
      </c>
      <c r="G515" s="125" t="str">
        <f>IF(E438="","",E438*Data!E$652)</f>
        <v/>
      </c>
      <c r="H515" s="125" t="str">
        <f>IF(F438="","",F438*Data!F$652)</f>
        <v/>
      </c>
      <c r="I515" s="125" t="str">
        <f>IF(G438="","",G438*Data!G$652)</f>
        <v/>
      </c>
      <c r="J515" s="125" t="str">
        <f>IF(H438="","",H438*Data!H$652)</f>
        <v/>
      </c>
      <c r="K515" s="125" t="str">
        <f>IF(I438="","",I438*Data!I$652)</f>
        <v/>
      </c>
      <c r="L515" s="125" t="str">
        <f>IF(J438="","",J438*Data!J$652)</f>
        <v/>
      </c>
      <c r="M515" s="125" t="str">
        <f>IF(K438="","",K438*Data!K$652)</f>
        <v/>
      </c>
      <c r="N515" s="125" t="str">
        <f>IF(L438="","",L438*Data!L$652)</f>
        <v/>
      </c>
      <c r="O515" s="125" t="str">
        <f>IF(M438="","",M438*Data!M$652)</f>
        <v/>
      </c>
      <c r="P515" s="125" t="str">
        <f>IF(N438="","",N438*Data!N$652)</f>
        <v/>
      </c>
    </row>
    <row r="516" spans="1:16">
      <c r="A516" s="308"/>
      <c r="B516" s="307">
        <f t="shared" si="7"/>
        <v>44385</v>
      </c>
      <c r="C516" s="120"/>
      <c r="D516" s="120"/>
      <c r="E516" s="125" t="str">
        <f>IF(C439="","",C439*Data!C$652)</f>
        <v/>
      </c>
      <c r="F516" s="125" t="str">
        <f>IF(D439="","",D439*Data!D$652)</f>
        <v/>
      </c>
      <c r="G516" s="125" t="str">
        <f>IF(E439="","",E439*Data!E$652)</f>
        <v/>
      </c>
      <c r="H516" s="125" t="str">
        <f>IF(F439="","",F439*Data!F$652)</f>
        <v/>
      </c>
      <c r="I516" s="125" t="str">
        <f>IF(G439="","",G439*Data!G$652)</f>
        <v/>
      </c>
      <c r="J516" s="125" t="str">
        <f>IF(H439="","",H439*Data!H$652)</f>
        <v/>
      </c>
      <c r="K516" s="125" t="str">
        <f>IF(I439="","",I439*Data!I$652)</f>
        <v/>
      </c>
      <c r="L516" s="125" t="str">
        <f>IF(J439="","",J439*Data!J$652)</f>
        <v/>
      </c>
      <c r="M516" s="125" t="str">
        <f>IF(K439="","",K439*Data!K$652)</f>
        <v/>
      </c>
      <c r="N516" s="125" t="str">
        <f>IF(L439="","",L439*Data!L$652)</f>
        <v/>
      </c>
      <c r="O516" s="125" t="str">
        <f>IF(M439="","",M439*Data!M$652)</f>
        <v/>
      </c>
      <c r="P516" s="125" t="str">
        <f>IF(N439="","",N439*Data!N$652)</f>
        <v/>
      </c>
    </row>
    <row r="517" spans="1:16">
      <c r="A517" s="308"/>
      <c r="B517" s="307">
        <f t="shared" si="7"/>
        <v>44392</v>
      </c>
      <c r="C517" s="120"/>
      <c r="D517" s="120"/>
      <c r="E517" s="125" t="str">
        <f>IF(C440="","",C440*Data!C$652)</f>
        <v/>
      </c>
      <c r="F517" s="125" t="str">
        <f>IF(D440="","",D440*Data!D$652)</f>
        <v/>
      </c>
      <c r="G517" s="125" t="str">
        <f>IF(E440="","",E440*Data!E$652)</f>
        <v/>
      </c>
      <c r="H517" s="125" t="str">
        <f>IF(F440="","",F440*Data!F$652)</f>
        <v/>
      </c>
      <c r="I517" s="125" t="str">
        <f>IF(G440="","",G440*Data!G$652)</f>
        <v/>
      </c>
      <c r="J517" s="125" t="str">
        <f>IF(H440="","",H440*Data!H$652)</f>
        <v/>
      </c>
      <c r="K517" s="125" t="str">
        <f>IF(I440="","",I440*Data!I$652)</f>
        <v/>
      </c>
      <c r="L517" s="125" t="str">
        <f>IF(J440="","",J440*Data!J$652)</f>
        <v/>
      </c>
      <c r="M517" s="125" t="str">
        <f>IF(K440="","",K440*Data!K$652)</f>
        <v/>
      </c>
      <c r="N517" s="125" t="str">
        <f>IF(L440="","",L440*Data!L$652)</f>
        <v/>
      </c>
      <c r="O517" s="125" t="str">
        <f>IF(M440="","",M440*Data!M$652)</f>
        <v/>
      </c>
      <c r="P517" s="125" t="str">
        <f>IF(N440="","",N440*Data!N$652)</f>
        <v/>
      </c>
    </row>
    <row r="518" spans="1:16">
      <c r="A518" s="308"/>
      <c r="B518" s="307">
        <f t="shared" si="7"/>
        <v>44399</v>
      </c>
      <c r="C518" s="120"/>
      <c r="D518" s="120"/>
      <c r="E518" s="125" t="str">
        <f>IF(C441="","",C441*Data!C$652)</f>
        <v/>
      </c>
      <c r="F518" s="125" t="str">
        <f>IF(D441="","",D441*Data!D$652)</f>
        <v/>
      </c>
      <c r="G518" s="125" t="str">
        <f>IF(E441="","",E441*Data!E$652)</f>
        <v/>
      </c>
      <c r="H518" s="125" t="str">
        <f>IF(F441="","",F441*Data!F$652)</f>
        <v/>
      </c>
      <c r="I518" s="125" t="str">
        <f>IF(G441="","",G441*Data!G$652)</f>
        <v/>
      </c>
      <c r="J518" s="125" t="str">
        <f>IF(H441="","",H441*Data!H$652)</f>
        <v/>
      </c>
      <c r="K518" s="125" t="str">
        <f>IF(I441="","",I441*Data!I$652)</f>
        <v/>
      </c>
      <c r="L518" s="125" t="str">
        <f>IF(J441="","",J441*Data!J$652)</f>
        <v/>
      </c>
      <c r="M518" s="125" t="str">
        <f>IF(K441="","",K441*Data!K$652)</f>
        <v/>
      </c>
      <c r="N518" s="125" t="str">
        <f>IF(L441="","",L441*Data!L$652)</f>
        <v/>
      </c>
      <c r="O518" s="125" t="str">
        <f>IF(M441="","",M441*Data!M$652)</f>
        <v/>
      </c>
      <c r="P518" s="125" t="str">
        <f>IF(N441="","",N441*Data!N$652)</f>
        <v/>
      </c>
    </row>
    <row r="519" spans="1:16">
      <c r="A519" s="308"/>
      <c r="B519" s="307">
        <f t="shared" si="7"/>
        <v>44406</v>
      </c>
      <c r="C519" s="120"/>
      <c r="D519" s="120"/>
      <c r="E519" s="125" t="str">
        <f>IF(C442="","",C442*Data!C$652)</f>
        <v/>
      </c>
      <c r="F519" s="125" t="str">
        <f>IF(D442="","",D442*Data!D$652)</f>
        <v/>
      </c>
      <c r="G519" s="125" t="str">
        <f>IF(E442="","",E442*Data!E$652)</f>
        <v/>
      </c>
      <c r="H519" s="125" t="str">
        <f>IF(F442="","",F442*Data!F$652)</f>
        <v/>
      </c>
      <c r="I519" s="125" t="str">
        <f>IF(G442="","",G442*Data!G$652)</f>
        <v/>
      </c>
      <c r="J519" s="125" t="str">
        <f>IF(H442="","",H442*Data!H$652)</f>
        <v/>
      </c>
      <c r="K519" s="125" t="str">
        <f>IF(I442="","",I442*Data!I$652)</f>
        <v/>
      </c>
      <c r="L519" s="125" t="str">
        <f>IF(J442="","",J442*Data!J$652)</f>
        <v/>
      </c>
      <c r="M519" s="125" t="str">
        <f>IF(K442="","",K442*Data!K$652)</f>
        <v/>
      </c>
      <c r="N519" s="125" t="str">
        <f>IF(L442="","",L442*Data!L$652)</f>
        <v/>
      </c>
      <c r="O519" s="125" t="str">
        <f>IF(M442="","",M442*Data!M$652)</f>
        <v/>
      </c>
      <c r="P519" s="125" t="str">
        <f>IF(N442="","",N442*Data!N$652)</f>
        <v/>
      </c>
    </row>
    <row r="520" spans="1:16">
      <c r="A520" s="308"/>
      <c r="B520" s="307">
        <f t="shared" si="7"/>
        <v>44413</v>
      </c>
      <c r="C520" s="120"/>
      <c r="D520" s="120"/>
      <c r="E520" s="125" t="str">
        <f>IF(C443="","",C443*Data!C$652)</f>
        <v/>
      </c>
      <c r="F520" s="125" t="str">
        <f>IF(D443="","",D443*Data!D$652)</f>
        <v/>
      </c>
      <c r="G520" s="125" t="str">
        <f>IF(E443="","",E443*Data!E$652)</f>
        <v/>
      </c>
      <c r="H520" s="125" t="str">
        <f>IF(F443="","",F443*Data!F$652)</f>
        <v/>
      </c>
      <c r="I520" s="125" t="str">
        <f>IF(G443="","",G443*Data!G$652)</f>
        <v/>
      </c>
      <c r="J520" s="125" t="str">
        <f>IF(H443="","",H443*Data!H$652)</f>
        <v/>
      </c>
      <c r="K520" s="125" t="str">
        <f>IF(I443="","",I443*Data!I$652)</f>
        <v/>
      </c>
      <c r="L520" s="125" t="str">
        <f>IF(J443="","",J443*Data!J$652)</f>
        <v/>
      </c>
      <c r="M520" s="125" t="str">
        <f>IF(K443="","",K443*Data!K$652)</f>
        <v/>
      </c>
      <c r="N520" s="125" t="str">
        <f>IF(L443="","",L443*Data!L$652)</f>
        <v/>
      </c>
      <c r="O520" s="125" t="str">
        <f>IF(M443="","",M443*Data!M$652)</f>
        <v/>
      </c>
      <c r="P520" s="125" t="str">
        <f>IF(N443="","",N443*Data!N$652)</f>
        <v/>
      </c>
    </row>
    <row r="521" spans="1:16">
      <c r="A521" s="308"/>
      <c r="B521" s="307">
        <f>B520+7</f>
        <v>44420</v>
      </c>
      <c r="C521" s="120"/>
      <c r="D521" s="120"/>
      <c r="E521" s="125" t="str">
        <f>IF(C444="","",C444*Data!C$652)</f>
        <v/>
      </c>
      <c r="F521" s="125" t="str">
        <f>IF(D444="","",D444*Data!D$652)</f>
        <v/>
      </c>
      <c r="G521" s="125" t="str">
        <f>IF(E444="","",E444*Data!E$652)</f>
        <v/>
      </c>
      <c r="H521" s="125" t="str">
        <f>IF(F444="","",F444*Data!F$652)</f>
        <v/>
      </c>
      <c r="I521" s="125" t="str">
        <f>IF(G444="","",G444*Data!G$652)</f>
        <v/>
      </c>
      <c r="J521" s="125" t="str">
        <f>IF(H444="","",H444*Data!H$652)</f>
        <v/>
      </c>
      <c r="K521" s="125" t="str">
        <f>IF(I444="","",I444*Data!I$652)</f>
        <v/>
      </c>
      <c r="L521" s="125" t="str">
        <f>IF(J444="","",J444*Data!J$652)</f>
        <v/>
      </c>
      <c r="M521" s="125" t="str">
        <f>IF(K444="","",K444*Data!K$652)</f>
        <v/>
      </c>
      <c r="N521" s="125" t="str">
        <f>IF(L444="","",L444*Data!L$652)</f>
        <v/>
      </c>
      <c r="O521" s="125" t="str">
        <f>IF(M444="","",M444*Data!M$652)</f>
        <v/>
      </c>
      <c r="P521" s="125" t="str">
        <f>IF(N444="","",N444*Data!N$652)</f>
        <v/>
      </c>
    </row>
    <row r="522" spans="1:16">
      <c r="A522" s="308"/>
      <c r="B522" s="307">
        <f>B521+7</f>
        <v>44427</v>
      </c>
      <c r="C522" s="120"/>
      <c r="D522" s="120"/>
      <c r="E522" s="125" t="str">
        <f>IF(C445="","",C445*Data!C$652)</f>
        <v/>
      </c>
      <c r="F522" s="125" t="str">
        <f>IF(D445="","",D445*Data!D$652)</f>
        <v/>
      </c>
      <c r="G522" s="125" t="str">
        <f>IF(E445="","",E445*Data!E$652)</f>
        <v/>
      </c>
      <c r="H522" s="125" t="str">
        <f>IF(F445="","",F445*Data!F$652)</f>
        <v/>
      </c>
      <c r="I522" s="125" t="str">
        <f>IF(G445="","",G445*Data!G$652)</f>
        <v/>
      </c>
      <c r="J522" s="125" t="str">
        <f>IF(H445="","",H445*Data!H$652)</f>
        <v/>
      </c>
      <c r="K522" s="125" t="str">
        <f>IF(I445="","",I445*Data!I$652)</f>
        <v/>
      </c>
      <c r="L522" s="125" t="str">
        <f>IF(J445="","",J445*Data!J$652)</f>
        <v/>
      </c>
      <c r="M522" s="125" t="str">
        <f>IF(K445="","",K445*Data!K$652)</f>
        <v/>
      </c>
      <c r="N522" s="125" t="str">
        <f>IF(L445="","",L445*Data!L$652)</f>
        <v/>
      </c>
      <c r="O522" s="125" t="str">
        <f>IF(M445="","",M445*Data!M$652)</f>
        <v/>
      </c>
      <c r="P522" s="125" t="str">
        <f>IF(N445="","",N445*Data!N$652)</f>
        <v/>
      </c>
    </row>
    <row r="523" spans="1:16">
      <c r="A523" s="309"/>
      <c r="B523" s="307">
        <f>B522+7</f>
        <v>44434</v>
      </c>
      <c r="C523" s="134"/>
      <c r="D523" s="134"/>
      <c r="E523" s="125" t="str">
        <f>IF(C446="","",C446*Data!C$652)</f>
        <v/>
      </c>
      <c r="F523" s="125" t="str">
        <f>IF(D446="","",D446*Data!D$652)</f>
        <v/>
      </c>
      <c r="G523" s="125" t="str">
        <f>IF(E446="","",E446*Data!E$652)</f>
        <v/>
      </c>
      <c r="H523" s="125" t="str">
        <f>IF(F446="","",F446*Data!F$652)</f>
        <v/>
      </c>
      <c r="I523" s="125" t="str">
        <f>IF(G446="","",G446*Data!G$652)</f>
        <v/>
      </c>
      <c r="J523" s="125" t="str">
        <f>IF(H446="","",H446*Data!H$652)</f>
        <v/>
      </c>
      <c r="K523" s="125" t="str">
        <f>IF(I446="","",I446*Data!I$652)</f>
        <v/>
      </c>
      <c r="L523" s="125" t="str">
        <f>IF(J446="","",J446*Data!J$652)</f>
        <v/>
      </c>
      <c r="M523" s="125" t="str">
        <f>IF(K446="","",K446*Data!K$652)</f>
        <v/>
      </c>
      <c r="N523" s="125" t="str">
        <f>IF(L446="","",L446*Data!L$652)</f>
        <v/>
      </c>
      <c r="O523" s="125" t="str">
        <f>IF(M446="","",M446*Data!M$652)</f>
        <v/>
      </c>
      <c r="P523" s="125" t="str">
        <f>IF(N446="","",N446*Data!N$652)</f>
        <v/>
      </c>
    </row>
    <row r="524" spans="1:16" ht="13.8" thickBot="1">
      <c r="A524" s="130"/>
      <c r="B524" s="358"/>
      <c r="C524" s="53"/>
      <c r="D524" s="53"/>
      <c r="E524" s="135" t="str">
        <f>IF(C447="","",C447*Data!C$651)</f>
        <v/>
      </c>
      <c r="F524" s="135" t="str">
        <f>IF(D447="","",D447*Data!D$651)</f>
        <v/>
      </c>
      <c r="G524" s="135" t="str">
        <f>IF(E447="","",E447*Data!E$651)</f>
        <v/>
      </c>
      <c r="H524" s="135" t="str">
        <f>IF(F447="","",F447*Data!F$651)</f>
        <v/>
      </c>
      <c r="I524" s="135" t="str">
        <f>IF(G447="","",G447*Data!G$651)</f>
        <v/>
      </c>
      <c r="J524" s="135" t="str">
        <f>IF(H447="","",H447*Data!H$651)</f>
        <v/>
      </c>
      <c r="K524" s="135" t="str">
        <f>IF(I447="","",I447*Data!I$651)</f>
        <v/>
      </c>
      <c r="L524" s="135" t="str">
        <f>IF(J447="","",J447*Data!J$651)</f>
        <v/>
      </c>
      <c r="M524" s="135" t="str">
        <f>IF(K447="","",K447*Data!K$651)</f>
        <v/>
      </c>
      <c r="N524" s="135" t="str">
        <f>IF(L447="","",L447*Data!L$651)</f>
        <v/>
      </c>
      <c r="O524" s="135" t="str">
        <f>IF(M447="","",M447*Data!M$651)</f>
        <v/>
      </c>
      <c r="P524" s="135" t="str">
        <f>IF(N447="","",N447*Data!N$651)</f>
        <v/>
      </c>
    </row>
    <row r="525" spans="1:16">
      <c r="A525" s="212" t="s">
        <v>0</v>
      </c>
      <c r="B525" s="123"/>
      <c r="C525" s="123"/>
      <c r="D525" s="123"/>
      <c r="E525" s="123"/>
      <c r="F525" s="123"/>
      <c r="G525" s="123"/>
      <c r="H525" s="123"/>
      <c r="I525" s="123"/>
      <c r="J525" s="123"/>
      <c r="K525" s="123"/>
      <c r="L525" s="123"/>
      <c r="M525" s="123"/>
      <c r="N525" s="123"/>
      <c r="O525" s="120"/>
      <c r="P525" s="120"/>
    </row>
    <row r="526" spans="1:16">
      <c r="A526" s="247" t="s">
        <v>384</v>
      </c>
    </row>
    <row r="527" spans="1:16">
      <c r="A527" s="233"/>
    </row>
    <row r="528" spans="1:16" ht="13.8" thickBot="1">
      <c r="A528" s="10" t="s">
        <v>236</v>
      </c>
      <c r="B528" s="86"/>
      <c r="C528" s="86"/>
      <c r="D528" s="86"/>
      <c r="E528" s="86"/>
      <c r="F528" s="86"/>
      <c r="G528" s="86"/>
      <c r="H528" s="86"/>
      <c r="I528" s="86"/>
      <c r="J528" s="86"/>
      <c r="K528" s="86"/>
      <c r="L528" s="86"/>
      <c r="M528" s="86"/>
      <c r="N528" s="86"/>
      <c r="O528" s="86"/>
      <c r="P528" s="86"/>
    </row>
    <row r="529" spans="1:18" ht="66" customHeight="1" thickBot="1">
      <c r="A529" s="531" t="s">
        <v>70</v>
      </c>
      <c r="B529" s="441" t="s">
        <v>52</v>
      </c>
      <c r="C529" s="532" t="s">
        <v>38</v>
      </c>
      <c r="D529" s="572" t="s">
        <v>373</v>
      </c>
      <c r="E529" s="573"/>
      <c r="F529" s="442" t="s">
        <v>214</v>
      </c>
      <c r="G529" s="440" t="s">
        <v>71</v>
      </c>
      <c r="H529" s="440" t="s">
        <v>223</v>
      </c>
      <c r="I529" s="441" t="s">
        <v>176</v>
      </c>
      <c r="J529" s="533"/>
      <c r="K529" s="442" t="s">
        <v>177</v>
      </c>
      <c r="L529" s="442" t="s">
        <v>206</v>
      </c>
      <c r="M529" s="440" t="s">
        <v>207</v>
      </c>
      <c r="N529" s="479" t="s">
        <v>212</v>
      </c>
      <c r="O529" s="479" t="s">
        <v>196</v>
      </c>
      <c r="P529" s="443" t="s">
        <v>295</v>
      </c>
      <c r="Q529" s="440" t="s">
        <v>178</v>
      </c>
      <c r="R529" s="58"/>
    </row>
    <row r="530" spans="1:18">
      <c r="A530" s="131"/>
      <c r="B530" s="131"/>
      <c r="C530" s="437" t="s">
        <v>76</v>
      </c>
      <c r="D530" s="446"/>
      <c r="E530" s="452"/>
      <c r="F530" s="245" t="s">
        <v>76</v>
      </c>
      <c r="H530" s="245" t="s">
        <v>76</v>
      </c>
      <c r="I530" s="245" t="s">
        <v>76</v>
      </c>
      <c r="J530" s="131"/>
      <c r="K530" s="566" t="s">
        <v>76</v>
      </c>
      <c r="L530" s="567"/>
      <c r="M530" s="567"/>
      <c r="N530" s="567"/>
      <c r="O530" s="567"/>
      <c r="P530" s="567"/>
      <c r="Q530" s="567"/>
      <c r="R530" s="219"/>
    </row>
    <row r="531" spans="1:18">
      <c r="A531" s="234">
        <v>2020</v>
      </c>
      <c r="B531" s="235">
        <v>43958</v>
      </c>
      <c r="C531" s="406">
        <f t="shared" ref="C531:C562" si="8">IF(P455="",NA(),SUM(E455:P455))</f>
        <v>3.314925466560001</v>
      </c>
      <c r="D531" s="454"/>
      <c r="E531" s="455"/>
      <c r="F531" s="238">
        <f>IF(Data!C660="",NA(),Data!C660)</f>
        <v>3.2</v>
      </c>
      <c r="G531" s="235">
        <f>IF(Data!E660="","",Data!E660)</f>
        <v>43963</v>
      </c>
      <c r="I531" s="239">
        <f>Data!F$832</f>
        <v>3.7</v>
      </c>
      <c r="J531" s="237"/>
      <c r="K531" s="240">
        <f>Data!C$832</f>
        <v>2.2000000000000002</v>
      </c>
      <c r="L531" s="323">
        <f>IF(C531&gt;K531,C531,K531)</f>
        <v>3.314925466560001</v>
      </c>
      <c r="M531" s="323">
        <f>IF(F531&gt;K531,F531,K531)</f>
        <v>3.2</v>
      </c>
      <c r="N531" s="323">
        <f>((SUM((Data!$N$444:'Data'!$N$447),C531)-MAX((Data!$N$444:'Data'!$N$447),C531)-MIN((Data!$N$444:'Data'!$N$447),C531))/3)*(0.85)</f>
        <v>2.9268333333333327</v>
      </c>
      <c r="O531" s="403">
        <f>MIN((1.15*I531),IF(I531&gt;N531,I531,N531))</f>
        <v>3.7</v>
      </c>
      <c r="P531" s="402">
        <f>MAX(0,(O531-L531))</f>
        <v>0.3850745334399992</v>
      </c>
      <c r="Q531" s="403">
        <f>MAX(0,(O531-M531))</f>
        <v>0.5</v>
      </c>
      <c r="R531" s="247"/>
    </row>
    <row r="532" spans="1:18">
      <c r="A532" s="241"/>
      <c r="B532" s="235">
        <f>B531+7</f>
        <v>43965</v>
      </c>
      <c r="C532" s="406">
        <f t="shared" si="8"/>
        <v>3.2427806665599994</v>
      </c>
      <c r="D532" s="446"/>
      <c r="E532" s="447"/>
      <c r="F532" s="238">
        <f>IF(Data!C661="",NA(),Data!C661)</f>
        <v>3.2</v>
      </c>
      <c r="G532" s="235" t="str">
        <f>IF(Data!E661="","",Data!E661)</f>
        <v/>
      </c>
      <c r="I532" s="239">
        <f>Data!F$832</f>
        <v>3.7</v>
      </c>
      <c r="J532" s="237"/>
      <c r="K532" s="240">
        <f>Data!C$832</f>
        <v>2.2000000000000002</v>
      </c>
      <c r="L532" s="323">
        <f t="shared" ref="L532:L595" si="9">IF(C532&gt;K532,C532,K532)</f>
        <v>3.2427806665599994</v>
      </c>
      <c r="M532" s="323">
        <f>IF(F532&gt;K532,F532,K532)</f>
        <v>3.2</v>
      </c>
      <c r="N532" s="323">
        <f>((SUM((Data!$N$444:'Data'!$N$447),C532)-MAX((Data!$N$444:'Data'!$N$447),C532)-MIN((Data!$N$444:'Data'!$N$447),C532))/3)*(0.85)</f>
        <v>2.9268333333333332</v>
      </c>
      <c r="O532" s="403">
        <f t="shared" ref="O532:O595" si="10">MIN((1.15*I532),IF(I532&gt;N532,I532,N532))</f>
        <v>3.7</v>
      </c>
      <c r="P532" s="402">
        <f t="shared" ref="P532:P595" si="11">MAX(0,(O532-L532))</f>
        <v>0.45721933344000076</v>
      </c>
      <c r="Q532" s="403">
        <f t="shared" ref="Q532:Q595" si="12">MAX(0,(O532-M532))</f>
        <v>0.5</v>
      </c>
      <c r="R532" s="247"/>
    </row>
    <row r="533" spans="1:18">
      <c r="A533" s="241"/>
      <c r="B533" s="235">
        <f t="shared" ref="B533:B596" si="13">B532+7</f>
        <v>43972</v>
      </c>
      <c r="C533" s="406">
        <f t="shared" si="8"/>
        <v>3.2472686665599997</v>
      </c>
      <c r="D533" s="446"/>
      <c r="E533" s="447"/>
      <c r="F533" s="238">
        <f>IF(Data!C662="",NA(),Data!C662)</f>
        <v>3.2</v>
      </c>
      <c r="G533" s="235" t="str">
        <f>IF(Data!E662="","",Data!E662)</f>
        <v/>
      </c>
      <c r="I533" s="239">
        <f>Data!F$832</f>
        <v>3.7</v>
      </c>
      <c r="J533" s="237"/>
      <c r="K533" s="240">
        <f>Data!C$832</f>
        <v>2.2000000000000002</v>
      </c>
      <c r="L533" s="323">
        <f t="shared" si="9"/>
        <v>3.2472686665599997</v>
      </c>
      <c r="M533" s="323">
        <f t="shared" ref="M533:M596" si="14">IF(F533&gt;K533,F533,K533)</f>
        <v>3.2</v>
      </c>
      <c r="N533" s="323">
        <f>((SUM((Data!$N$444:'Data'!$N$447),C533)-MAX((Data!$N$444:'Data'!$N$447),C533)-MIN((Data!$N$444:'Data'!$N$447),C533))/3)*(0.85)</f>
        <v>2.9268333333333327</v>
      </c>
      <c r="O533" s="403">
        <f t="shared" si="10"/>
        <v>3.7</v>
      </c>
      <c r="P533" s="402">
        <f t="shared" si="11"/>
        <v>0.45273133344000049</v>
      </c>
      <c r="Q533" s="403">
        <f t="shared" si="12"/>
        <v>0.5</v>
      </c>
    </row>
    <row r="534" spans="1:18">
      <c r="A534" s="241"/>
      <c r="B534" s="235">
        <f t="shared" si="13"/>
        <v>43979</v>
      </c>
      <c r="C534" s="406">
        <f t="shared" si="8"/>
        <v>3.2952361065599995</v>
      </c>
      <c r="D534" s="446"/>
      <c r="E534" s="447"/>
      <c r="F534" s="238">
        <f>IF(Data!C663="",NA(),Data!C663)</f>
        <v>3.2</v>
      </c>
      <c r="G534" s="235" t="str">
        <f>IF(Data!E663="","",Data!E663)</f>
        <v/>
      </c>
      <c r="I534" s="239">
        <f>Data!F$832</f>
        <v>3.7</v>
      </c>
      <c r="J534" s="237"/>
      <c r="K534" s="240">
        <f>Data!C$832</f>
        <v>2.2000000000000002</v>
      </c>
      <c r="L534" s="323">
        <f t="shared" si="9"/>
        <v>3.2952361065599995</v>
      </c>
      <c r="M534" s="323">
        <f t="shared" si="14"/>
        <v>3.2</v>
      </c>
      <c r="N534" s="323">
        <f>((SUM((Data!$N$444:'Data'!$N$447),C534)-MAX((Data!$N$444:'Data'!$N$447),C534)-MIN((Data!$N$444:'Data'!$N$447),C534))/3)*(0.85)</f>
        <v>2.9268333333333332</v>
      </c>
      <c r="O534" s="403">
        <f t="shared" si="10"/>
        <v>3.7</v>
      </c>
      <c r="P534" s="402">
        <f t="shared" si="11"/>
        <v>0.40476389344000063</v>
      </c>
      <c r="Q534" s="403">
        <f t="shared" si="12"/>
        <v>0.5</v>
      </c>
    </row>
    <row r="535" spans="1:18">
      <c r="A535" s="241"/>
      <c r="B535" s="235">
        <f t="shared" si="13"/>
        <v>43986</v>
      </c>
      <c r="C535" s="406">
        <f t="shared" si="8"/>
        <v>3.3912851065599998</v>
      </c>
      <c r="D535" s="446"/>
      <c r="E535" s="447"/>
      <c r="F535" s="238">
        <f>IF(Data!C664="",NA(),Data!C664)</f>
        <v>3.2</v>
      </c>
      <c r="G535" s="235">
        <f>IF(Data!E664="","",Data!E664)</f>
        <v>43993</v>
      </c>
      <c r="I535" s="239">
        <f>Data!F$832</f>
        <v>3.7</v>
      </c>
      <c r="J535" s="237"/>
      <c r="K535" s="240">
        <f>Data!C$832</f>
        <v>2.2000000000000002</v>
      </c>
      <c r="L535" s="323">
        <f t="shared" si="9"/>
        <v>3.3912851065599998</v>
      </c>
      <c r="M535" s="323">
        <f t="shared" si="14"/>
        <v>3.2</v>
      </c>
      <c r="N535" s="323">
        <f>((SUM((Data!$N$444:'Data'!$N$447),C535)-MAX((Data!$N$444:'Data'!$N$447),C535)-MIN((Data!$N$444:'Data'!$N$447),C535))/3)*(0.85)</f>
        <v>2.9356974468586667</v>
      </c>
      <c r="O535" s="403">
        <f t="shared" si="10"/>
        <v>3.7</v>
      </c>
      <c r="P535" s="402">
        <f t="shared" si="11"/>
        <v>0.30871489344000036</v>
      </c>
      <c r="Q535" s="403">
        <f t="shared" si="12"/>
        <v>0.5</v>
      </c>
      <c r="R535" s="247"/>
    </row>
    <row r="536" spans="1:18">
      <c r="A536" s="241"/>
      <c r="B536" s="235">
        <f t="shared" si="13"/>
        <v>43993</v>
      </c>
      <c r="C536" s="406">
        <f t="shared" si="8"/>
        <v>3.40160866656</v>
      </c>
      <c r="D536" s="446"/>
      <c r="E536" s="447"/>
      <c r="F536" s="238">
        <f>IF(Data!C665="",NA(),Data!C665)</f>
        <v>3.2</v>
      </c>
      <c r="G536" s="235" t="str">
        <f>IF(Data!E665="","",Data!E665)</f>
        <v/>
      </c>
      <c r="I536" s="239">
        <f>Data!F$832</f>
        <v>3.7</v>
      </c>
      <c r="J536" s="237"/>
      <c r="K536" s="240">
        <f>Data!C$832</f>
        <v>2.2000000000000002</v>
      </c>
      <c r="L536" s="323">
        <f t="shared" si="9"/>
        <v>3.40160866656</v>
      </c>
      <c r="M536" s="323">
        <f t="shared" si="14"/>
        <v>3.2</v>
      </c>
      <c r="N536" s="323">
        <f>((SUM((Data!$N$444:'Data'!$N$447),C536)-MAX((Data!$N$444:'Data'!$N$447),C536)-MIN((Data!$N$444:'Data'!$N$447),C536))/3)*(0.85)</f>
        <v>2.9386224555253331</v>
      </c>
      <c r="O536" s="403">
        <f t="shared" si="10"/>
        <v>3.7</v>
      </c>
      <c r="P536" s="402">
        <f t="shared" si="11"/>
        <v>0.29839133344000013</v>
      </c>
      <c r="Q536" s="403">
        <f t="shared" si="12"/>
        <v>0.5</v>
      </c>
      <c r="R536" s="247"/>
    </row>
    <row r="537" spans="1:18">
      <c r="A537" s="241"/>
      <c r="B537" s="235">
        <f t="shared" si="13"/>
        <v>44000</v>
      </c>
      <c r="C537" s="406">
        <f t="shared" si="8"/>
        <v>3.3883062665599999</v>
      </c>
      <c r="D537" s="446"/>
      <c r="E537" s="447"/>
      <c r="F537" s="238">
        <f>IF(Data!C666="",NA(),Data!C666)</f>
        <v>3.2</v>
      </c>
      <c r="G537" s="235" t="str">
        <f>IF(Data!E666="","",Data!E666)</f>
        <v/>
      </c>
      <c r="I537" s="239">
        <f>Data!F$832</f>
        <v>3.7</v>
      </c>
      <c r="J537" s="237"/>
      <c r="K537" s="240">
        <f>Data!C$832</f>
        <v>2.2000000000000002</v>
      </c>
      <c r="L537" s="323">
        <f t="shared" si="9"/>
        <v>3.3883062665599999</v>
      </c>
      <c r="M537" s="323">
        <f t="shared" si="14"/>
        <v>3.2</v>
      </c>
      <c r="N537" s="323">
        <f>((SUM((Data!$N$444:'Data'!$N$447),C537)-MAX((Data!$N$444:'Data'!$N$447),C537)-MIN((Data!$N$444:'Data'!$N$447),C537))/3)*(0.85)</f>
        <v>2.9348534421919998</v>
      </c>
      <c r="O537" s="403">
        <f t="shared" si="10"/>
        <v>3.7</v>
      </c>
      <c r="P537" s="402">
        <f t="shared" si="11"/>
        <v>0.31169373344000029</v>
      </c>
      <c r="Q537" s="403">
        <f t="shared" si="12"/>
        <v>0.5</v>
      </c>
      <c r="R537" s="247"/>
    </row>
    <row r="538" spans="1:18">
      <c r="A538" s="241"/>
      <c r="B538" s="235">
        <f t="shared" si="13"/>
        <v>44007</v>
      </c>
      <c r="C538" s="406">
        <f t="shared" si="8"/>
        <v>3.24980426656</v>
      </c>
      <c r="D538" s="446"/>
      <c r="E538" s="447"/>
      <c r="F538" s="238">
        <f>IF(Data!C667="",NA(),Data!C667)</f>
        <v>3.2</v>
      </c>
      <c r="G538" s="235" t="str">
        <f>IF(Data!E667="","",Data!E667)</f>
        <v/>
      </c>
      <c r="I538" s="239">
        <f>Data!F$832</f>
        <v>3.7</v>
      </c>
      <c r="J538" s="237"/>
      <c r="K538" s="240">
        <f>Data!C$832</f>
        <v>2.2000000000000002</v>
      </c>
      <c r="L538" s="323">
        <f t="shared" si="9"/>
        <v>3.24980426656</v>
      </c>
      <c r="M538" s="323">
        <f t="shared" si="14"/>
        <v>3.2</v>
      </c>
      <c r="N538" s="323">
        <f>((SUM((Data!$N$444:'Data'!$N$447),C538)-MAX((Data!$N$444:'Data'!$N$447),C538)-MIN((Data!$N$444:'Data'!$N$447),C538))/3)*(0.85)</f>
        <v>2.9268333333333332</v>
      </c>
      <c r="O538" s="403">
        <f t="shared" si="10"/>
        <v>3.7</v>
      </c>
      <c r="P538" s="402">
        <f t="shared" si="11"/>
        <v>0.45019573344000019</v>
      </c>
      <c r="Q538" s="403">
        <f t="shared" si="12"/>
        <v>0.5</v>
      </c>
      <c r="R538" s="87"/>
    </row>
    <row r="539" spans="1:18">
      <c r="A539" s="241"/>
      <c r="B539" s="235">
        <f t="shared" si="13"/>
        <v>44014</v>
      </c>
      <c r="C539" s="406">
        <f t="shared" si="8"/>
        <v>3.4809678665600008</v>
      </c>
      <c r="D539" s="446"/>
      <c r="E539" s="447"/>
      <c r="F539" s="238">
        <f>IF(Data!C668="",NA(),Data!C668)</f>
        <v>3.2</v>
      </c>
      <c r="G539" s="235" t="str">
        <f>IF(Data!E668="","",Data!E668)</f>
        <v/>
      </c>
      <c r="I539" s="239">
        <f>Data!F$832</f>
        <v>3.7</v>
      </c>
      <c r="J539" s="237"/>
      <c r="K539" s="240">
        <f>Data!C$832</f>
        <v>2.2000000000000002</v>
      </c>
      <c r="L539" s="323">
        <f t="shared" si="9"/>
        <v>3.4809678665600008</v>
      </c>
      <c r="M539" s="323">
        <f t="shared" si="14"/>
        <v>3.2</v>
      </c>
      <c r="N539" s="323">
        <f>((SUM((Data!$N$444:'Data'!$N$447),C539)-MAX((Data!$N$444:'Data'!$N$447),C539)-MIN((Data!$N$444:'Data'!$N$447),C539))/3)*(0.85)</f>
        <v>2.9611075621920007</v>
      </c>
      <c r="O539" s="403">
        <f t="shared" si="10"/>
        <v>3.7</v>
      </c>
      <c r="P539" s="402">
        <f t="shared" si="11"/>
        <v>0.21903213343999939</v>
      </c>
      <c r="Q539" s="403">
        <f t="shared" si="12"/>
        <v>0.5</v>
      </c>
      <c r="R539" s="247"/>
    </row>
    <row r="540" spans="1:18">
      <c r="A540" s="241"/>
      <c r="B540" s="235">
        <f t="shared" si="13"/>
        <v>44021</v>
      </c>
      <c r="C540" s="406">
        <f t="shared" si="8"/>
        <v>3.5073398665600002</v>
      </c>
      <c r="D540" s="446"/>
      <c r="E540" s="447"/>
      <c r="F540" s="238">
        <f>IF(Data!C669="",NA(),Data!C669)</f>
        <v>3.35</v>
      </c>
      <c r="G540" s="235">
        <f>IF(Data!E669="","",Data!E669)</f>
        <v>44022</v>
      </c>
      <c r="I540" s="239">
        <f>Data!F$832</f>
        <v>3.7</v>
      </c>
      <c r="J540" s="237"/>
      <c r="K540" s="240">
        <f>Data!C$832</f>
        <v>2.2000000000000002</v>
      </c>
      <c r="L540" s="323">
        <f t="shared" si="9"/>
        <v>3.5073398665600002</v>
      </c>
      <c r="M540" s="323">
        <f t="shared" si="14"/>
        <v>3.35</v>
      </c>
      <c r="N540" s="323">
        <f>((SUM((Data!$N$444:'Data'!$N$447),C540)-MAX((Data!$N$444:'Data'!$N$447),C540)-MIN((Data!$N$444:'Data'!$N$447),C540))/3)*(0.85)</f>
        <v>2.968579628858667</v>
      </c>
      <c r="O540" s="403">
        <f t="shared" si="10"/>
        <v>3.7</v>
      </c>
      <c r="P540" s="402">
        <f t="shared" si="11"/>
        <v>0.19266013343999999</v>
      </c>
      <c r="Q540" s="403">
        <f t="shared" si="12"/>
        <v>0.35000000000000009</v>
      </c>
      <c r="R540" s="247"/>
    </row>
    <row r="541" spans="1:18">
      <c r="A541" s="241"/>
      <c r="B541" s="235">
        <f t="shared" si="13"/>
        <v>44028</v>
      </c>
      <c r="C541" s="406">
        <f t="shared" si="8"/>
        <v>3.3277426665600003</v>
      </c>
      <c r="D541" s="446"/>
      <c r="E541" s="447"/>
      <c r="F541" s="238">
        <f>IF(Data!C670="",NA(),Data!C670)</f>
        <v>3.35</v>
      </c>
      <c r="G541" s="235" t="str">
        <f>IF(Data!E670="","",Data!E670)</f>
        <v/>
      </c>
      <c r="I541" s="239">
        <f>Data!F$832</f>
        <v>3.7</v>
      </c>
      <c r="J541" s="237"/>
      <c r="K541" s="240">
        <f>Data!C$832</f>
        <v>2.2000000000000002</v>
      </c>
      <c r="L541" s="323">
        <f t="shared" si="9"/>
        <v>3.3277426665600003</v>
      </c>
      <c r="M541" s="323">
        <f t="shared" si="14"/>
        <v>3.35</v>
      </c>
      <c r="N541" s="323">
        <f>((SUM((Data!$N$444:'Data'!$N$447),C541)-MAX((Data!$N$444:'Data'!$N$447),C541)-MIN((Data!$N$444:'Data'!$N$447),C541))/3)*(0.85)</f>
        <v>2.9268333333333332</v>
      </c>
      <c r="O541" s="403">
        <f t="shared" si="10"/>
        <v>3.7</v>
      </c>
      <c r="P541" s="402">
        <f t="shared" si="11"/>
        <v>0.37225733343999989</v>
      </c>
      <c r="Q541" s="403">
        <f t="shared" si="12"/>
        <v>0.35000000000000009</v>
      </c>
      <c r="R541" s="247"/>
    </row>
    <row r="542" spans="1:18">
      <c r="A542" s="241"/>
      <c r="B542" s="235">
        <f t="shared" si="13"/>
        <v>44035</v>
      </c>
      <c r="C542" s="406">
        <f t="shared" si="8"/>
        <v>3.3097770665600001</v>
      </c>
      <c r="D542" s="446"/>
      <c r="E542" s="447"/>
      <c r="F542" s="238">
        <f>IF(Data!C671="",NA(),Data!C671)</f>
        <v>3.35</v>
      </c>
      <c r="G542" s="235" t="str">
        <f>IF(Data!E671="","",Data!E671)</f>
        <v/>
      </c>
      <c r="I542" s="239">
        <f>Data!F$832</f>
        <v>3.7</v>
      </c>
      <c r="J542" s="237"/>
      <c r="K542" s="240">
        <f>Data!C$832</f>
        <v>2.2000000000000002</v>
      </c>
      <c r="L542" s="323">
        <f t="shared" si="9"/>
        <v>3.3097770665600001</v>
      </c>
      <c r="M542" s="323">
        <f t="shared" si="14"/>
        <v>3.35</v>
      </c>
      <c r="N542" s="323">
        <f>((SUM((Data!$N$444:'Data'!$N$447),C542)-MAX((Data!$N$444:'Data'!$N$447),C542)-MIN((Data!$N$444:'Data'!$N$447),C542))/3)*(0.85)</f>
        <v>2.9268333333333332</v>
      </c>
      <c r="O542" s="403">
        <f t="shared" si="10"/>
        <v>3.7</v>
      </c>
      <c r="P542" s="402">
        <f t="shared" si="11"/>
        <v>0.39022293344000003</v>
      </c>
      <c r="Q542" s="403">
        <f t="shared" si="12"/>
        <v>0.35000000000000009</v>
      </c>
    </row>
    <row r="543" spans="1:18">
      <c r="A543" s="241"/>
      <c r="B543" s="235">
        <f t="shared" si="13"/>
        <v>44042</v>
      </c>
      <c r="C543" s="406">
        <f t="shared" si="8"/>
        <v>3.2398074665600003</v>
      </c>
      <c r="D543" s="446"/>
      <c r="E543" s="447"/>
      <c r="F543" s="238">
        <f>IF(Data!C672="",NA(),Data!C672)</f>
        <v>3.35</v>
      </c>
      <c r="G543" s="235" t="str">
        <f>IF(Data!E672="","",Data!E672)</f>
        <v/>
      </c>
      <c r="I543" s="239">
        <f>Data!F$832</f>
        <v>3.7</v>
      </c>
      <c r="J543" s="237"/>
      <c r="K543" s="240">
        <f>Data!C$832</f>
        <v>2.2000000000000002</v>
      </c>
      <c r="L543" s="323">
        <f t="shared" si="9"/>
        <v>3.2398074665600003</v>
      </c>
      <c r="M543" s="323">
        <f t="shared" si="14"/>
        <v>3.35</v>
      </c>
      <c r="N543" s="323">
        <f>((SUM((Data!$N$444:'Data'!$N$447),C543)-MAX((Data!$N$444:'Data'!$N$447),C543)-MIN((Data!$N$444:'Data'!$N$447),C543))/3)*(0.85)</f>
        <v>2.9268333333333332</v>
      </c>
      <c r="O543" s="403">
        <f t="shared" si="10"/>
        <v>3.7</v>
      </c>
      <c r="P543" s="402">
        <f t="shared" si="11"/>
        <v>0.46019253343999988</v>
      </c>
      <c r="Q543" s="403">
        <f t="shared" si="12"/>
        <v>0.35000000000000009</v>
      </c>
      <c r="R543" s="87"/>
    </row>
    <row r="544" spans="1:18">
      <c r="A544" s="241"/>
      <c r="B544" s="235">
        <f t="shared" si="13"/>
        <v>44049</v>
      </c>
      <c r="C544" s="406">
        <f t="shared" si="8"/>
        <v>3.2181086665600005</v>
      </c>
      <c r="D544" s="446"/>
      <c r="E544" s="447"/>
      <c r="F544" s="238">
        <f>IF(Data!C673="",NA(),Data!C673)</f>
        <v>3.1</v>
      </c>
      <c r="G544" s="235">
        <f>IF(Data!E673="","",Data!E673)</f>
        <v>44055</v>
      </c>
      <c r="I544" s="239">
        <f>Data!F$832</f>
        <v>3.7</v>
      </c>
      <c r="J544" s="237"/>
      <c r="K544" s="240">
        <f>Data!C$832</f>
        <v>2.2000000000000002</v>
      </c>
      <c r="L544" s="323">
        <f t="shared" si="9"/>
        <v>3.2181086665600005</v>
      </c>
      <c r="M544" s="323">
        <f t="shared" si="14"/>
        <v>3.1</v>
      </c>
      <c r="N544" s="323">
        <f>((SUM((Data!$N$444:'Data'!$N$447),C544)-MAX((Data!$N$444:'Data'!$N$447),C544)-MIN((Data!$N$444:'Data'!$N$447),C544))/3)*(0.85)</f>
        <v>2.9268333333333332</v>
      </c>
      <c r="O544" s="403">
        <f t="shared" si="10"/>
        <v>3.7</v>
      </c>
      <c r="P544" s="402">
        <f t="shared" si="11"/>
        <v>0.48189133343999968</v>
      </c>
      <c r="Q544" s="403">
        <f t="shared" si="12"/>
        <v>0.60000000000000009</v>
      </c>
      <c r="R544" s="247"/>
    </row>
    <row r="545" spans="1:18">
      <c r="A545" s="241"/>
      <c r="B545" s="235">
        <f t="shared" si="13"/>
        <v>44056</v>
      </c>
      <c r="C545" s="406">
        <f t="shared" si="8"/>
        <v>3.3516198665600005</v>
      </c>
      <c r="D545" s="446"/>
      <c r="E545" s="447"/>
      <c r="F545" s="238">
        <f>IF(Data!C674="",NA(),Data!C674)</f>
        <v>3.1</v>
      </c>
      <c r="G545" s="235" t="str">
        <f>IF(Data!E674="","",Data!E674)</f>
        <v/>
      </c>
      <c r="I545" s="239">
        <f>Data!F$832</f>
        <v>3.7</v>
      </c>
      <c r="J545" s="237"/>
      <c r="K545" s="240">
        <f>Data!C$832</f>
        <v>2.2000000000000002</v>
      </c>
      <c r="L545" s="323">
        <f t="shared" si="9"/>
        <v>3.3516198665600005</v>
      </c>
      <c r="M545" s="323">
        <f t="shared" si="14"/>
        <v>3.1</v>
      </c>
      <c r="N545" s="323">
        <f>((SUM((Data!$N$444:'Data'!$N$447),C545)-MAX((Data!$N$444:'Data'!$N$447),C545)-MIN((Data!$N$444:'Data'!$N$447),C545))/3)*(0.85)</f>
        <v>2.9268333333333336</v>
      </c>
      <c r="O545" s="403">
        <f t="shared" si="10"/>
        <v>3.7</v>
      </c>
      <c r="P545" s="402">
        <f t="shared" si="11"/>
        <v>0.34838013343999963</v>
      </c>
      <c r="Q545" s="403">
        <f t="shared" si="12"/>
        <v>0.60000000000000009</v>
      </c>
      <c r="R545" s="247"/>
    </row>
    <row r="546" spans="1:18">
      <c r="A546" s="241"/>
      <c r="B546" s="235">
        <f t="shared" si="13"/>
        <v>44063</v>
      </c>
      <c r="C546" s="406">
        <f t="shared" si="8"/>
        <v>3.3741862665599998</v>
      </c>
      <c r="D546" s="446"/>
      <c r="E546" s="447"/>
      <c r="F546" s="238">
        <f>IF(Data!C675="",NA(),Data!C675)</f>
        <v>3.1</v>
      </c>
      <c r="G546" s="235" t="str">
        <f>IF(Data!E675="","",Data!E675)</f>
        <v/>
      </c>
      <c r="I546" s="239">
        <f>Data!F$832</f>
        <v>3.7</v>
      </c>
      <c r="J546" s="237"/>
      <c r="K546" s="240">
        <f>Data!C$832</f>
        <v>2.2000000000000002</v>
      </c>
      <c r="L546" s="323">
        <f t="shared" si="9"/>
        <v>3.3741862665599998</v>
      </c>
      <c r="M546" s="323">
        <f t="shared" si="14"/>
        <v>3.1</v>
      </c>
      <c r="N546" s="323">
        <f>((SUM((Data!$N$444:'Data'!$N$447),C546)-MAX((Data!$N$444:'Data'!$N$447),C546)-MIN((Data!$N$444:'Data'!$N$447),C546))/3)*(0.85)</f>
        <v>2.9308527755253335</v>
      </c>
      <c r="O546" s="403">
        <f t="shared" si="10"/>
        <v>3.7</v>
      </c>
      <c r="P546" s="402">
        <f t="shared" si="11"/>
        <v>0.32581373344000042</v>
      </c>
      <c r="Q546" s="403">
        <f t="shared" si="12"/>
        <v>0.60000000000000009</v>
      </c>
      <c r="R546" s="247"/>
    </row>
    <row r="547" spans="1:18">
      <c r="A547" s="241"/>
      <c r="B547" s="235">
        <f t="shared" si="13"/>
        <v>44070</v>
      </c>
      <c r="C547" s="406">
        <f t="shared" si="8"/>
        <v>3.5374018665600002</v>
      </c>
      <c r="D547" s="446"/>
      <c r="E547" s="447"/>
      <c r="F547" s="238">
        <f>IF(Data!C676="",NA(),Data!C676)</f>
        <v>3.1</v>
      </c>
      <c r="G547" s="235" t="str">
        <f>IF(Data!E676="","",Data!E676)</f>
        <v/>
      </c>
      <c r="I547" s="239">
        <f>Data!F$832</f>
        <v>3.7</v>
      </c>
      <c r="J547" s="237"/>
      <c r="K547" s="240">
        <f>Data!C$832</f>
        <v>2.2000000000000002</v>
      </c>
      <c r="L547" s="323">
        <f t="shared" si="9"/>
        <v>3.5374018665600002</v>
      </c>
      <c r="M547" s="323">
        <f t="shared" si="14"/>
        <v>3.1</v>
      </c>
      <c r="N547" s="323">
        <f>((SUM((Data!$N$444:'Data'!$N$447),C547)-MAX((Data!$N$444:'Data'!$N$447),C547)-MIN((Data!$N$444:'Data'!$N$447),C547))/3)*(0.85)</f>
        <v>2.9770971955253338</v>
      </c>
      <c r="O547" s="403">
        <f t="shared" si="10"/>
        <v>3.7</v>
      </c>
      <c r="P547" s="402">
        <f t="shared" si="11"/>
        <v>0.16259813343999996</v>
      </c>
      <c r="Q547" s="403">
        <f t="shared" si="12"/>
        <v>0.60000000000000009</v>
      </c>
      <c r="R547" s="87"/>
    </row>
    <row r="548" spans="1:18">
      <c r="A548" s="241"/>
      <c r="B548" s="235">
        <f t="shared" si="13"/>
        <v>44077</v>
      </c>
      <c r="C548" s="406">
        <f t="shared" si="8"/>
        <v>3.4934058665599999</v>
      </c>
      <c r="D548" s="446"/>
      <c r="E548" s="447"/>
      <c r="F548" s="238">
        <f>IF(Data!C677="",NA(),Data!C677)</f>
        <v>3.1</v>
      </c>
      <c r="G548" s="235" t="str">
        <f>IF(Data!E677="","",Data!E677)</f>
        <v/>
      </c>
      <c r="I548" s="239">
        <f>Data!F$832</f>
        <v>3.7</v>
      </c>
      <c r="J548" s="237"/>
      <c r="K548" s="240">
        <f>Data!C$832</f>
        <v>2.2000000000000002</v>
      </c>
      <c r="L548" s="323">
        <f t="shared" si="9"/>
        <v>3.4934058665599999</v>
      </c>
      <c r="M548" s="323">
        <f t="shared" si="14"/>
        <v>3.1</v>
      </c>
      <c r="N548" s="323">
        <f>((SUM((Data!$N$444:'Data'!$N$447),C548)-MAX((Data!$N$444:'Data'!$N$447),C548)-MIN((Data!$N$444:'Data'!$N$447),C548))/3)*(0.85)</f>
        <v>2.9646316621920006</v>
      </c>
      <c r="O548" s="403">
        <f t="shared" si="10"/>
        <v>3.7</v>
      </c>
      <c r="P548" s="402">
        <f t="shared" si="11"/>
        <v>0.20659413344000033</v>
      </c>
      <c r="Q548" s="403">
        <f t="shared" si="12"/>
        <v>0.60000000000000009</v>
      </c>
      <c r="R548" s="247"/>
    </row>
    <row r="549" spans="1:18">
      <c r="A549" s="241"/>
      <c r="B549" s="235">
        <f t="shared" si="13"/>
        <v>44084</v>
      </c>
      <c r="C549" s="406">
        <f t="shared" si="8"/>
        <v>3.5940974665600001</v>
      </c>
      <c r="D549" s="446"/>
      <c r="E549" s="447"/>
      <c r="F549" s="238">
        <f>IF(Data!C678="",NA(),Data!C678)</f>
        <v>3.5</v>
      </c>
      <c r="G549" s="235">
        <f>IF(Data!E678="","",Data!E678)</f>
        <v>44085</v>
      </c>
      <c r="I549" s="239">
        <f>Data!F$832</f>
        <v>3.7</v>
      </c>
      <c r="J549" s="237"/>
      <c r="K549" s="240">
        <f>Data!C$832</f>
        <v>2.2000000000000002</v>
      </c>
      <c r="L549" s="323">
        <f t="shared" si="9"/>
        <v>3.5940974665600001</v>
      </c>
      <c r="M549" s="323">
        <f t="shared" si="14"/>
        <v>3.5</v>
      </c>
      <c r="N549" s="323">
        <f>((SUM((Data!$N$444:'Data'!$N$447),C549)-MAX((Data!$N$444:'Data'!$N$447),C549)-MIN((Data!$N$444:'Data'!$N$447),C549))/3)*(0.85)</f>
        <v>2.9931609488586663</v>
      </c>
      <c r="O549" s="403">
        <f t="shared" si="10"/>
        <v>3.7</v>
      </c>
      <c r="P549" s="402">
        <f t="shared" si="11"/>
        <v>0.10590253344000011</v>
      </c>
      <c r="Q549" s="403">
        <f t="shared" si="12"/>
        <v>0.20000000000000018</v>
      </c>
      <c r="R549" s="247"/>
    </row>
    <row r="550" spans="1:18">
      <c r="A550" s="241"/>
      <c r="B550" s="235">
        <f t="shared" si="13"/>
        <v>44091</v>
      </c>
      <c r="C550" s="406">
        <f t="shared" si="8"/>
        <v>3.6739546665599998</v>
      </c>
      <c r="D550" s="446"/>
      <c r="E550" s="447"/>
      <c r="F550" s="238">
        <f>IF(Data!C679="",NA(),Data!C679)</f>
        <v>3.5</v>
      </c>
      <c r="G550" s="235" t="str">
        <f>IF(Data!E679="","",Data!E679)</f>
        <v/>
      </c>
      <c r="I550" s="239">
        <f>Data!F$832</f>
        <v>3.7</v>
      </c>
      <c r="J550" s="224"/>
      <c r="K550" s="240">
        <f>Data!C$832</f>
        <v>2.2000000000000002</v>
      </c>
      <c r="L550" s="323">
        <f t="shared" si="9"/>
        <v>3.6739546665599998</v>
      </c>
      <c r="M550" s="323">
        <f t="shared" si="14"/>
        <v>3.5</v>
      </c>
      <c r="N550" s="323">
        <f>((SUM((Data!$N$444:'Data'!$N$447),C550)-MAX((Data!$N$444:'Data'!$N$447),C550)-MIN((Data!$N$444:'Data'!$N$447),C550))/3)*(0.85)</f>
        <v>2.997666666666666</v>
      </c>
      <c r="O550" s="403">
        <f t="shared" si="10"/>
        <v>3.7</v>
      </c>
      <c r="P550" s="402">
        <f t="shared" si="11"/>
        <v>2.6045333440000373E-2</v>
      </c>
      <c r="Q550" s="403">
        <f t="shared" si="12"/>
        <v>0.20000000000000018</v>
      </c>
      <c r="R550" s="247"/>
    </row>
    <row r="551" spans="1:18">
      <c r="A551" s="241"/>
      <c r="B551" s="235">
        <f t="shared" si="13"/>
        <v>44098</v>
      </c>
      <c r="C551" s="406">
        <f t="shared" si="8"/>
        <v>3.5644702665599994</v>
      </c>
      <c r="D551" s="446"/>
      <c r="E551" s="447"/>
      <c r="F551" s="238">
        <f>IF(Data!C680="",NA(),Data!C680)</f>
        <v>3.5</v>
      </c>
      <c r="G551" s="235" t="str">
        <f>IF(Data!E680="","",Data!E680)</f>
        <v/>
      </c>
      <c r="I551" s="239">
        <f>Data!F$832</f>
        <v>3.7</v>
      </c>
      <c r="J551" s="237"/>
      <c r="K551" s="240">
        <f>Data!C$832</f>
        <v>2.2000000000000002</v>
      </c>
      <c r="L551" s="323">
        <f t="shared" si="9"/>
        <v>3.5644702665599994</v>
      </c>
      <c r="M551" s="323">
        <f t="shared" si="14"/>
        <v>3.5</v>
      </c>
      <c r="N551" s="323">
        <f>((SUM((Data!$N$444:'Data'!$N$447),C551)-MAX((Data!$N$444:'Data'!$N$447),C551)-MIN((Data!$N$444:'Data'!$N$447),C551))/3)*(0.85)</f>
        <v>2.9847665755253332</v>
      </c>
      <c r="O551" s="403">
        <f t="shared" si="10"/>
        <v>3.7</v>
      </c>
      <c r="P551" s="402">
        <f t="shared" si="11"/>
        <v>0.13552973344000074</v>
      </c>
      <c r="Q551" s="403">
        <f t="shared" si="12"/>
        <v>0.20000000000000018</v>
      </c>
    </row>
    <row r="552" spans="1:18">
      <c r="A552" s="241"/>
      <c r="B552" s="235">
        <f t="shared" si="13"/>
        <v>44105</v>
      </c>
      <c r="C552" s="406">
        <f t="shared" si="8"/>
        <v>3.7557947628799999</v>
      </c>
      <c r="D552" s="446"/>
      <c r="E552" s="447"/>
      <c r="F552" s="238">
        <f>IF(Data!C681="",NA(),Data!C681)</f>
        <v>3.5</v>
      </c>
      <c r="G552" s="235" t="str">
        <f>IF(Data!E681="","",Data!E681)</f>
        <v/>
      </c>
      <c r="I552" s="239">
        <f>Data!F$832</f>
        <v>3.7</v>
      </c>
      <c r="J552" s="237"/>
      <c r="K552" s="240">
        <f>Data!C$832</f>
        <v>2.2000000000000002</v>
      </c>
      <c r="L552" s="323">
        <f t="shared" si="9"/>
        <v>3.7557947628799999</v>
      </c>
      <c r="M552" s="323">
        <f t="shared" si="14"/>
        <v>3.5</v>
      </c>
      <c r="N552" s="323">
        <f>((SUM((Data!$N$445:'Data'!$N$448),C552)-MAX((Data!$N$445:'Data'!$N$448),C552)-MIN((Data!$N$445:'Data'!$N$448),C552))/3)*(0.85)</f>
        <v>2.9835000000000003</v>
      </c>
      <c r="O552" s="403">
        <f t="shared" si="10"/>
        <v>3.7</v>
      </c>
      <c r="P552" s="402">
        <f t="shared" si="11"/>
        <v>0</v>
      </c>
      <c r="Q552" s="403">
        <f t="shared" si="12"/>
        <v>0.20000000000000018</v>
      </c>
      <c r="R552" s="247"/>
    </row>
    <row r="553" spans="1:18">
      <c r="A553" s="241"/>
      <c r="B553" s="235">
        <f t="shared" si="13"/>
        <v>44112</v>
      </c>
      <c r="C553" s="406">
        <f t="shared" si="8"/>
        <v>3.7879571628800002</v>
      </c>
      <c r="D553" s="446"/>
      <c r="E553" s="447"/>
      <c r="F553" s="238">
        <f>IF(Data!C682="",NA(),Data!C682)</f>
        <v>3.6</v>
      </c>
      <c r="G553" s="235">
        <f>IF(Data!E682="","",Data!E682)</f>
        <v>44113</v>
      </c>
      <c r="I553" s="239">
        <f>Data!F$832</f>
        <v>3.7</v>
      </c>
      <c r="J553" s="237"/>
      <c r="K553" s="240">
        <f>Data!C$832</f>
        <v>2.2000000000000002</v>
      </c>
      <c r="L553" s="323">
        <f t="shared" si="9"/>
        <v>3.7879571628800002</v>
      </c>
      <c r="M553" s="323">
        <f t="shared" si="14"/>
        <v>3.6</v>
      </c>
      <c r="N553" s="323">
        <f>((SUM((Data!$N$445:'Data'!$N$448),C553)-MAX((Data!$N$445:'Data'!$N$448),C553)-MIN((Data!$N$445:'Data'!$N$448),C553))/3)*(0.85)</f>
        <v>2.9835000000000007</v>
      </c>
      <c r="O553" s="403">
        <f t="shared" si="10"/>
        <v>3.7</v>
      </c>
      <c r="P553" s="402">
        <f t="shared" si="11"/>
        <v>0</v>
      </c>
      <c r="Q553" s="403">
        <f t="shared" si="12"/>
        <v>0.10000000000000009</v>
      </c>
      <c r="R553" s="247" t="s">
        <v>49</v>
      </c>
    </row>
    <row r="554" spans="1:18">
      <c r="A554" s="241"/>
      <c r="B554" s="235">
        <f t="shared" si="13"/>
        <v>44119</v>
      </c>
      <c r="C554" s="406" t="e">
        <f t="shared" si="8"/>
        <v>#N/A</v>
      </c>
      <c r="D554" s="446"/>
      <c r="E554" s="447"/>
      <c r="F554" s="238" t="e">
        <f>IF(Data!C683="",NA(),Data!C683)</f>
        <v>#N/A</v>
      </c>
      <c r="G554" s="235" t="str">
        <f>IF(Data!E683="","",Data!E683)</f>
        <v/>
      </c>
      <c r="I554" s="239">
        <f>Data!F$832</f>
        <v>3.7</v>
      </c>
      <c r="J554" s="237"/>
      <c r="K554" s="240">
        <f>Data!C$832</f>
        <v>2.2000000000000002</v>
      </c>
      <c r="L554" s="323" t="e">
        <f t="shared" si="9"/>
        <v>#N/A</v>
      </c>
      <c r="M554" s="323" t="e">
        <f t="shared" si="14"/>
        <v>#N/A</v>
      </c>
      <c r="N554" s="323" t="e">
        <f>((SUM((Data!$N$445:'Data'!$N$448),C554)-MAX((Data!$N$445:'Data'!$N$448),C554)-MIN((Data!$N$445:'Data'!$N$448),C554))/3)*(0.85)</f>
        <v>#N/A</v>
      </c>
      <c r="O554" s="403" t="e">
        <f t="shared" si="10"/>
        <v>#N/A</v>
      </c>
      <c r="P554" s="402" t="e">
        <f t="shared" si="11"/>
        <v>#N/A</v>
      </c>
      <c r="Q554" s="403" t="e">
        <f t="shared" si="12"/>
        <v>#N/A</v>
      </c>
      <c r="R554" s="247"/>
    </row>
    <row r="555" spans="1:18">
      <c r="A555" s="241"/>
      <c r="B555" s="235">
        <f t="shared" si="13"/>
        <v>44126</v>
      </c>
      <c r="C555" s="406" t="e">
        <f t="shared" si="8"/>
        <v>#N/A</v>
      </c>
      <c r="D555" s="446"/>
      <c r="E555" s="447"/>
      <c r="F555" s="238" t="e">
        <f>IF(Data!C684="",NA(),Data!C684)</f>
        <v>#N/A</v>
      </c>
      <c r="G555" s="235" t="str">
        <f>IF(Data!E684="","",Data!E684)</f>
        <v/>
      </c>
      <c r="I555" s="239">
        <f>Data!F$832</f>
        <v>3.7</v>
      </c>
      <c r="J555" s="237"/>
      <c r="K555" s="240">
        <f>Data!C$832</f>
        <v>2.2000000000000002</v>
      </c>
      <c r="L555" s="323" t="e">
        <f t="shared" si="9"/>
        <v>#N/A</v>
      </c>
      <c r="M555" s="323" t="e">
        <f t="shared" si="14"/>
        <v>#N/A</v>
      </c>
      <c r="N555" s="323" t="e">
        <f>((SUM((Data!$N$445:'Data'!$N$448),C555)-MAX((Data!$N$445:'Data'!$N$448),C555)-MIN((Data!$N$445:'Data'!$N$448),C555))/3)*(0.85)</f>
        <v>#N/A</v>
      </c>
      <c r="O555" s="403" t="e">
        <f t="shared" si="10"/>
        <v>#N/A</v>
      </c>
      <c r="P555" s="402" t="e">
        <f t="shared" si="11"/>
        <v>#N/A</v>
      </c>
      <c r="Q555" s="403" t="e">
        <f t="shared" si="12"/>
        <v>#N/A</v>
      </c>
      <c r="R555" s="87"/>
    </row>
    <row r="556" spans="1:18">
      <c r="A556" s="241"/>
      <c r="B556" s="235">
        <f t="shared" si="13"/>
        <v>44133</v>
      </c>
      <c r="C556" s="406" t="e">
        <f t="shared" si="8"/>
        <v>#N/A</v>
      </c>
      <c r="D556" s="446"/>
      <c r="E556" s="447"/>
      <c r="F556" s="238" t="e">
        <f>IF(Data!C685="",NA(),Data!C685)</f>
        <v>#N/A</v>
      </c>
      <c r="G556" s="235" t="str">
        <f>IF(Data!E685="","",Data!E685)</f>
        <v/>
      </c>
      <c r="I556" s="239">
        <f>Data!F$832</f>
        <v>3.7</v>
      </c>
      <c r="J556" s="237"/>
      <c r="K556" s="240">
        <f>Data!C$832</f>
        <v>2.2000000000000002</v>
      </c>
      <c r="L556" s="323" t="e">
        <f t="shared" si="9"/>
        <v>#N/A</v>
      </c>
      <c r="M556" s="323" t="e">
        <f t="shared" si="14"/>
        <v>#N/A</v>
      </c>
      <c r="N556" s="323" t="e">
        <f>((SUM((Data!$N$445:'Data'!$N$448),C556)-MAX((Data!$N$445:'Data'!$N$448),C556)-MIN((Data!$N$445:'Data'!$N$448),C556))/3)*(0.85)</f>
        <v>#N/A</v>
      </c>
      <c r="O556" s="403" t="e">
        <f t="shared" si="10"/>
        <v>#N/A</v>
      </c>
      <c r="P556" s="402" t="e">
        <f t="shared" si="11"/>
        <v>#N/A</v>
      </c>
      <c r="Q556" s="403" t="e">
        <f t="shared" si="12"/>
        <v>#N/A</v>
      </c>
    </row>
    <row r="557" spans="1:18">
      <c r="A557" s="241"/>
      <c r="B557" s="235">
        <f t="shared" si="13"/>
        <v>44140</v>
      </c>
      <c r="C557" s="406" t="e">
        <f t="shared" si="8"/>
        <v>#N/A</v>
      </c>
      <c r="D557" s="446"/>
      <c r="E557" s="447"/>
      <c r="F557" s="238" t="e">
        <f>IF(Data!C686="",NA(),Data!C686)</f>
        <v>#N/A</v>
      </c>
      <c r="G557" s="235" t="str">
        <f>IF(Data!E686="","",Data!E686)</f>
        <v/>
      </c>
      <c r="I557" s="239">
        <f>Data!F$832</f>
        <v>3.7</v>
      </c>
      <c r="J557" s="237"/>
      <c r="K557" s="240">
        <f>Data!C$832</f>
        <v>2.2000000000000002</v>
      </c>
      <c r="L557" s="323" t="e">
        <f t="shared" si="9"/>
        <v>#N/A</v>
      </c>
      <c r="M557" s="323" t="e">
        <f t="shared" si="14"/>
        <v>#N/A</v>
      </c>
      <c r="N557" s="323" t="e">
        <f>((SUM((Data!$N$445:'Data'!$N$448),C557)-MAX((Data!$N$445:'Data'!$N$448),C557)-MIN((Data!$N$445:'Data'!$N$448),C557))/3)*(0.85)</f>
        <v>#N/A</v>
      </c>
      <c r="O557" s="403" t="e">
        <f t="shared" si="10"/>
        <v>#N/A</v>
      </c>
      <c r="P557" s="402" t="e">
        <f t="shared" si="11"/>
        <v>#N/A</v>
      </c>
      <c r="Q557" s="403" t="e">
        <f t="shared" si="12"/>
        <v>#N/A</v>
      </c>
      <c r="R557" s="247"/>
    </row>
    <row r="558" spans="1:18">
      <c r="A558" s="241"/>
      <c r="B558" s="235">
        <f t="shared" si="13"/>
        <v>44147</v>
      </c>
      <c r="C558" s="406" t="e">
        <f t="shared" si="8"/>
        <v>#N/A</v>
      </c>
      <c r="D558" s="446"/>
      <c r="E558" s="447"/>
      <c r="F558" s="238" t="e">
        <f>IF(Data!C687="",NA(),Data!C687)</f>
        <v>#N/A</v>
      </c>
      <c r="G558" s="235" t="str">
        <f>IF(Data!E687="","",Data!E687)</f>
        <v/>
      </c>
      <c r="I558" s="239">
        <f>Data!F$832</f>
        <v>3.7</v>
      </c>
      <c r="J558" s="237"/>
      <c r="K558" s="240">
        <f>Data!C$832</f>
        <v>2.2000000000000002</v>
      </c>
      <c r="L558" s="323" t="e">
        <f t="shared" si="9"/>
        <v>#N/A</v>
      </c>
      <c r="M558" s="323" t="e">
        <f t="shared" si="14"/>
        <v>#N/A</v>
      </c>
      <c r="N558" s="323" t="e">
        <f>((SUM((Data!$N$445:'Data'!$N$448),C558)-MAX((Data!$N$445:'Data'!$N$448),C558)-MIN((Data!$N$445:'Data'!$N$448),C558))/3)*(0.85)</f>
        <v>#N/A</v>
      </c>
      <c r="O558" s="403" t="e">
        <f t="shared" si="10"/>
        <v>#N/A</v>
      </c>
      <c r="P558" s="402" t="e">
        <f t="shared" si="11"/>
        <v>#N/A</v>
      </c>
      <c r="Q558" s="403" t="e">
        <f t="shared" si="12"/>
        <v>#N/A</v>
      </c>
      <c r="R558" s="247"/>
    </row>
    <row r="559" spans="1:18">
      <c r="A559" s="241"/>
      <c r="B559" s="235">
        <f t="shared" si="13"/>
        <v>44154</v>
      </c>
      <c r="C559" s="406" t="e">
        <f t="shared" si="8"/>
        <v>#N/A</v>
      </c>
      <c r="D559" s="446"/>
      <c r="E559" s="447"/>
      <c r="F559" s="238" t="e">
        <f>IF(Data!C688="",NA(),Data!C688)</f>
        <v>#N/A</v>
      </c>
      <c r="G559" s="235" t="str">
        <f>IF(Data!E688="","",Data!E688)</f>
        <v/>
      </c>
      <c r="I559" s="239">
        <f>Data!F$832</f>
        <v>3.7</v>
      </c>
      <c r="J559" s="237"/>
      <c r="K559" s="240">
        <f>Data!C$832</f>
        <v>2.2000000000000002</v>
      </c>
      <c r="L559" s="323" t="e">
        <f t="shared" si="9"/>
        <v>#N/A</v>
      </c>
      <c r="M559" s="323" t="e">
        <f t="shared" si="14"/>
        <v>#N/A</v>
      </c>
      <c r="N559" s="323" t="e">
        <f>((SUM((Data!$N$445:'Data'!$N$448),C559)-MAX((Data!$N$445:'Data'!$N$448),C559)-MIN((Data!$N$445:'Data'!$N$448),C559))/3)*(0.85)</f>
        <v>#N/A</v>
      </c>
      <c r="O559" s="403" t="e">
        <f t="shared" si="10"/>
        <v>#N/A</v>
      </c>
      <c r="P559" s="402" t="e">
        <f t="shared" si="11"/>
        <v>#N/A</v>
      </c>
      <c r="Q559" s="403" t="e">
        <f t="shared" si="12"/>
        <v>#N/A</v>
      </c>
      <c r="R559" s="87"/>
    </row>
    <row r="560" spans="1:18">
      <c r="A560" s="241"/>
      <c r="B560" s="235">
        <f t="shared" si="13"/>
        <v>44161</v>
      </c>
      <c r="C560" s="406" t="e">
        <f t="shared" si="8"/>
        <v>#N/A</v>
      </c>
      <c r="D560" s="446"/>
      <c r="E560" s="447"/>
      <c r="F560" s="238" t="e">
        <f>IF(Data!C689="",NA(),Data!C689)</f>
        <v>#N/A</v>
      </c>
      <c r="G560" s="235" t="str">
        <f>IF(Data!E689="","",Data!E689)</f>
        <v/>
      </c>
      <c r="I560" s="239">
        <f>Data!F$832</f>
        <v>3.7</v>
      </c>
      <c r="J560" s="237"/>
      <c r="K560" s="240">
        <f>Data!C$832</f>
        <v>2.2000000000000002</v>
      </c>
      <c r="L560" s="323" t="e">
        <f t="shared" si="9"/>
        <v>#N/A</v>
      </c>
      <c r="M560" s="323" t="e">
        <f t="shared" si="14"/>
        <v>#N/A</v>
      </c>
      <c r="N560" s="323" t="e">
        <f>((SUM((Data!$N$445:'Data'!$N$448),C560)-MAX((Data!$N$445:'Data'!$N$448),C560)-MIN((Data!$N$445:'Data'!$N$448),C560))/3)*(0.85)</f>
        <v>#N/A</v>
      </c>
      <c r="O560" s="403" t="e">
        <f t="shared" si="10"/>
        <v>#N/A</v>
      </c>
      <c r="P560" s="402" t="e">
        <f t="shared" si="11"/>
        <v>#N/A</v>
      </c>
      <c r="Q560" s="403" t="e">
        <f t="shared" si="12"/>
        <v>#N/A</v>
      </c>
      <c r="R560" s="87"/>
    </row>
    <row r="561" spans="1:18">
      <c r="A561" s="241"/>
      <c r="B561" s="235">
        <f t="shared" si="13"/>
        <v>44168</v>
      </c>
      <c r="C561" s="406" t="e">
        <f t="shared" si="8"/>
        <v>#N/A</v>
      </c>
      <c r="D561" s="446"/>
      <c r="E561" s="447"/>
      <c r="F561" s="238" t="e">
        <f>IF(Data!C690="",NA(),Data!C690)</f>
        <v>#N/A</v>
      </c>
      <c r="G561" s="235" t="str">
        <f>IF(Data!E690="","",Data!E690)</f>
        <v/>
      </c>
      <c r="I561" s="239">
        <f>Data!F$832</f>
        <v>3.7</v>
      </c>
      <c r="J561" s="237"/>
      <c r="K561" s="240">
        <f>Data!C$832</f>
        <v>2.2000000000000002</v>
      </c>
      <c r="L561" s="323" t="e">
        <f t="shared" si="9"/>
        <v>#N/A</v>
      </c>
      <c r="M561" s="323" t="e">
        <f t="shared" si="14"/>
        <v>#N/A</v>
      </c>
      <c r="N561" s="323" t="e">
        <f>((SUM((Data!$N$445:'Data'!$N$448),C561)-MAX((Data!$N$445:'Data'!$N$448),C561)-MIN((Data!$N$445:'Data'!$N$448),C561))/3)*(0.85)</f>
        <v>#N/A</v>
      </c>
      <c r="O561" s="403" t="e">
        <f t="shared" si="10"/>
        <v>#N/A</v>
      </c>
      <c r="P561" s="402" t="e">
        <f t="shared" si="11"/>
        <v>#N/A</v>
      </c>
      <c r="Q561" s="403" t="e">
        <f t="shared" si="12"/>
        <v>#N/A</v>
      </c>
      <c r="R561" s="247"/>
    </row>
    <row r="562" spans="1:18">
      <c r="A562" s="241"/>
      <c r="B562" s="235">
        <f t="shared" si="13"/>
        <v>44175</v>
      </c>
      <c r="C562" s="406" t="e">
        <f t="shared" si="8"/>
        <v>#N/A</v>
      </c>
      <c r="D562" s="446"/>
      <c r="E562" s="447"/>
      <c r="F562" s="238" t="e">
        <f>IF(Data!C691="",NA(),Data!C691)</f>
        <v>#N/A</v>
      </c>
      <c r="G562" s="235" t="str">
        <f>IF(Data!E691="","",Data!E691)</f>
        <v/>
      </c>
      <c r="I562" s="239">
        <f>Data!F$832</f>
        <v>3.7</v>
      </c>
      <c r="J562" s="237"/>
      <c r="K562" s="240">
        <f>Data!C$832</f>
        <v>2.2000000000000002</v>
      </c>
      <c r="L562" s="323" t="e">
        <f t="shared" si="9"/>
        <v>#N/A</v>
      </c>
      <c r="M562" s="323" t="e">
        <f t="shared" si="14"/>
        <v>#N/A</v>
      </c>
      <c r="N562" s="323" t="e">
        <f>((SUM((Data!$N$445:'Data'!$N$448),C562)-MAX((Data!$N$445:'Data'!$N$448),C562)-MIN((Data!$N$445:'Data'!$N$448),C562))/3)*(0.85)</f>
        <v>#N/A</v>
      </c>
      <c r="O562" s="403" t="e">
        <f t="shared" si="10"/>
        <v>#N/A</v>
      </c>
      <c r="P562" s="402" t="e">
        <f t="shared" si="11"/>
        <v>#N/A</v>
      </c>
      <c r="Q562" s="403" t="e">
        <f t="shared" si="12"/>
        <v>#N/A</v>
      </c>
      <c r="R562" s="247"/>
    </row>
    <row r="563" spans="1:18">
      <c r="A563" s="241"/>
      <c r="B563" s="235">
        <f t="shared" si="13"/>
        <v>44182</v>
      </c>
      <c r="C563" s="406" t="e">
        <f t="shared" ref="C563:C594" si="15">IF(P487="",NA(),SUM(E487:P487))</f>
        <v>#N/A</v>
      </c>
      <c r="D563" s="446"/>
      <c r="E563" s="447"/>
      <c r="F563" s="238" t="e">
        <f>IF(Data!C692="",NA(),Data!C692)</f>
        <v>#N/A</v>
      </c>
      <c r="G563" s="235" t="str">
        <f>IF(Data!E692="","",Data!E692)</f>
        <v/>
      </c>
      <c r="I563" s="239">
        <f>Data!F$832</f>
        <v>3.7</v>
      </c>
      <c r="J563" s="237"/>
      <c r="K563" s="240">
        <f>Data!C$832</f>
        <v>2.2000000000000002</v>
      </c>
      <c r="L563" s="323" t="e">
        <f t="shared" si="9"/>
        <v>#N/A</v>
      </c>
      <c r="M563" s="323" t="e">
        <f t="shared" si="14"/>
        <v>#N/A</v>
      </c>
      <c r="N563" s="323" t="e">
        <f>((SUM((Data!$N$445:'Data'!$N$448),C563)-MAX((Data!$N$445:'Data'!$N$448),C563)-MIN((Data!$N$445:'Data'!$N$448),C563))/3)*(0.85)</f>
        <v>#N/A</v>
      </c>
      <c r="O563" s="403" t="e">
        <f t="shared" si="10"/>
        <v>#N/A</v>
      </c>
      <c r="P563" s="402" t="e">
        <f t="shared" si="11"/>
        <v>#N/A</v>
      </c>
      <c r="Q563" s="403" t="e">
        <f t="shared" si="12"/>
        <v>#N/A</v>
      </c>
      <c r="R563" s="247"/>
    </row>
    <row r="564" spans="1:18">
      <c r="A564" s="241"/>
      <c r="B564" s="235">
        <f t="shared" si="13"/>
        <v>44189</v>
      </c>
      <c r="C564" s="406" t="e">
        <f t="shared" si="15"/>
        <v>#N/A</v>
      </c>
      <c r="D564" s="446"/>
      <c r="E564" s="447"/>
      <c r="F564" s="238" t="e">
        <f>IF(Data!C693="",NA(),Data!C693)</f>
        <v>#N/A</v>
      </c>
      <c r="G564" s="235" t="str">
        <f>IF(Data!E693="","",Data!E693)</f>
        <v/>
      </c>
      <c r="I564" s="239">
        <f>Data!F$832</f>
        <v>3.7</v>
      </c>
      <c r="J564" s="237"/>
      <c r="K564" s="240">
        <f>Data!C$832</f>
        <v>2.2000000000000002</v>
      </c>
      <c r="L564" s="323" t="e">
        <f t="shared" si="9"/>
        <v>#N/A</v>
      </c>
      <c r="M564" s="323" t="e">
        <f t="shared" si="14"/>
        <v>#N/A</v>
      </c>
      <c r="N564" s="323" t="e">
        <f>((SUM((Data!$N$445:'Data'!$N$448),C564)-MAX((Data!$N$445:'Data'!$N$448),C564)-MIN((Data!$N$445:'Data'!$N$448),C564))/3)*(0.85)</f>
        <v>#N/A</v>
      </c>
      <c r="O564" s="403" t="e">
        <f t="shared" si="10"/>
        <v>#N/A</v>
      </c>
      <c r="P564" s="402" t="e">
        <f t="shared" si="11"/>
        <v>#N/A</v>
      </c>
      <c r="Q564" s="403" t="e">
        <f t="shared" si="12"/>
        <v>#N/A</v>
      </c>
      <c r="R564" s="87"/>
    </row>
    <row r="565" spans="1:18">
      <c r="A565" s="241"/>
      <c r="B565" s="235">
        <f t="shared" si="13"/>
        <v>44196</v>
      </c>
      <c r="C565" s="406" t="e">
        <f t="shared" si="15"/>
        <v>#N/A</v>
      </c>
      <c r="D565" s="446"/>
      <c r="E565" s="447"/>
      <c r="F565" s="238" t="e">
        <f>IF(Data!C694="",NA(),Data!C694)</f>
        <v>#N/A</v>
      </c>
      <c r="G565" s="235" t="str">
        <f>IF(Data!E694="","",Data!E694)</f>
        <v/>
      </c>
      <c r="I565" s="239">
        <f>Data!F$832</f>
        <v>3.7</v>
      </c>
      <c r="J565" s="237"/>
      <c r="K565" s="240">
        <f>Data!C$832</f>
        <v>2.2000000000000002</v>
      </c>
      <c r="L565" s="323" t="e">
        <f t="shared" si="9"/>
        <v>#N/A</v>
      </c>
      <c r="M565" s="323" t="e">
        <f t="shared" si="14"/>
        <v>#N/A</v>
      </c>
      <c r="N565" s="323" t="e">
        <f>((SUM((Data!$N$445:'Data'!$N$448),C565)-MAX((Data!$N$445:'Data'!$N$448),C565)-MIN((Data!$N$445:'Data'!$N$448),C565))/3)*(0.85)</f>
        <v>#N/A</v>
      </c>
      <c r="O565" s="403" t="e">
        <f t="shared" si="10"/>
        <v>#N/A</v>
      </c>
      <c r="P565" s="402" t="e">
        <f t="shared" si="11"/>
        <v>#N/A</v>
      </c>
      <c r="Q565" s="403" t="e">
        <f t="shared" si="12"/>
        <v>#N/A</v>
      </c>
      <c r="R565" s="87"/>
    </row>
    <row r="566" spans="1:18">
      <c r="A566" s="234">
        <v>2021</v>
      </c>
      <c r="B566" s="235">
        <f t="shared" si="13"/>
        <v>44203</v>
      </c>
      <c r="C566" s="406" t="e">
        <f t="shared" si="15"/>
        <v>#N/A</v>
      </c>
      <c r="D566" s="446"/>
      <c r="E566" s="447"/>
      <c r="F566" s="238" t="e">
        <f>IF(Data!C695="",NA(),Data!C695)</f>
        <v>#N/A</v>
      </c>
      <c r="G566" s="235" t="str">
        <f>IF(Data!E695="","",Data!E695)</f>
        <v/>
      </c>
      <c r="I566" s="239">
        <f>Data!F$832</f>
        <v>3.7</v>
      </c>
      <c r="J566" s="237"/>
      <c r="K566" s="240">
        <f>Data!C$832</f>
        <v>2.2000000000000002</v>
      </c>
      <c r="L566" s="323" t="e">
        <f t="shared" si="9"/>
        <v>#N/A</v>
      </c>
      <c r="M566" s="323" t="e">
        <f t="shared" si="14"/>
        <v>#N/A</v>
      </c>
      <c r="N566" s="323" t="e">
        <f>((SUM((Data!$N$445:'Data'!$N$448),C566)-MAX((Data!$N$445:'Data'!$N$448),C566)-MIN((Data!$N$445:'Data'!$N$448),C566))/3)*(0.85)</f>
        <v>#N/A</v>
      </c>
      <c r="O566" s="403" t="e">
        <f t="shared" si="10"/>
        <v>#N/A</v>
      </c>
      <c r="P566" s="402" t="e">
        <f t="shared" si="11"/>
        <v>#N/A</v>
      </c>
      <c r="Q566" s="403" t="e">
        <f t="shared" si="12"/>
        <v>#N/A</v>
      </c>
      <c r="R566" s="247"/>
    </row>
    <row r="567" spans="1:18">
      <c r="A567" s="241"/>
      <c r="B567" s="235">
        <f t="shared" si="13"/>
        <v>44210</v>
      </c>
      <c r="C567" s="406" t="e">
        <f t="shared" si="15"/>
        <v>#N/A</v>
      </c>
      <c r="D567" s="446"/>
      <c r="E567" s="447"/>
      <c r="F567" s="238" t="e">
        <f>IF(Data!C696="",NA(),Data!C696)</f>
        <v>#N/A</v>
      </c>
      <c r="G567" s="235" t="str">
        <f>IF(Data!E696="","",Data!E696)</f>
        <v/>
      </c>
      <c r="I567" s="239">
        <f>Data!F$832</f>
        <v>3.7</v>
      </c>
      <c r="J567" s="237"/>
      <c r="K567" s="240">
        <f>Data!C$832</f>
        <v>2.2000000000000002</v>
      </c>
      <c r="L567" s="323" t="e">
        <f t="shared" si="9"/>
        <v>#N/A</v>
      </c>
      <c r="M567" s="323" t="e">
        <f t="shared" si="14"/>
        <v>#N/A</v>
      </c>
      <c r="N567" s="323" t="e">
        <f>((SUM((Data!$N$445:'Data'!$N$448),C567)-MAX((Data!$N$445:'Data'!$N$448),C567)-MIN((Data!$N$445:'Data'!$N$448),C567))/3)*(0.85)</f>
        <v>#N/A</v>
      </c>
      <c r="O567" s="403" t="e">
        <f t="shared" si="10"/>
        <v>#N/A</v>
      </c>
      <c r="P567" s="402" t="e">
        <f t="shared" si="11"/>
        <v>#N/A</v>
      </c>
      <c r="Q567" s="403" t="e">
        <f t="shared" si="12"/>
        <v>#N/A</v>
      </c>
      <c r="R567" s="247"/>
    </row>
    <row r="568" spans="1:18">
      <c r="A568" s="241"/>
      <c r="B568" s="235">
        <f t="shared" si="13"/>
        <v>44217</v>
      </c>
      <c r="C568" s="406" t="e">
        <f t="shared" si="15"/>
        <v>#N/A</v>
      </c>
      <c r="D568" s="446"/>
      <c r="E568" s="447"/>
      <c r="F568" s="238" t="e">
        <f>IF(Data!C697="",NA(),Data!C697)</f>
        <v>#N/A</v>
      </c>
      <c r="G568" s="235" t="str">
        <f>IF(Data!E697="","",Data!E697)</f>
        <v/>
      </c>
      <c r="I568" s="239">
        <f>Data!F$832</f>
        <v>3.7</v>
      </c>
      <c r="J568" s="237"/>
      <c r="K568" s="240">
        <f>Data!C$832</f>
        <v>2.2000000000000002</v>
      </c>
      <c r="L568" s="323" t="e">
        <f t="shared" si="9"/>
        <v>#N/A</v>
      </c>
      <c r="M568" s="323" t="e">
        <f t="shared" si="14"/>
        <v>#N/A</v>
      </c>
      <c r="N568" s="323" t="e">
        <f>((SUM((Data!$N$445:'Data'!$N$448),C568)-MAX((Data!$N$445:'Data'!$N$448),C568)-MIN((Data!$N$445:'Data'!$N$448),C568))/3)*(0.85)</f>
        <v>#N/A</v>
      </c>
      <c r="O568" s="403" t="e">
        <f t="shared" si="10"/>
        <v>#N/A</v>
      </c>
      <c r="P568" s="402" t="e">
        <f t="shared" si="11"/>
        <v>#N/A</v>
      </c>
      <c r="Q568" s="403" t="e">
        <f t="shared" si="12"/>
        <v>#N/A</v>
      </c>
    </row>
    <row r="569" spans="1:18">
      <c r="A569" s="241"/>
      <c r="B569" s="235">
        <f t="shared" si="13"/>
        <v>44224</v>
      </c>
      <c r="C569" s="406" t="e">
        <f t="shared" si="15"/>
        <v>#N/A</v>
      </c>
      <c r="D569" s="446"/>
      <c r="E569" s="447"/>
      <c r="F569" s="238" t="e">
        <f>IF(Data!C698="",NA(),Data!C698)</f>
        <v>#N/A</v>
      </c>
      <c r="G569" s="235" t="str">
        <f>IF(Data!E698="","",Data!E698)</f>
        <v/>
      </c>
      <c r="I569" s="239">
        <f>Data!F$832</f>
        <v>3.7</v>
      </c>
      <c r="J569" s="237"/>
      <c r="K569" s="240">
        <f>Data!C$832</f>
        <v>2.2000000000000002</v>
      </c>
      <c r="L569" s="323" t="e">
        <f t="shared" si="9"/>
        <v>#N/A</v>
      </c>
      <c r="M569" s="323" t="e">
        <f t="shared" si="14"/>
        <v>#N/A</v>
      </c>
      <c r="N569" s="323" t="e">
        <f>((SUM((Data!$N$445:'Data'!$N$448),C569)-MAX((Data!$N$445:'Data'!$N$448),C569)-MIN((Data!$N$445:'Data'!$N$448),C569))/3)*(0.85)</f>
        <v>#N/A</v>
      </c>
      <c r="O569" s="403" t="e">
        <f t="shared" si="10"/>
        <v>#N/A</v>
      </c>
      <c r="P569" s="402" t="e">
        <f t="shared" si="11"/>
        <v>#N/A</v>
      </c>
      <c r="Q569" s="403" t="e">
        <f t="shared" si="12"/>
        <v>#N/A</v>
      </c>
      <c r="R569" s="247"/>
    </row>
    <row r="570" spans="1:18">
      <c r="A570" s="241"/>
      <c r="B570" s="235">
        <f t="shared" si="13"/>
        <v>44231</v>
      </c>
      <c r="C570" s="406" t="e">
        <f t="shared" si="15"/>
        <v>#N/A</v>
      </c>
      <c r="D570" s="446"/>
      <c r="E570" s="447"/>
      <c r="F570" s="238" t="e">
        <f>IF(Data!C699="",NA(),Data!C699)</f>
        <v>#N/A</v>
      </c>
      <c r="G570" s="235" t="str">
        <f>IF(Data!E699="","",Data!E699)</f>
        <v/>
      </c>
      <c r="I570" s="239">
        <f>Data!F$832</f>
        <v>3.7</v>
      </c>
      <c r="J570" s="237"/>
      <c r="K570" s="240">
        <f>Data!C$832</f>
        <v>2.2000000000000002</v>
      </c>
      <c r="L570" s="323" t="e">
        <f t="shared" si="9"/>
        <v>#N/A</v>
      </c>
      <c r="M570" s="323" t="e">
        <f t="shared" si="14"/>
        <v>#N/A</v>
      </c>
      <c r="N570" s="323" t="e">
        <f>((SUM((Data!$N$445:'Data'!$N$448),C570)-MAX((Data!$N$445:'Data'!$N$448),C570)-MIN((Data!$N$445:'Data'!$N$448),C570))/3)*(0.85)</f>
        <v>#N/A</v>
      </c>
      <c r="O570" s="403" t="e">
        <f t="shared" si="10"/>
        <v>#N/A</v>
      </c>
      <c r="P570" s="402" t="e">
        <f t="shared" si="11"/>
        <v>#N/A</v>
      </c>
      <c r="Q570" s="403" t="e">
        <f t="shared" si="12"/>
        <v>#N/A</v>
      </c>
      <c r="R570" s="247"/>
    </row>
    <row r="571" spans="1:18">
      <c r="A571" s="241"/>
      <c r="B571" s="235">
        <f t="shared" si="13"/>
        <v>44238</v>
      </c>
      <c r="C571" s="406" t="e">
        <f t="shared" si="15"/>
        <v>#N/A</v>
      </c>
      <c r="D571" s="446"/>
      <c r="E571" s="447"/>
      <c r="F571" s="238" t="e">
        <f>IF(Data!C700="",NA(),Data!C700)</f>
        <v>#N/A</v>
      </c>
      <c r="G571" s="235" t="str">
        <f>IF(Data!E700="","",Data!E700)</f>
        <v/>
      </c>
      <c r="I571" s="239">
        <f>Data!F$832</f>
        <v>3.7</v>
      </c>
      <c r="J571" s="237"/>
      <c r="K571" s="240">
        <f>Data!C$832</f>
        <v>2.2000000000000002</v>
      </c>
      <c r="L571" s="323" t="e">
        <f t="shared" si="9"/>
        <v>#N/A</v>
      </c>
      <c r="M571" s="323" t="e">
        <f t="shared" si="14"/>
        <v>#N/A</v>
      </c>
      <c r="N571" s="323" t="e">
        <f>((SUM((Data!$N$445:'Data'!$N$448),C571)-MAX((Data!$N$445:'Data'!$N$448),C571)-MIN((Data!$N$445:'Data'!$N$448),C571))/3)*(0.85)</f>
        <v>#N/A</v>
      </c>
      <c r="O571" s="403" t="e">
        <f t="shared" si="10"/>
        <v>#N/A</v>
      </c>
      <c r="P571" s="402" t="e">
        <f t="shared" si="11"/>
        <v>#N/A</v>
      </c>
      <c r="Q571" s="403" t="e">
        <f t="shared" si="12"/>
        <v>#N/A</v>
      </c>
      <c r="R571" s="247"/>
    </row>
    <row r="572" spans="1:18">
      <c r="A572" s="241"/>
      <c r="B572" s="235">
        <f t="shared" si="13"/>
        <v>44245</v>
      </c>
      <c r="C572" s="406" t="e">
        <f t="shared" si="15"/>
        <v>#N/A</v>
      </c>
      <c r="D572" s="446"/>
      <c r="E572" s="447"/>
      <c r="F572" s="238" t="e">
        <f>IF(Data!C701="",NA(),Data!C701)</f>
        <v>#N/A</v>
      </c>
      <c r="G572" s="235" t="str">
        <f>IF(Data!E701="","",Data!E701)</f>
        <v/>
      </c>
      <c r="I572" s="239">
        <f>Data!F$832</f>
        <v>3.7</v>
      </c>
      <c r="J572" s="237"/>
      <c r="K572" s="240">
        <f>Data!C$832</f>
        <v>2.2000000000000002</v>
      </c>
      <c r="L572" s="323" t="e">
        <f t="shared" si="9"/>
        <v>#N/A</v>
      </c>
      <c r="M572" s="323" t="e">
        <f t="shared" si="14"/>
        <v>#N/A</v>
      </c>
      <c r="N572" s="323" t="e">
        <f>((SUM((Data!$N$445:'Data'!$N$448),C572)-MAX((Data!$N$445:'Data'!$N$448),C572)-MIN((Data!$N$445:'Data'!$N$448),C572))/3)*(0.85)</f>
        <v>#N/A</v>
      </c>
      <c r="O572" s="403" t="e">
        <f t="shared" si="10"/>
        <v>#N/A</v>
      </c>
      <c r="P572" s="402" t="e">
        <f t="shared" si="11"/>
        <v>#N/A</v>
      </c>
      <c r="Q572" s="403" t="e">
        <f t="shared" si="12"/>
        <v>#N/A</v>
      </c>
    </row>
    <row r="573" spans="1:18">
      <c r="A573" s="241"/>
      <c r="B573" s="235">
        <f t="shared" si="13"/>
        <v>44252</v>
      </c>
      <c r="C573" s="406" t="e">
        <f t="shared" si="15"/>
        <v>#N/A</v>
      </c>
      <c r="D573" s="446"/>
      <c r="E573" s="447"/>
      <c r="F573" s="238" t="e">
        <f>IF(Data!C702="",NA(),Data!C702)</f>
        <v>#N/A</v>
      </c>
      <c r="G573" s="235" t="str">
        <f>IF(Data!E702="","",Data!E702)</f>
        <v/>
      </c>
      <c r="I573" s="239">
        <f>Data!F$832</f>
        <v>3.7</v>
      </c>
      <c r="J573" s="237"/>
      <c r="K573" s="240">
        <f>Data!C$832</f>
        <v>2.2000000000000002</v>
      </c>
      <c r="L573" s="323" t="e">
        <f t="shared" si="9"/>
        <v>#N/A</v>
      </c>
      <c r="M573" s="323" t="e">
        <f t="shared" si="14"/>
        <v>#N/A</v>
      </c>
      <c r="N573" s="323" t="e">
        <f>((SUM((Data!$N$445:'Data'!$N$448),C573)-MAX((Data!$N$445:'Data'!$N$448),C573)-MIN((Data!$N$445:'Data'!$N$448),C573))/3)*(0.85)</f>
        <v>#N/A</v>
      </c>
      <c r="O573" s="403" t="e">
        <f t="shared" si="10"/>
        <v>#N/A</v>
      </c>
      <c r="P573" s="402" t="e">
        <f t="shared" si="11"/>
        <v>#N/A</v>
      </c>
      <c r="Q573" s="403" t="e">
        <f t="shared" si="12"/>
        <v>#N/A</v>
      </c>
      <c r="R573" s="87"/>
    </row>
    <row r="574" spans="1:18">
      <c r="A574" s="241"/>
      <c r="B574" s="235">
        <f t="shared" si="13"/>
        <v>44259</v>
      </c>
      <c r="C574" s="406" t="e">
        <f t="shared" si="15"/>
        <v>#N/A</v>
      </c>
      <c r="D574" s="446"/>
      <c r="E574" s="447"/>
      <c r="F574" s="238" t="e">
        <f>IF(Data!C703="",NA(),Data!C703)</f>
        <v>#N/A</v>
      </c>
      <c r="G574" s="235" t="str">
        <f>IF(Data!E703="","",Data!E703)</f>
        <v/>
      </c>
      <c r="I574" s="239">
        <f>Data!F$832</f>
        <v>3.7</v>
      </c>
      <c r="J574" s="237"/>
      <c r="K574" s="240">
        <f>Data!C$832</f>
        <v>2.2000000000000002</v>
      </c>
      <c r="L574" s="323" t="e">
        <f t="shared" si="9"/>
        <v>#N/A</v>
      </c>
      <c r="M574" s="323" t="e">
        <f t="shared" si="14"/>
        <v>#N/A</v>
      </c>
      <c r="N574" s="323" t="e">
        <f>((SUM((Data!$N$445:'Data'!$N$448),C574)-MAX((Data!$N$445:'Data'!$N$448),C574)-MIN((Data!$N$445:'Data'!$N$448),C574))/3)*(0.85)</f>
        <v>#N/A</v>
      </c>
      <c r="O574" s="403" t="e">
        <f t="shared" si="10"/>
        <v>#N/A</v>
      </c>
      <c r="P574" s="402" t="e">
        <f t="shared" si="11"/>
        <v>#N/A</v>
      </c>
      <c r="Q574" s="403" t="e">
        <f t="shared" si="12"/>
        <v>#N/A</v>
      </c>
      <c r="R574" s="247"/>
    </row>
    <row r="575" spans="1:18">
      <c r="A575" s="241"/>
      <c r="B575" s="235">
        <f t="shared" si="13"/>
        <v>44266</v>
      </c>
      <c r="C575" s="406" t="e">
        <f t="shared" si="15"/>
        <v>#N/A</v>
      </c>
      <c r="D575" s="446"/>
      <c r="E575" s="447"/>
      <c r="F575" s="238" t="e">
        <f>IF(Data!C704="",NA(),Data!C704)</f>
        <v>#N/A</v>
      </c>
      <c r="G575" s="235" t="str">
        <f>IF(Data!E704="","",Data!E704)</f>
        <v/>
      </c>
      <c r="I575" s="239">
        <f>Data!F$832</f>
        <v>3.7</v>
      </c>
      <c r="J575" s="237"/>
      <c r="K575" s="240">
        <f>Data!C$832</f>
        <v>2.2000000000000002</v>
      </c>
      <c r="L575" s="323" t="e">
        <f t="shared" si="9"/>
        <v>#N/A</v>
      </c>
      <c r="M575" s="323" t="e">
        <f t="shared" si="14"/>
        <v>#N/A</v>
      </c>
      <c r="N575" s="323" t="e">
        <f>((SUM((Data!$N$445:'Data'!$N$448),C575)-MAX((Data!$N$445:'Data'!$N$448),C575)-MIN((Data!$N$445:'Data'!$N$448),C575))/3)*(0.85)</f>
        <v>#N/A</v>
      </c>
      <c r="O575" s="403" t="e">
        <f t="shared" si="10"/>
        <v>#N/A</v>
      </c>
      <c r="P575" s="402" t="e">
        <f t="shared" si="11"/>
        <v>#N/A</v>
      </c>
      <c r="Q575" s="403" t="e">
        <f t="shared" si="12"/>
        <v>#N/A</v>
      </c>
      <c r="R575" s="247"/>
    </row>
    <row r="576" spans="1:18">
      <c r="A576" s="241"/>
      <c r="B576" s="235">
        <f t="shared" si="13"/>
        <v>44273</v>
      </c>
      <c r="C576" s="406" t="e">
        <f t="shared" si="15"/>
        <v>#N/A</v>
      </c>
      <c r="D576" s="446"/>
      <c r="E576" s="447"/>
      <c r="F576" s="238" t="e">
        <f>IF(Data!C705="",NA(),Data!C705)</f>
        <v>#N/A</v>
      </c>
      <c r="G576" s="235" t="str">
        <f>IF(Data!E705="","",Data!E705)</f>
        <v/>
      </c>
      <c r="I576" s="239">
        <f>Data!F$832</f>
        <v>3.7</v>
      </c>
      <c r="J576" s="237"/>
      <c r="K576" s="240">
        <f>Data!C$832</f>
        <v>2.2000000000000002</v>
      </c>
      <c r="L576" s="323" t="e">
        <f t="shared" si="9"/>
        <v>#N/A</v>
      </c>
      <c r="M576" s="323" t="e">
        <f t="shared" si="14"/>
        <v>#N/A</v>
      </c>
      <c r="N576" s="323" t="e">
        <f>((SUM((Data!$N$445:'Data'!$N$448),C576)-MAX((Data!$N$445:'Data'!$N$448),C576)-MIN((Data!$N$445:'Data'!$N$448),C576))/3)*(0.85)</f>
        <v>#N/A</v>
      </c>
      <c r="O576" s="403" t="e">
        <f t="shared" si="10"/>
        <v>#N/A</v>
      </c>
      <c r="P576" s="402" t="e">
        <f t="shared" si="11"/>
        <v>#N/A</v>
      </c>
      <c r="Q576" s="403" t="e">
        <f t="shared" si="12"/>
        <v>#N/A</v>
      </c>
    </row>
    <row r="577" spans="1:18">
      <c r="A577" s="241"/>
      <c r="B577" s="235">
        <f t="shared" si="13"/>
        <v>44280</v>
      </c>
      <c r="C577" s="406" t="e">
        <f t="shared" si="15"/>
        <v>#N/A</v>
      </c>
      <c r="D577" s="446"/>
      <c r="E577" s="447"/>
      <c r="F577" s="238" t="e">
        <f>IF(Data!C706="",NA(),Data!C706)</f>
        <v>#N/A</v>
      </c>
      <c r="G577" s="235" t="str">
        <f>IF(Data!E706="","",Data!E706)</f>
        <v/>
      </c>
      <c r="I577" s="239">
        <f>Data!F$832</f>
        <v>3.7</v>
      </c>
      <c r="J577" s="237"/>
      <c r="K577" s="240">
        <f>Data!C$832</f>
        <v>2.2000000000000002</v>
      </c>
      <c r="L577" s="323" t="e">
        <f t="shared" si="9"/>
        <v>#N/A</v>
      </c>
      <c r="M577" s="323" t="e">
        <f t="shared" si="14"/>
        <v>#N/A</v>
      </c>
      <c r="N577" s="323" t="e">
        <f>((SUM((Data!$N$445:'Data'!$N$448),C577)-MAX((Data!$N$445:'Data'!$N$448),C577)-MIN((Data!$N$445:'Data'!$N$448),C577))/3)*(0.85)</f>
        <v>#N/A</v>
      </c>
      <c r="O577" s="403" t="e">
        <f t="shared" si="10"/>
        <v>#N/A</v>
      </c>
      <c r="P577" s="402" t="e">
        <f t="shared" si="11"/>
        <v>#N/A</v>
      </c>
      <c r="Q577" s="403" t="e">
        <f t="shared" si="12"/>
        <v>#N/A</v>
      </c>
      <c r="R577" s="87"/>
    </row>
    <row r="578" spans="1:18">
      <c r="A578" s="241"/>
      <c r="B578" s="235">
        <f t="shared" si="13"/>
        <v>44287</v>
      </c>
      <c r="C578" s="406" t="e">
        <f t="shared" si="15"/>
        <v>#N/A</v>
      </c>
      <c r="D578" s="446"/>
      <c r="E578" s="447"/>
      <c r="F578" s="238" t="e">
        <f>IF(Data!C707="",NA(),Data!C707)</f>
        <v>#N/A</v>
      </c>
      <c r="G578" s="235" t="str">
        <f>IF(Data!E707="","",Data!E707)</f>
        <v/>
      </c>
      <c r="I578" s="239">
        <f>Data!F$832</f>
        <v>3.7</v>
      </c>
      <c r="J578" s="237"/>
      <c r="K578" s="240">
        <f>Data!C$832</f>
        <v>2.2000000000000002</v>
      </c>
      <c r="L578" s="323" t="e">
        <f t="shared" si="9"/>
        <v>#N/A</v>
      </c>
      <c r="M578" s="323" t="e">
        <f t="shared" si="14"/>
        <v>#N/A</v>
      </c>
      <c r="N578" s="323" t="e">
        <f>((SUM((Data!$N$445:'Data'!$N$448),C578)-MAX((Data!$N$445:'Data'!$N$448),C578)-MIN((Data!$N$445:'Data'!$N$448),C578))/3)*(0.85)</f>
        <v>#N/A</v>
      </c>
      <c r="O578" s="403" t="e">
        <f t="shared" si="10"/>
        <v>#N/A</v>
      </c>
      <c r="P578" s="402" t="e">
        <f t="shared" si="11"/>
        <v>#N/A</v>
      </c>
      <c r="Q578" s="403" t="e">
        <f t="shared" si="12"/>
        <v>#N/A</v>
      </c>
      <c r="R578" s="87"/>
    </row>
    <row r="579" spans="1:18">
      <c r="A579" s="241"/>
      <c r="B579" s="235">
        <f t="shared" si="13"/>
        <v>44294</v>
      </c>
      <c r="C579" s="406" t="e">
        <f t="shared" si="15"/>
        <v>#N/A</v>
      </c>
      <c r="D579" s="446"/>
      <c r="E579" s="447"/>
      <c r="F579" s="238" t="e">
        <f>IF(Data!C708="",NA(),Data!C708)</f>
        <v>#N/A</v>
      </c>
      <c r="G579" s="235" t="str">
        <f>IF(Data!E708="","",Data!E708)</f>
        <v/>
      </c>
      <c r="I579" s="239">
        <f>Data!F$832</f>
        <v>3.7</v>
      </c>
      <c r="J579" s="237"/>
      <c r="K579" s="240">
        <f>Data!C$832</f>
        <v>2.2000000000000002</v>
      </c>
      <c r="L579" s="323" t="e">
        <f t="shared" si="9"/>
        <v>#N/A</v>
      </c>
      <c r="M579" s="323" t="e">
        <f t="shared" si="14"/>
        <v>#N/A</v>
      </c>
      <c r="N579" s="323" t="e">
        <f>((SUM((Data!$N$445:'Data'!$N$448),C579)-MAX((Data!$N$445:'Data'!$N$448),C579)-MIN((Data!$N$445:'Data'!$N$448),C579))/3)*(0.85)</f>
        <v>#N/A</v>
      </c>
      <c r="O579" s="403" t="e">
        <f t="shared" si="10"/>
        <v>#N/A</v>
      </c>
      <c r="P579" s="402" t="e">
        <f t="shared" si="11"/>
        <v>#N/A</v>
      </c>
      <c r="Q579" s="403" t="e">
        <f t="shared" si="12"/>
        <v>#N/A</v>
      </c>
      <c r="R579" s="247"/>
    </row>
    <row r="580" spans="1:18">
      <c r="A580" s="241"/>
      <c r="B580" s="235">
        <f t="shared" si="13"/>
        <v>44301</v>
      </c>
      <c r="C580" s="406" t="e">
        <f t="shared" si="15"/>
        <v>#N/A</v>
      </c>
      <c r="D580" s="446"/>
      <c r="E580" s="447"/>
      <c r="F580" s="238" t="e">
        <f>IF(Data!C709="",NA(),Data!C709)</f>
        <v>#N/A</v>
      </c>
      <c r="G580" s="235" t="str">
        <f>IF(Data!E709="","",Data!E709)</f>
        <v/>
      </c>
      <c r="I580" s="239">
        <f>Data!F$832</f>
        <v>3.7</v>
      </c>
      <c r="J580" s="237"/>
      <c r="K580" s="240">
        <f>Data!C$832</f>
        <v>2.2000000000000002</v>
      </c>
      <c r="L580" s="323" t="e">
        <f t="shared" si="9"/>
        <v>#N/A</v>
      </c>
      <c r="M580" s="323" t="e">
        <f t="shared" si="14"/>
        <v>#N/A</v>
      </c>
      <c r="N580" s="323" t="e">
        <f>((SUM((Data!$N$445:'Data'!$N$448),C580)-MAX((Data!$N$445:'Data'!$N$448),C580)-MIN((Data!$N$445:'Data'!$N$448),C580))/3)*(0.85)</f>
        <v>#N/A</v>
      </c>
      <c r="O580" s="403" t="e">
        <f t="shared" si="10"/>
        <v>#N/A</v>
      </c>
      <c r="P580" s="402" t="e">
        <f t="shared" si="11"/>
        <v>#N/A</v>
      </c>
      <c r="Q580" s="403" t="e">
        <f t="shared" si="12"/>
        <v>#N/A</v>
      </c>
      <c r="R580" s="247"/>
    </row>
    <row r="581" spans="1:18">
      <c r="A581" s="241"/>
      <c r="B581" s="235">
        <f t="shared" si="13"/>
        <v>44308</v>
      </c>
      <c r="C581" s="406" t="e">
        <f t="shared" si="15"/>
        <v>#N/A</v>
      </c>
      <c r="D581" s="446"/>
      <c r="E581" s="447"/>
      <c r="F581" s="238" t="e">
        <f>IF(Data!C710="",NA(),Data!C710)</f>
        <v>#N/A</v>
      </c>
      <c r="G581" s="235" t="str">
        <f>IF(Data!E710="","",Data!E710)</f>
        <v/>
      </c>
      <c r="I581" s="239">
        <f>Data!F$832</f>
        <v>3.7</v>
      </c>
      <c r="J581" s="237"/>
      <c r="K581" s="240">
        <f>Data!C$832</f>
        <v>2.2000000000000002</v>
      </c>
      <c r="L581" s="323" t="e">
        <f t="shared" si="9"/>
        <v>#N/A</v>
      </c>
      <c r="M581" s="323" t="e">
        <f t="shared" si="14"/>
        <v>#N/A</v>
      </c>
      <c r="N581" s="323" t="e">
        <f>((SUM((Data!$N$445:'Data'!$N$448),C581)-MAX((Data!$N$445:'Data'!$N$448),C581)-MIN((Data!$N$445:'Data'!$N$448),C581))/3)*(0.85)</f>
        <v>#N/A</v>
      </c>
      <c r="O581" s="403" t="e">
        <f t="shared" si="10"/>
        <v>#N/A</v>
      </c>
      <c r="P581" s="402" t="e">
        <f t="shared" si="11"/>
        <v>#N/A</v>
      </c>
      <c r="Q581" s="403" t="e">
        <f t="shared" si="12"/>
        <v>#N/A</v>
      </c>
      <c r="R581" s="87"/>
    </row>
    <row r="582" spans="1:18">
      <c r="A582" s="241"/>
      <c r="B582" s="235">
        <f t="shared" si="13"/>
        <v>44315</v>
      </c>
      <c r="C582" s="406" t="e">
        <f t="shared" si="15"/>
        <v>#N/A</v>
      </c>
      <c r="D582" s="446"/>
      <c r="E582" s="447"/>
      <c r="F582" s="238" t="e">
        <f>IF(Data!C711="",NA(),Data!C711)</f>
        <v>#N/A</v>
      </c>
      <c r="G582" s="235" t="str">
        <f>IF(Data!E711="","",Data!E711)</f>
        <v/>
      </c>
      <c r="I582" s="239">
        <f>Data!F$832</f>
        <v>3.7</v>
      </c>
      <c r="J582" s="237"/>
      <c r="K582" s="240">
        <f>Data!C$832</f>
        <v>2.2000000000000002</v>
      </c>
      <c r="L582" s="323" t="e">
        <f t="shared" si="9"/>
        <v>#N/A</v>
      </c>
      <c r="M582" s="323" t="e">
        <f t="shared" si="14"/>
        <v>#N/A</v>
      </c>
      <c r="N582" s="323" t="e">
        <f>((SUM((Data!$N$445:'Data'!$N$448),C582)-MAX((Data!$N$445:'Data'!$N$448),C582)-MIN((Data!$N$445:'Data'!$N$448),C582))/3)*(0.85)</f>
        <v>#N/A</v>
      </c>
      <c r="O582" s="403" t="e">
        <f t="shared" si="10"/>
        <v>#N/A</v>
      </c>
      <c r="P582" s="402" t="e">
        <f t="shared" si="11"/>
        <v>#N/A</v>
      </c>
      <c r="Q582" s="403" t="e">
        <f t="shared" si="12"/>
        <v>#N/A</v>
      </c>
    </row>
    <row r="583" spans="1:18">
      <c r="A583" s="241"/>
      <c r="B583" s="235">
        <f t="shared" si="13"/>
        <v>44322</v>
      </c>
      <c r="C583" s="406" t="e">
        <f t="shared" si="15"/>
        <v>#N/A</v>
      </c>
      <c r="D583" s="446"/>
      <c r="E583" s="447"/>
      <c r="F583" s="238" t="e">
        <f>IF(Data!C712="",NA(),Data!C712)</f>
        <v>#N/A</v>
      </c>
      <c r="G583" s="235" t="str">
        <f>IF(Data!E712="","",Data!E712)</f>
        <v/>
      </c>
      <c r="I583" s="239">
        <f>Data!F$832</f>
        <v>3.7</v>
      </c>
      <c r="J583" s="237"/>
      <c r="K583" s="240">
        <f>Data!C$832</f>
        <v>2.2000000000000002</v>
      </c>
      <c r="L583" s="323" t="e">
        <f t="shared" si="9"/>
        <v>#N/A</v>
      </c>
      <c r="M583" s="323" t="e">
        <f t="shared" si="14"/>
        <v>#N/A</v>
      </c>
      <c r="N583" s="323" t="e">
        <f>((SUM((Data!$N$445:'Data'!$N$448),C583)-MAX((Data!$N$445:'Data'!$N$448),C583)-MIN((Data!$N$445:'Data'!$N$448),C583))/3)*(0.85)</f>
        <v>#N/A</v>
      </c>
      <c r="O583" s="403" t="e">
        <f t="shared" si="10"/>
        <v>#N/A</v>
      </c>
      <c r="P583" s="402" t="e">
        <f t="shared" si="11"/>
        <v>#N/A</v>
      </c>
      <c r="Q583" s="403" t="e">
        <f t="shared" si="12"/>
        <v>#N/A</v>
      </c>
    </row>
    <row r="584" spans="1:18">
      <c r="A584" s="241"/>
      <c r="B584" s="235">
        <f t="shared" si="13"/>
        <v>44329</v>
      </c>
      <c r="C584" s="406" t="e">
        <f t="shared" si="15"/>
        <v>#N/A</v>
      </c>
      <c r="D584" s="446"/>
      <c r="E584" s="447"/>
      <c r="F584" s="238" t="e">
        <f>IF(Data!C713="",NA(),Data!C713)</f>
        <v>#N/A</v>
      </c>
      <c r="G584" s="235" t="str">
        <f>IF(Data!E713="","",Data!E713)</f>
        <v/>
      </c>
      <c r="I584" s="239">
        <f>Data!F$832</f>
        <v>3.7</v>
      </c>
      <c r="J584" s="237"/>
      <c r="K584" s="240">
        <f>Data!C$832</f>
        <v>2.2000000000000002</v>
      </c>
      <c r="L584" s="323" t="e">
        <f t="shared" si="9"/>
        <v>#N/A</v>
      </c>
      <c r="M584" s="323" t="e">
        <f t="shared" si="14"/>
        <v>#N/A</v>
      </c>
      <c r="N584" s="323" t="e">
        <f>((SUM((Data!$N$445:'Data'!$N$448),C584)-MAX((Data!$N$445:'Data'!$N$448),C584)-MIN((Data!$N$445:'Data'!$N$448),C584))/3)*(0.85)</f>
        <v>#N/A</v>
      </c>
      <c r="O584" s="403" t="e">
        <f t="shared" si="10"/>
        <v>#N/A</v>
      </c>
      <c r="P584" s="402" t="e">
        <f t="shared" si="11"/>
        <v>#N/A</v>
      </c>
      <c r="Q584" s="403" t="e">
        <f t="shared" si="12"/>
        <v>#N/A</v>
      </c>
      <c r="R584" s="87"/>
    </row>
    <row r="585" spans="1:18">
      <c r="A585" s="241"/>
      <c r="B585" s="235">
        <f t="shared" si="13"/>
        <v>44336</v>
      </c>
      <c r="C585" s="406" t="e">
        <f t="shared" si="15"/>
        <v>#N/A</v>
      </c>
      <c r="D585" s="446"/>
      <c r="E585" s="447"/>
      <c r="F585" s="238" t="e">
        <f>IF(Data!C714="",NA(),Data!C714)</f>
        <v>#N/A</v>
      </c>
      <c r="G585" s="235" t="str">
        <f>IF(Data!E714="","",Data!E714)</f>
        <v/>
      </c>
      <c r="I585" s="239">
        <f>Data!F$832</f>
        <v>3.7</v>
      </c>
      <c r="J585" s="237"/>
      <c r="K585" s="240">
        <f>Data!C$832</f>
        <v>2.2000000000000002</v>
      </c>
      <c r="L585" s="323" t="e">
        <f t="shared" si="9"/>
        <v>#N/A</v>
      </c>
      <c r="M585" s="323" t="e">
        <f t="shared" si="14"/>
        <v>#N/A</v>
      </c>
      <c r="N585" s="323" t="e">
        <f>((SUM((Data!$N$445:'Data'!$N$448),C585)-MAX((Data!$N$445:'Data'!$N$448),C585)-MIN((Data!$N$445:'Data'!$N$448),C585))/3)*(0.85)</f>
        <v>#N/A</v>
      </c>
      <c r="O585" s="403" t="e">
        <f t="shared" si="10"/>
        <v>#N/A</v>
      </c>
      <c r="P585" s="402" t="e">
        <f t="shared" si="11"/>
        <v>#N/A</v>
      </c>
      <c r="Q585" s="403" t="e">
        <f t="shared" si="12"/>
        <v>#N/A</v>
      </c>
      <c r="R585" s="87"/>
    </row>
    <row r="586" spans="1:18">
      <c r="A586" s="241"/>
      <c r="B586" s="235">
        <f t="shared" si="13"/>
        <v>44343</v>
      </c>
      <c r="C586" s="406" t="e">
        <f t="shared" si="15"/>
        <v>#N/A</v>
      </c>
      <c r="D586" s="446"/>
      <c r="E586" s="447"/>
      <c r="F586" s="238" t="e">
        <f>IF(Data!C715="",NA(),Data!C715)</f>
        <v>#N/A</v>
      </c>
      <c r="G586" s="235" t="str">
        <f>IF(Data!E715="","",Data!E715)</f>
        <v/>
      </c>
      <c r="I586" s="239">
        <f>Data!F$832</f>
        <v>3.7</v>
      </c>
      <c r="J586" s="237"/>
      <c r="K586" s="240">
        <f>Data!C$832</f>
        <v>2.2000000000000002</v>
      </c>
      <c r="L586" s="323" t="e">
        <f t="shared" si="9"/>
        <v>#N/A</v>
      </c>
      <c r="M586" s="323" t="e">
        <f t="shared" si="14"/>
        <v>#N/A</v>
      </c>
      <c r="N586" s="323" t="e">
        <f>((SUM((Data!$N$445:'Data'!$N$448),C586)-MAX((Data!$N$445:'Data'!$N$448),C586)-MIN((Data!$N$445:'Data'!$N$448),C586))/3)*(0.85)</f>
        <v>#N/A</v>
      </c>
      <c r="O586" s="403" t="e">
        <f t="shared" si="10"/>
        <v>#N/A</v>
      </c>
      <c r="P586" s="402" t="e">
        <f t="shared" si="11"/>
        <v>#N/A</v>
      </c>
      <c r="Q586" s="403" t="e">
        <f t="shared" si="12"/>
        <v>#N/A</v>
      </c>
      <c r="R586" s="87"/>
    </row>
    <row r="587" spans="1:18">
      <c r="A587" s="241"/>
      <c r="B587" s="235">
        <f t="shared" si="13"/>
        <v>44350</v>
      </c>
      <c r="C587" s="406" t="e">
        <f t="shared" si="15"/>
        <v>#N/A</v>
      </c>
      <c r="D587" s="446"/>
      <c r="E587" s="447"/>
      <c r="F587" s="238" t="e">
        <f>IF(Data!C716="",NA(),Data!C716)</f>
        <v>#N/A</v>
      </c>
      <c r="G587" s="235" t="str">
        <f>IF(Data!E716="","",Data!E716)</f>
        <v/>
      </c>
      <c r="I587" s="239">
        <f>Data!F$832</f>
        <v>3.7</v>
      </c>
      <c r="J587" s="237"/>
      <c r="K587" s="240">
        <f>Data!C$832</f>
        <v>2.2000000000000002</v>
      </c>
      <c r="L587" s="323" t="e">
        <f t="shared" si="9"/>
        <v>#N/A</v>
      </c>
      <c r="M587" s="323" t="e">
        <f t="shared" si="14"/>
        <v>#N/A</v>
      </c>
      <c r="N587" s="323" t="e">
        <f>((SUM((Data!$N$445:'Data'!$N$448),C587)-MAX((Data!$N$445:'Data'!$N$448),C587)-MIN((Data!$N$445:'Data'!$N$448),C587))/3)*(0.85)</f>
        <v>#N/A</v>
      </c>
      <c r="O587" s="403" t="e">
        <f t="shared" si="10"/>
        <v>#N/A</v>
      </c>
      <c r="P587" s="402" t="e">
        <f t="shared" si="11"/>
        <v>#N/A</v>
      </c>
      <c r="Q587" s="403" t="e">
        <f t="shared" si="12"/>
        <v>#N/A</v>
      </c>
      <c r="R587" s="87"/>
    </row>
    <row r="588" spans="1:18">
      <c r="A588" s="241"/>
      <c r="B588" s="235">
        <f t="shared" si="13"/>
        <v>44357</v>
      </c>
      <c r="C588" s="406" t="e">
        <f t="shared" si="15"/>
        <v>#N/A</v>
      </c>
      <c r="D588" s="446"/>
      <c r="E588" s="447"/>
      <c r="F588" s="238" t="e">
        <f>IF(Data!C717="",NA(),Data!C717)</f>
        <v>#N/A</v>
      </c>
      <c r="G588" s="235" t="str">
        <f>IF(Data!E717="","",Data!E717)</f>
        <v/>
      </c>
      <c r="I588" s="239">
        <f>Data!F$832</f>
        <v>3.7</v>
      </c>
      <c r="J588" s="237"/>
      <c r="K588" s="240">
        <f>Data!C$832</f>
        <v>2.2000000000000002</v>
      </c>
      <c r="L588" s="323" t="e">
        <f t="shared" si="9"/>
        <v>#N/A</v>
      </c>
      <c r="M588" s="323" t="e">
        <f t="shared" si="14"/>
        <v>#N/A</v>
      </c>
      <c r="N588" s="323" t="e">
        <f>((SUM((Data!$N$445:'Data'!$N$448),C588)-MAX((Data!$N$445:'Data'!$N$448),C588)-MIN((Data!$N$445:'Data'!$N$448),C588))/3)*(0.85)</f>
        <v>#N/A</v>
      </c>
      <c r="O588" s="403" t="e">
        <f t="shared" si="10"/>
        <v>#N/A</v>
      </c>
      <c r="P588" s="402" t="e">
        <f t="shared" si="11"/>
        <v>#N/A</v>
      </c>
      <c r="Q588" s="403" t="e">
        <f t="shared" si="12"/>
        <v>#N/A</v>
      </c>
      <c r="R588" s="87"/>
    </row>
    <row r="589" spans="1:18">
      <c r="A589" s="241"/>
      <c r="B589" s="235">
        <f t="shared" si="13"/>
        <v>44364</v>
      </c>
      <c r="C589" s="406" t="e">
        <f t="shared" si="15"/>
        <v>#N/A</v>
      </c>
      <c r="D589" s="446"/>
      <c r="E589" s="447"/>
      <c r="F589" s="238" t="e">
        <f>IF(Data!C718="",NA(),Data!C718)</f>
        <v>#N/A</v>
      </c>
      <c r="G589" s="235" t="str">
        <f>IF(Data!E718="","",Data!E718)</f>
        <v/>
      </c>
      <c r="I589" s="239">
        <f>Data!F$832</f>
        <v>3.7</v>
      </c>
      <c r="J589" s="237"/>
      <c r="K589" s="240">
        <f>Data!C$832</f>
        <v>2.2000000000000002</v>
      </c>
      <c r="L589" s="323" t="e">
        <f t="shared" si="9"/>
        <v>#N/A</v>
      </c>
      <c r="M589" s="323" t="e">
        <f t="shared" si="14"/>
        <v>#N/A</v>
      </c>
      <c r="N589" s="323" t="e">
        <f>((SUM((Data!$N$445:'Data'!$N$448),C589)-MAX((Data!$N$445:'Data'!$N$448),C589)-MIN((Data!$N$445:'Data'!$N$448),C589))/3)*(0.85)</f>
        <v>#N/A</v>
      </c>
      <c r="O589" s="403" t="e">
        <f t="shared" si="10"/>
        <v>#N/A</v>
      </c>
      <c r="P589" s="402" t="e">
        <f t="shared" si="11"/>
        <v>#N/A</v>
      </c>
      <c r="Q589" s="403" t="e">
        <f t="shared" si="12"/>
        <v>#N/A</v>
      </c>
      <c r="R589" s="87"/>
    </row>
    <row r="590" spans="1:18">
      <c r="A590" s="241"/>
      <c r="B590" s="235">
        <f t="shared" si="13"/>
        <v>44371</v>
      </c>
      <c r="C590" s="406" t="e">
        <f t="shared" si="15"/>
        <v>#N/A</v>
      </c>
      <c r="D590" s="446"/>
      <c r="E590" s="447"/>
      <c r="F590" s="238" t="e">
        <f>IF(Data!C719="",NA(),Data!C719)</f>
        <v>#N/A</v>
      </c>
      <c r="G590" s="235" t="str">
        <f>IF(Data!E719="","",Data!E719)</f>
        <v/>
      </c>
      <c r="I590" s="239">
        <f>Data!F$832</f>
        <v>3.7</v>
      </c>
      <c r="J590" s="237"/>
      <c r="K590" s="240">
        <f>Data!C$832</f>
        <v>2.2000000000000002</v>
      </c>
      <c r="L590" s="323" t="e">
        <f t="shared" si="9"/>
        <v>#N/A</v>
      </c>
      <c r="M590" s="323" t="e">
        <f t="shared" si="14"/>
        <v>#N/A</v>
      </c>
      <c r="N590" s="323" t="e">
        <f>((SUM((Data!$N$445:'Data'!$N$448),C590)-MAX((Data!$N$445:'Data'!$N$448),C590)-MIN((Data!$N$445:'Data'!$N$448),C590))/3)*(0.85)</f>
        <v>#N/A</v>
      </c>
      <c r="O590" s="403" t="e">
        <f t="shared" si="10"/>
        <v>#N/A</v>
      </c>
      <c r="P590" s="402" t="e">
        <f t="shared" si="11"/>
        <v>#N/A</v>
      </c>
      <c r="Q590" s="403" t="e">
        <f t="shared" si="12"/>
        <v>#N/A</v>
      </c>
      <c r="R590" s="87"/>
    </row>
    <row r="591" spans="1:18">
      <c r="A591" s="241"/>
      <c r="B591" s="235">
        <f t="shared" si="13"/>
        <v>44378</v>
      </c>
      <c r="C591" s="406" t="e">
        <f t="shared" si="15"/>
        <v>#N/A</v>
      </c>
      <c r="D591" s="446"/>
      <c r="E591" s="447"/>
      <c r="F591" s="238" t="e">
        <f>IF(Data!C720="",NA(),Data!C720)</f>
        <v>#N/A</v>
      </c>
      <c r="G591" s="235" t="str">
        <f>IF(Data!E720="","",Data!E720)</f>
        <v/>
      </c>
      <c r="I591" s="239">
        <f>Data!F$832</f>
        <v>3.7</v>
      </c>
      <c r="J591" s="237"/>
      <c r="K591" s="240">
        <f>Data!C$832</f>
        <v>2.2000000000000002</v>
      </c>
      <c r="L591" s="323" t="e">
        <f t="shared" si="9"/>
        <v>#N/A</v>
      </c>
      <c r="M591" s="323" t="e">
        <f t="shared" si="14"/>
        <v>#N/A</v>
      </c>
      <c r="N591" s="323" t="e">
        <f>((SUM((Data!$N$445:'Data'!$N$448),C591)-MAX((Data!$N$445:'Data'!$N$448),C591)-MIN((Data!$N$445:'Data'!$N$448),C591))/3)*(0.85)</f>
        <v>#N/A</v>
      </c>
      <c r="O591" s="403" t="e">
        <f t="shared" si="10"/>
        <v>#N/A</v>
      </c>
      <c r="P591" s="402" t="e">
        <f t="shared" si="11"/>
        <v>#N/A</v>
      </c>
      <c r="Q591" s="403" t="e">
        <f t="shared" si="12"/>
        <v>#N/A</v>
      </c>
      <c r="R591" s="87"/>
    </row>
    <row r="592" spans="1:18">
      <c r="A592" s="241"/>
      <c r="B592" s="235">
        <f t="shared" si="13"/>
        <v>44385</v>
      </c>
      <c r="C592" s="406" t="e">
        <f t="shared" si="15"/>
        <v>#N/A</v>
      </c>
      <c r="D592" s="446"/>
      <c r="E592" s="447"/>
      <c r="F592" s="238" t="e">
        <f>IF(Data!C721="",NA(),Data!C721)</f>
        <v>#N/A</v>
      </c>
      <c r="G592" s="235" t="str">
        <f>IF(Data!E721="","",Data!E721)</f>
        <v/>
      </c>
      <c r="I592" s="239">
        <f>Data!F$832</f>
        <v>3.7</v>
      </c>
      <c r="J592" s="242"/>
      <c r="K592" s="240">
        <f>Data!C$832</f>
        <v>2.2000000000000002</v>
      </c>
      <c r="L592" s="323" t="e">
        <f t="shared" si="9"/>
        <v>#N/A</v>
      </c>
      <c r="M592" s="323" t="e">
        <f t="shared" si="14"/>
        <v>#N/A</v>
      </c>
      <c r="N592" s="323" t="e">
        <f>((SUM((Data!$N$445:'Data'!$N$448),C592)-MAX((Data!$N$445:'Data'!$N$448),C592)-MIN((Data!$N$445:'Data'!$N$448),C592))/3)*(0.85)</f>
        <v>#N/A</v>
      </c>
      <c r="O592" s="403" t="e">
        <f t="shared" si="10"/>
        <v>#N/A</v>
      </c>
      <c r="P592" s="402" t="e">
        <f t="shared" si="11"/>
        <v>#N/A</v>
      </c>
      <c r="Q592" s="403" t="e">
        <f t="shared" si="12"/>
        <v>#N/A</v>
      </c>
      <c r="R592" s="87"/>
    </row>
    <row r="593" spans="1:18">
      <c r="A593" s="241"/>
      <c r="B593" s="235">
        <f t="shared" si="13"/>
        <v>44392</v>
      </c>
      <c r="C593" s="406" t="e">
        <f t="shared" si="15"/>
        <v>#N/A</v>
      </c>
      <c r="D593" s="446"/>
      <c r="E593" s="447"/>
      <c r="F593" s="238" t="e">
        <f>IF(Data!C722="",NA(),Data!C722)</f>
        <v>#N/A</v>
      </c>
      <c r="G593" s="235" t="str">
        <f>IF(Data!E722="","",Data!E722)</f>
        <v/>
      </c>
      <c r="I593" s="239">
        <f>Data!F$832</f>
        <v>3.7</v>
      </c>
      <c r="J593" s="242"/>
      <c r="K593" s="240">
        <f>Data!C$832</f>
        <v>2.2000000000000002</v>
      </c>
      <c r="L593" s="323" t="e">
        <f t="shared" si="9"/>
        <v>#N/A</v>
      </c>
      <c r="M593" s="323" t="e">
        <f t="shared" si="14"/>
        <v>#N/A</v>
      </c>
      <c r="N593" s="323" t="e">
        <f>((SUM((Data!$N$445:'Data'!$N$448),C593)-MAX((Data!$N$445:'Data'!$N$448),C593)-MIN((Data!$N$445:'Data'!$N$448),C593))/3)*(0.85)</f>
        <v>#N/A</v>
      </c>
      <c r="O593" s="403" t="e">
        <f t="shared" si="10"/>
        <v>#N/A</v>
      </c>
      <c r="P593" s="402" t="e">
        <f t="shared" si="11"/>
        <v>#N/A</v>
      </c>
      <c r="Q593" s="403" t="e">
        <f t="shared" si="12"/>
        <v>#N/A</v>
      </c>
      <c r="R593" s="87"/>
    </row>
    <row r="594" spans="1:18">
      <c r="A594" s="241"/>
      <c r="B594" s="235">
        <f t="shared" si="13"/>
        <v>44399</v>
      </c>
      <c r="C594" s="406" t="e">
        <f t="shared" si="15"/>
        <v>#N/A</v>
      </c>
      <c r="D594" s="446"/>
      <c r="E594" s="447"/>
      <c r="F594" s="238" t="e">
        <f>IF(Data!C723="",NA(),Data!C723)</f>
        <v>#N/A</v>
      </c>
      <c r="G594" s="235" t="str">
        <f>IF(Data!E723="","",Data!E723)</f>
        <v/>
      </c>
      <c r="I594" s="239">
        <f>Data!F$832</f>
        <v>3.7</v>
      </c>
      <c r="J594" s="237"/>
      <c r="K594" s="240">
        <f>Data!C$832</f>
        <v>2.2000000000000002</v>
      </c>
      <c r="L594" s="323" t="e">
        <f t="shared" si="9"/>
        <v>#N/A</v>
      </c>
      <c r="M594" s="323" t="e">
        <f t="shared" si="14"/>
        <v>#N/A</v>
      </c>
      <c r="N594" s="323" t="e">
        <f>((SUM((Data!$N$445:'Data'!$N$448),C594)-MAX((Data!$N$445:'Data'!$N$448),C594)-MIN((Data!$N$445:'Data'!$N$448),C594))/3)*(0.85)</f>
        <v>#N/A</v>
      </c>
      <c r="O594" s="403" t="e">
        <f t="shared" si="10"/>
        <v>#N/A</v>
      </c>
      <c r="P594" s="402" t="e">
        <f t="shared" si="11"/>
        <v>#N/A</v>
      </c>
      <c r="Q594" s="403" t="e">
        <f t="shared" si="12"/>
        <v>#N/A</v>
      </c>
      <c r="R594" s="87"/>
    </row>
    <row r="595" spans="1:18">
      <c r="A595" s="241"/>
      <c r="B595" s="235">
        <f t="shared" si="13"/>
        <v>44406</v>
      </c>
      <c r="C595" s="406" t="e">
        <f>IF(P519="",NA(),SUM(E519:P519))</f>
        <v>#N/A</v>
      </c>
      <c r="D595" s="446"/>
      <c r="E595" s="447"/>
      <c r="F595" s="238" t="e">
        <f>IF(Data!C724="",NA(),Data!C724)</f>
        <v>#N/A</v>
      </c>
      <c r="G595" s="235" t="str">
        <f>IF(Data!E724="","",Data!E724)</f>
        <v/>
      </c>
      <c r="I595" s="239">
        <f>Data!F$832</f>
        <v>3.7</v>
      </c>
      <c r="J595" s="237"/>
      <c r="K595" s="240">
        <f>Data!C$832</f>
        <v>2.2000000000000002</v>
      </c>
      <c r="L595" s="323" t="e">
        <f t="shared" si="9"/>
        <v>#N/A</v>
      </c>
      <c r="M595" s="323" t="e">
        <f t="shared" si="14"/>
        <v>#N/A</v>
      </c>
      <c r="N595" s="323" t="e">
        <f>((SUM((Data!$N$445:'Data'!$N$448),C595)-MAX((Data!$N$445:'Data'!$N$448),C595)-MIN((Data!$N$445:'Data'!$N$448),C595))/3)*(0.85)</f>
        <v>#N/A</v>
      </c>
      <c r="O595" s="403" t="e">
        <f t="shared" si="10"/>
        <v>#N/A</v>
      </c>
      <c r="P595" s="402" t="e">
        <f t="shared" si="11"/>
        <v>#N/A</v>
      </c>
      <c r="Q595" s="403" t="e">
        <f t="shared" si="12"/>
        <v>#N/A</v>
      </c>
      <c r="R595" s="87"/>
    </row>
    <row r="596" spans="1:18">
      <c r="A596" s="241"/>
      <c r="B596" s="235">
        <f t="shared" si="13"/>
        <v>44413</v>
      </c>
      <c r="C596" s="406" t="e">
        <f>IF(P520="",NA(),SUM(E520:P520))</f>
        <v>#N/A</v>
      </c>
      <c r="D596" s="446"/>
      <c r="E596" s="447"/>
      <c r="F596" s="238" t="e">
        <f>IF(Data!C725="",NA(),Data!C725)</f>
        <v>#N/A</v>
      </c>
      <c r="G596" s="235" t="str">
        <f>IF(Data!E725="","",Data!E725)</f>
        <v/>
      </c>
      <c r="I596" s="239">
        <f>Data!F$832</f>
        <v>3.7</v>
      </c>
      <c r="J596" s="237"/>
      <c r="K596" s="240">
        <f>Data!C$832</f>
        <v>2.2000000000000002</v>
      </c>
      <c r="L596" s="323" t="e">
        <f>IF(C596&gt;K596,C596,K596)</f>
        <v>#N/A</v>
      </c>
      <c r="M596" s="323" t="e">
        <f t="shared" si="14"/>
        <v>#N/A</v>
      </c>
      <c r="N596" s="323" t="e">
        <f>((SUM((Data!$N$445:'Data'!$N$448),C596)-MAX((Data!$N$445:'Data'!$N$448),C596)-MIN((Data!$N$445:'Data'!$N$448),C596))/3)*(0.85)</f>
        <v>#N/A</v>
      </c>
      <c r="O596" s="403" t="e">
        <f>MIN((1.15*I596),IF(I596&gt;N596,I596,N596))</f>
        <v>#N/A</v>
      </c>
      <c r="P596" s="402" t="e">
        <f>MAX(0,(O596-L596))</f>
        <v>#N/A</v>
      </c>
      <c r="Q596" s="403" t="e">
        <f>MAX(0,(O596-M596))</f>
        <v>#N/A</v>
      </c>
      <c r="R596" s="87"/>
    </row>
    <row r="597" spans="1:18">
      <c r="A597" s="241"/>
      <c r="B597" s="235">
        <f>B596+7</f>
        <v>44420</v>
      </c>
      <c r="C597" s="406" t="e">
        <f>IF(P521="",NA(),SUM(E521:P521))</f>
        <v>#N/A</v>
      </c>
      <c r="D597" s="446"/>
      <c r="E597" s="447"/>
      <c r="F597" s="238" t="e">
        <f>IF(Data!C726="",NA(),Data!C726)</f>
        <v>#N/A</v>
      </c>
      <c r="G597" s="235" t="str">
        <f>IF(Data!E726="","",Data!E726)</f>
        <v/>
      </c>
      <c r="I597" s="239">
        <f>Data!F$832</f>
        <v>3.7</v>
      </c>
      <c r="J597" s="237"/>
      <c r="K597" s="240">
        <f>Data!C$832</f>
        <v>2.2000000000000002</v>
      </c>
      <c r="L597" s="323" t="e">
        <f>IF(C597&gt;K597,C597,K597)</f>
        <v>#N/A</v>
      </c>
      <c r="M597" s="323" t="e">
        <f>IF(F597&gt;K597,F597,K597)</f>
        <v>#N/A</v>
      </c>
      <c r="N597" s="323" t="e">
        <f>((SUM((Data!$N$445:'Data'!$N$448),C597)-MAX((Data!$N$445:'Data'!$N$448),C597)-MIN((Data!$N$445:'Data'!$N$448),C597))/3)*(0.85)</f>
        <v>#N/A</v>
      </c>
      <c r="O597" s="403" t="e">
        <f>MIN((1.15*I597),IF(I597&gt;N597,I597,N597))</f>
        <v>#N/A</v>
      </c>
      <c r="P597" s="402" t="e">
        <f>MAX(0,(O597-L597))</f>
        <v>#N/A</v>
      </c>
      <c r="Q597" s="403" t="e">
        <f>MAX(0,(O597-M597))</f>
        <v>#N/A</v>
      </c>
      <c r="R597" s="87"/>
    </row>
    <row r="598" spans="1:18">
      <c r="A598" s="241"/>
      <c r="B598" s="235">
        <f>B597+7</f>
        <v>44427</v>
      </c>
      <c r="C598" s="406" t="e">
        <f>IF(P522="",NA(),SUM(E522:P522))</f>
        <v>#N/A</v>
      </c>
      <c r="D598" s="446"/>
      <c r="E598" s="447"/>
      <c r="F598" s="238" t="e">
        <f>IF(Data!C727="",NA(),Data!C727)</f>
        <v>#N/A</v>
      </c>
      <c r="G598" s="235" t="str">
        <f>IF(Data!E727="","",Data!E727)</f>
        <v/>
      </c>
      <c r="I598" s="239">
        <f>Data!F$832</f>
        <v>3.7</v>
      </c>
      <c r="J598" s="237"/>
      <c r="K598" s="240">
        <f>Data!C$832</f>
        <v>2.2000000000000002</v>
      </c>
      <c r="L598" s="323" t="e">
        <f>IF(C598&gt;K598,C598,K598)</f>
        <v>#N/A</v>
      </c>
      <c r="M598" s="323" t="e">
        <f>IF(F598&gt;K598,F598,K598)</f>
        <v>#N/A</v>
      </c>
      <c r="N598" s="323" t="e">
        <f>((SUM((Data!$N$445:'Data'!$N$448),C598)-MAX((Data!$N$445:'Data'!$N$448),C598)-MIN((Data!$N$445:'Data'!$N$448),C598))/3)*(0.85)</f>
        <v>#N/A</v>
      </c>
      <c r="O598" s="403" t="e">
        <f>MIN((1.15*I598),IF(I598&gt;N598,I598,N598))</f>
        <v>#N/A</v>
      </c>
      <c r="P598" s="402" t="e">
        <f>MAX(0,(O598-L598))</f>
        <v>#N/A</v>
      </c>
      <c r="Q598" s="403" t="e">
        <f>MAX(0,(O598-M598))</f>
        <v>#N/A</v>
      </c>
      <c r="R598" s="58"/>
    </row>
    <row r="599" spans="1:18">
      <c r="A599" s="243"/>
      <c r="B599" s="235">
        <f>B598+7</f>
        <v>44434</v>
      </c>
      <c r="C599" s="450" t="e">
        <f>IF(P523="",NA(),SUM(E523:P523))</f>
        <v>#N/A</v>
      </c>
      <c r="D599" s="446"/>
      <c r="E599" s="448"/>
      <c r="F599" s="411" t="e">
        <f>IF(Data!C728="",NA(),Data!C728)</f>
        <v>#N/A</v>
      </c>
      <c r="G599" s="412" t="str">
        <f>IF(Data!E728="","",Data!E728)</f>
        <v/>
      </c>
      <c r="H599" s="13"/>
      <c r="I599" s="239">
        <f>Data!F$832</f>
        <v>3.7</v>
      </c>
      <c r="J599" s="244"/>
      <c r="K599" s="240">
        <f>Data!C$832</f>
        <v>2.2000000000000002</v>
      </c>
      <c r="L599" s="323" t="e">
        <f>IF(C599&gt;K599,C599,K599)</f>
        <v>#N/A</v>
      </c>
      <c r="M599" s="323" t="e">
        <f>IF(F599&gt;K599,F599,K599)</f>
        <v>#N/A</v>
      </c>
      <c r="N599" s="323" t="e">
        <f>((SUM((Data!$N$445:'Data'!$N$448),C599)-MAX((Data!$N$445:'Data'!$N$448),C599)-MIN((Data!$N$445:'Data'!$N$448),C599))/3)*(0.85)</f>
        <v>#N/A</v>
      </c>
      <c r="O599" s="403" t="e">
        <f>MIN((1.15*I599),IF(I599&gt;N599,I599,N599))</f>
        <v>#N/A</v>
      </c>
      <c r="P599" s="402" t="e">
        <f>MAX(0,(O599-L599))</f>
        <v>#N/A</v>
      </c>
      <c r="Q599" s="403" t="e">
        <f>MAX(0,(O599-M599))</f>
        <v>#N/A</v>
      </c>
      <c r="R599" s="58"/>
    </row>
    <row r="600" spans="1:18" ht="13.8" thickBot="1">
      <c r="A600" s="141"/>
      <c r="B600" s="305"/>
      <c r="C600" s="451"/>
      <c r="D600" s="453"/>
      <c r="E600" s="449"/>
      <c r="F600" s="413"/>
      <c r="G600" s="305"/>
      <c r="H600" s="12"/>
      <c r="I600" s="414"/>
      <c r="J600" s="288"/>
      <c r="K600" s="415"/>
      <c r="L600" s="368"/>
      <c r="M600" s="368"/>
      <c r="N600" s="368"/>
      <c r="O600" s="417"/>
      <c r="P600" s="416"/>
      <c r="Q600" s="417"/>
      <c r="R600" s="58"/>
    </row>
    <row r="601" spans="1:18">
      <c r="A601" s="218" t="s">
        <v>37</v>
      </c>
      <c r="B601" s="151"/>
      <c r="C601" s="88"/>
      <c r="D601" s="88"/>
      <c r="E601" s="151"/>
      <c r="F601" s="88"/>
      <c r="G601" s="151"/>
      <c r="H601" s="88"/>
      <c r="I601" s="139"/>
      <c r="J601" s="58"/>
      <c r="K601" s="88"/>
      <c r="L601" s="151"/>
      <c r="M601" s="88"/>
      <c r="N601" s="88"/>
      <c r="O601" s="58"/>
      <c r="P601" s="58"/>
      <c r="Q601" s="58"/>
    </row>
    <row r="602" spans="1:18">
      <c r="A602" s="138" t="s">
        <v>160</v>
      </c>
      <c r="B602" s="151"/>
      <c r="C602" s="88"/>
      <c r="D602" s="88"/>
      <c r="E602" s="151"/>
      <c r="F602" s="88"/>
      <c r="G602" s="151"/>
      <c r="H602" s="88"/>
      <c r="I602" s="139"/>
      <c r="J602" s="58"/>
      <c r="K602" s="88"/>
      <c r="L602" s="151"/>
      <c r="M602" s="88"/>
      <c r="N602" s="88"/>
      <c r="O602" s="58"/>
      <c r="P602" s="58"/>
      <c r="Q602" s="58"/>
    </row>
    <row r="603" spans="1:18">
      <c r="A603" s="404" t="s">
        <v>268</v>
      </c>
      <c r="B603" s="136"/>
      <c r="C603" s="87"/>
      <c r="D603" s="87"/>
      <c r="E603" s="87"/>
      <c r="F603" s="87"/>
      <c r="G603" s="87"/>
      <c r="H603" s="87"/>
      <c r="I603" s="87"/>
      <c r="J603" s="136"/>
      <c r="K603" s="136"/>
      <c r="L603" s="136"/>
      <c r="M603" s="136"/>
      <c r="N603" s="136"/>
      <c r="O603" s="136"/>
      <c r="P603" s="136"/>
      <c r="Q603" s="87"/>
    </row>
    <row r="604" spans="1:18">
      <c r="A604" s="404" t="s">
        <v>370</v>
      </c>
    </row>
    <row r="605" spans="1:18">
      <c r="A605" s="247" t="s">
        <v>386</v>
      </c>
    </row>
  </sheetData>
  <mergeCells count="39">
    <mergeCell ref="K530:Q530"/>
    <mergeCell ref="A67:B67"/>
    <mergeCell ref="A65:B65"/>
    <mergeCell ref="D529:E529"/>
    <mergeCell ref="E452:P452"/>
    <mergeCell ref="E454:P454"/>
    <mergeCell ref="C452:D452"/>
    <mergeCell ref="E297:P297"/>
    <mergeCell ref="E299:P299"/>
    <mergeCell ref="C375:N375"/>
    <mergeCell ref="C377:N377"/>
    <mergeCell ref="E221:P221"/>
    <mergeCell ref="A80:G80"/>
    <mergeCell ref="C219:D219"/>
    <mergeCell ref="A138:G138"/>
    <mergeCell ref="C142:N142"/>
    <mergeCell ref="E219:P219"/>
    <mergeCell ref="C144:N144"/>
    <mergeCell ref="A127:G127"/>
    <mergeCell ref="A131:G131"/>
    <mergeCell ref="A133:G133"/>
    <mergeCell ref="A129:G129"/>
    <mergeCell ref="A135:G136"/>
    <mergeCell ref="A3:I3"/>
    <mergeCell ref="A78:G78"/>
    <mergeCell ref="A7:H7"/>
    <mergeCell ref="A5:C5"/>
    <mergeCell ref="D39:E39"/>
    <mergeCell ref="B37:C37"/>
    <mergeCell ref="D17:F17"/>
    <mergeCell ref="A25:G25"/>
    <mergeCell ref="A27:G27"/>
    <mergeCell ref="A29:G29"/>
    <mergeCell ref="B39:C39"/>
    <mergeCell ref="G39:I39"/>
    <mergeCell ref="A31:G31"/>
    <mergeCell ref="A33:G33"/>
    <mergeCell ref="A35:G35"/>
    <mergeCell ref="A6:F6"/>
  </mergeCells>
  <phoneticPr fontId="2" type="noConversion"/>
  <hyperlinks>
    <hyperlink ref="A5" location="'2004-05 forecast'!A21" display="An explanation of the forecast (table 1)." xr:uid="{00000000-0004-0000-0100-000000000000}"/>
    <hyperlink ref="A6" location="'2004-05 forecast'!A86" display="A chart of weekly forecasts for the entire marketing year (figure 1)." xr:uid="{00000000-0004-0000-0100-000001000000}"/>
    <hyperlink ref="A7" location="'2006-07 forecast'!A129" display="Explanation of detailed computational steps for the weekly forecasts for the marketing year (tables 2 through 7)" xr:uid="{00000000-0004-0000-0100-000002000000}"/>
    <hyperlink ref="A5:C5" location="'2020-21 Forecast'!A24" display="Explanation of forecast (table 1)" xr:uid="{00000000-0004-0000-0100-000003000000}"/>
    <hyperlink ref="A6:D6" location="'2004-05 forecast'!A77" display="A chart of weekly forecasts for the entire marketing year (figure 1)." xr:uid="{00000000-0004-0000-0100-000004000000}"/>
    <hyperlink ref="A7:F7" location="'2004-05 forecast'!A129" display="Detailed computational steps for the weekly forecasts for the marketing year (tables 2 through 7)." xr:uid="{00000000-0004-0000-0100-000005000000}"/>
    <hyperlink ref="A6:E6" location="'2018-19 Forecast'!A77" display="Chart of weekly futures model forecasts for the entire marketing year (figure 1)" xr:uid="{00000000-0004-0000-0100-000006000000}"/>
    <hyperlink ref="A7:G7" location="'2018-19 Forecast'!A129" display="Explanation of detailed computational steps for the weekly forecasts for the marketing year (tables 2 through 7)" xr:uid="{00000000-0004-0000-0100-000007000000}"/>
    <hyperlink ref="A3:H3" location="'2018-19 Forecast'!A12" display="Weekly forecast of the corn season-average farm price received and implied price loss coverage (PLC) payment rate for crop year 2018/19:" xr:uid="{00000000-0004-0000-0100-000008000000}"/>
    <hyperlink ref="A6:F6" location="'2020-21 Forecast'!A77" display="      Chart of weekly futures model forecasts for the entire marketing year (figure 1)." xr:uid="{00000000-0004-0000-0100-000009000000}"/>
    <hyperlink ref="A7:H7" location="'2020-21 Forecast'!A129" display="Explanation of detailed computational steps for the weekly forecasts for the marketing year (tables 2 through 7)" xr:uid="{00000000-0004-0000-0100-00000A000000}"/>
    <hyperlink ref="A3:I3" location="'2020-21 Forecast'!A12" display="Weekly forecast of the corn season-average farm price received and implied price loss coverage (PLC) payment rate for crop year 2020/21:" xr:uid="{4D5638E6-0376-404E-8829-60F64F10AA11}"/>
  </hyperlinks>
  <pageMargins left="0.75" right="0.75" top="1" bottom="1" header="0.5" footer="0.5"/>
  <pageSetup scale="10" orientation="landscape" horizontalDpi="4294967293" r:id="rId1"/>
  <headerFooter alignWithMargins="0"/>
  <ignoredErrors>
    <ignoredError sqref="I43:I54 F43:F46 E43:E54 C43:C47 B47:B48 F48:F54 G43 B50:B54 L533:L552 P532:Q599 O553:O599 L532 M536 M532:M535 M537:M599 O532:O551 N532:N551 O552 L553:L599 N552:N599" evalError="1"/>
    <ignoredError sqref="C48 C53:C54 C51 C49 C50 C52" evalError="1" formula="1"/>
    <ignoredError sqref="E476:P476"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T614"/>
  <sheetViews>
    <sheetView zoomScale="101" workbookViewId="0">
      <selection activeCell="E539" sqref="E539:E608"/>
    </sheetView>
  </sheetViews>
  <sheetFormatPr defaultRowHeight="13.2"/>
  <cols>
    <col min="1" max="1" width="17.33203125" customWidth="1"/>
    <col min="2" max="2" width="14.5546875" customWidth="1"/>
    <col min="3" max="3" width="18.6640625" customWidth="1"/>
    <col min="4" max="4" width="28.5546875" customWidth="1"/>
    <col min="5" max="5" width="13.33203125" customWidth="1"/>
    <col min="6" max="6" width="16.6640625" customWidth="1"/>
    <col min="7" max="7" width="19" customWidth="1"/>
    <col min="8" max="8" width="20.88671875" customWidth="1"/>
    <col min="9" max="9" width="15.88671875" customWidth="1"/>
    <col min="10" max="10" width="19.88671875" customWidth="1"/>
    <col min="11" max="11" width="16.109375" customWidth="1"/>
    <col min="12" max="12" width="10.88671875" customWidth="1"/>
    <col min="13" max="13" width="13.5546875" customWidth="1"/>
    <col min="14" max="15" width="10.88671875" customWidth="1"/>
    <col min="16" max="16" width="14.109375" customWidth="1"/>
    <col min="17" max="17" width="11.33203125" customWidth="1"/>
  </cols>
  <sheetData>
    <row r="1" spans="1:13" ht="18">
      <c r="A1" s="165" t="s">
        <v>222</v>
      </c>
      <c r="B1" s="15"/>
      <c r="C1" s="15" t="s">
        <v>89</v>
      </c>
      <c r="D1" s="299"/>
      <c r="E1" s="15"/>
      <c r="F1" s="15"/>
      <c r="G1" s="15"/>
      <c r="H1" s="15"/>
      <c r="I1" s="15"/>
      <c r="J1" s="15"/>
      <c r="K1" s="15"/>
      <c r="L1" s="15"/>
      <c r="M1" s="25"/>
    </row>
    <row r="2" spans="1:13" ht="18">
      <c r="A2" s="524" t="s">
        <v>72</v>
      </c>
      <c r="B2" s="524"/>
      <c r="C2" s="524"/>
      <c r="D2" s="526"/>
      <c r="E2" s="524"/>
      <c r="F2" s="524"/>
      <c r="G2" s="524"/>
      <c r="H2" s="523"/>
      <c r="I2" s="523"/>
      <c r="J2" s="15"/>
      <c r="K2" s="15"/>
      <c r="L2" s="15"/>
      <c r="M2" s="25"/>
    </row>
    <row r="3" spans="1:13" ht="18">
      <c r="A3" s="585" t="s">
        <v>201</v>
      </c>
      <c r="B3" s="585"/>
      <c r="C3" s="585"/>
      <c r="D3" s="585"/>
      <c r="E3" s="585"/>
      <c r="F3" s="585"/>
      <c r="G3" s="585"/>
      <c r="H3" s="585"/>
      <c r="I3" s="585"/>
      <c r="J3" s="15"/>
      <c r="K3" s="15"/>
      <c r="L3" s="15"/>
      <c r="M3" s="25"/>
    </row>
    <row r="4" spans="1:13" ht="18">
      <c r="A4" s="524" t="s">
        <v>50</v>
      </c>
      <c r="B4" s="525"/>
      <c r="C4" s="525"/>
      <c r="D4" s="525"/>
      <c r="E4" s="525"/>
      <c r="F4" s="525"/>
      <c r="G4" s="526"/>
      <c r="H4" s="522"/>
      <c r="I4" s="523"/>
      <c r="J4" s="15"/>
      <c r="K4" s="15"/>
      <c r="L4" s="15"/>
      <c r="M4" s="25"/>
    </row>
    <row r="5" spans="1:13" ht="18">
      <c r="A5" s="585" t="s">
        <v>257</v>
      </c>
      <c r="B5" s="585"/>
      <c r="C5" s="585"/>
      <c r="D5" s="525"/>
      <c r="E5" s="525"/>
      <c r="F5" s="525"/>
      <c r="G5" s="526"/>
      <c r="H5" s="522"/>
      <c r="I5" s="523"/>
      <c r="J5" s="6"/>
      <c r="K5" s="6"/>
      <c r="L5" s="6"/>
    </row>
    <row r="6" spans="1:13" ht="18">
      <c r="A6" s="558" t="s">
        <v>189</v>
      </c>
      <c r="B6" s="558"/>
      <c r="C6" s="558"/>
      <c r="D6" s="558"/>
      <c r="E6" s="558"/>
      <c r="F6" s="558"/>
      <c r="G6" s="525"/>
      <c r="H6" s="522"/>
      <c r="I6" s="523"/>
      <c r="J6" s="6"/>
      <c r="K6" s="6"/>
      <c r="L6" s="6"/>
    </row>
    <row r="7" spans="1:13" ht="18">
      <c r="A7" s="585" t="s">
        <v>258</v>
      </c>
      <c r="B7" s="585"/>
      <c r="C7" s="585"/>
      <c r="D7" s="585"/>
      <c r="E7" s="585"/>
      <c r="F7" s="585"/>
      <c r="G7" s="585"/>
      <c r="H7" s="522"/>
      <c r="I7" s="523"/>
      <c r="J7" s="6"/>
      <c r="K7" s="6"/>
      <c r="L7" s="6"/>
    </row>
    <row r="8" spans="1:13" ht="18">
      <c r="A8" s="168" t="s">
        <v>43</v>
      </c>
      <c r="B8" s="5"/>
      <c r="C8" s="5"/>
      <c r="D8" s="5"/>
      <c r="E8" s="5"/>
      <c r="F8" s="5"/>
      <c r="G8" s="5"/>
      <c r="H8" s="5"/>
      <c r="I8" s="15"/>
      <c r="J8" s="6"/>
      <c r="K8" s="6"/>
      <c r="L8" s="6"/>
    </row>
    <row r="9" spans="1:13" ht="13.5" customHeight="1">
      <c r="A9" s="168"/>
      <c r="B9" s="5"/>
      <c r="C9" s="5"/>
      <c r="D9" s="5"/>
      <c r="E9" s="5"/>
      <c r="F9" s="5"/>
      <c r="G9" s="5"/>
      <c r="H9" s="5"/>
      <c r="I9" s="15"/>
      <c r="J9" s="6"/>
      <c r="K9" s="6"/>
      <c r="L9" s="6"/>
    </row>
    <row r="10" spans="1:13" ht="13.5" customHeight="1">
      <c r="A10" s="168"/>
      <c r="B10" s="5"/>
      <c r="C10" s="5"/>
      <c r="D10" s="5"/>
      <c r="E10" s="5"/>
      <c r="F10" s="5"/>
      <c r="G10" s="5"/>
      <c r="H10" s="5"/>
      <c r="I10" s="15"/>
      <c r="J10" s="6"/>
      <c r="K10" s="6"/>
      <c r="L10" s="6"/>
    </row>
    <row r="11" spans="1:13" ht="13.5" customHeight="1">
      <c r="A11" s="24"/>
      <c r="B11" s="5"/>
      <c r="C11" s="5"/>
      <c r="E11" s="5"/>
      <c r="F11" s="5"/>
      <c r="G11" s="5"/>
      <c r="H11" s="5"/>
      <c r="I11" s="15"/>
      <c r="J11" s="6"/>
      <c r="K11" s="6"/>
      <c r="L11" s="6"/>
    </row>
    <row r="12" spans="1:13" ht="18.600000000000001" thickBot="1">
      <c r="A12" s="345" t="s">
        <v>404</v>
      </c>
      <c r="B12" s="346"/>
      <c r="C12" s="346"/>
      <c r="D12" s="346"/>
      <c r="E12" s="346"/>
      <c r="F12" s="346"/>
      <c r="G12" s="346"/>
      <c r="H12" s="346"/>
      <c r="I12" s="347"/>
      <c r="J12" s="6"/>
      <c r="K12" s="6"/>
      <c r="L12" s="6"/>
    </row>
    <row r="13" spans="1:13" ht="18.600000000000001" thickBot="1">
      <c r="A13" s="338" t="s">
        <v>89</v>
      </c>
      <c r="B13" s="339"/>
      <c r="C13" s="339"/>
      <c r="D13" s="339"/>
      <c r="E13" s="339"/>
      <c r="F13" s="339"/>
      <c r="G13" s="339"/>
      <c r="H13" s="339"/>
      <c r="I13" s="339"/>
      <c r="J13" s="6"/>
    </row>
    <row r="14" spans="1:13" ht="18.600000000000001" thickBot="1">
      <c r="A14" s="338"/>
      <c r="B14" s="337"/>
      <c r="C14" s="340" t="s">
        <v>278</v>
      </c>
      <c r="D14" s="341">
        <f>LOOKUP("End of Data",Data!$H$112:'Data'!$H$182,Data!$B$112:'Data'!$B$182)</f>
        <v>44070</v>
      </c>
      <c r="E14" s="339"/>
      <c r="F14" s="339"/>
      <c r="G14" s="339"/>
      <c r="H14" s="339"/>
      <c r="I14" s="339"/>
      <c r="J14" s="6"/>
    </row>
    <row r="15" spans="1:13" ht="18">
      <c r="A15" s="338"/>
      <c r="B15" s="339"/>
      <c r="C15" s="339"/>
      <c r="D15" s="339"/>
      <c r="E15" s="339"/>
      <c r="F15" s="339"/>
      <c r="G15" s="339"/>
      <c r="H15" s="339"/>
      <c r="I15" s="339"/>
    </row>
    <row r="16" spans="1:13" ht="18.600000000000001" thickBot="1">
      <c r="A16" s="338" t="s">
        <v>150</v>
      </c>
      <c r="B16" s="347"/>
      <c r="C16" s="348"/>
      <c r="D16" s="349" t="s">
        <v>73</v>
      </c>
      <c r="E16" s="347"/>
      <c r="F16" s="349" t="s">
        <v>171</v>
      </c>
      <c r="G16" s="348"/>
      <c r="H16" s="339"/>
      <c r="I16" s="339"/>
      <c r="J16" s="3"/>
    </row>
    <row r="17" spans="1:10" ht="18.600000000000001" thickBot="1">
      <c r="A17" s="337"/>
      <c r="B17" s="342"/>
      <c r="C17" s="342"/>
      <c r="D17" s="545" t="s">
        <v>314</v>
      </c>
      <c r="E17" s="545"/>
      <c r="F17" s="545"/>
      <c r="G17" s="339"/>
      <c r="H17" s="339"/>
      <c r="I17" s="339"/>
      <c r="J17" s="3"/>
    </row>
    <row r="18" spans="1:10" ht="18.600000000000001" thickBot="1">
      <c r="A18" s="338"/>
      <c r="B18" s="342"/>
      <c r="C18" s="343" t="s">
        <v>280</v>
      </c>
      <c r="D18" s="344">
        <f>LOOKUP("End of Data",$R$539:$R$608,C$539:C$608)</f>
        <v>3.59333955444</v>
      </c>
      <c r="E18" s="339"/>
      <c r="F18" s="344">
        <f>LOOKUP("End of Data",$R$539:$R$608,P$539:P$608)</f>
        <v>0.10666044556000021</v>
      </c>
      <c r="G18" s="277"/>
      <c r="H18" s="339"/>
      <c r="I18" s="339"/>
      <c r="J18" s="3"/>
    </row>
    <row r="19" spans="1:10" ht="18.600000000000001" thickBot="1">
      <c r="A19" s="338"/>
      <c r="B19" s="342"/>
      <c r="C19" s="343"/>
      <c r="D19" s="350"/>
      <c r="E19" s="339"/>
      <c r="F19" s="339"/>
      <c r="G19" s="277"/>
      <c r="H19" s="339"/>
      <c r="I19" s="339"/>
    </row>
    <row r="20" spans="1:10" ht="18.600000000000001" thickBot="1">
      <c r="A20" s="277"/>
      <c r="B20" s="342"/>
      <c r="C20" s="343" t="s">
        <v>281</v>
      </c>
      <c r="D20" s="344">
        <f>LOOKUP("End of Data",$R$539:$R$608,F$539:F$608)</f>
        <v>3.6</v>
      </c>
      <c r="E20" s="339"/>
      <c r="F20" s="344">
        <f>LOOKUP("End of Data",$R$539:$R$608,Q$539:Q$608)</f>
        <v>0.10000000000000009</v>
      </c>
      <c r="G20" s="277"/>
      <c r="H20" s="339"/>
      <c r="I20" s="339"/>
      <c r="J20" s="3"/>
    </row>
    <row r="21" spans="1:10" ht="13.5" customHeight="1">
      <c r="A21" s="5"/>
      <c r="B21" s="15"/>
      <c r="C21" s="15"/>
      <c r="E21" s="15"/>
      <c r="F21" s="15"/>
      <c r="G21" s="15"/>
      <c r="H21" s="15"/>
      <c r="I21" s="15"/>
      <c r="J21" s="3"/>
    </row>
    <row r="22" spans="1:10" ht="13.5" customHeight="1">
      <c r="A22" s="5"/>
      <c r="B22" s="15"/>
      <c r="C22" s="15"/>
      <c r="D22" s="4"/>
      <c r="E22" s="15"/>
      <c r="F22" s="15"/>
      <c r="G22" s="15"/>
      <c r="H22" s="15"/>
      <c r="I22" s="15"/>
      <c r="J22" s="3"/>
    </row>
    <row r="23" spans="1:10" ht="13.5" customHeight="1">
      <c r="A23" s="5"/>
      <c r="B23" s="15"/>
      <c r="C23" s="15"/>
      <c r="D23" s="15"/>
      <c r="E23" s="15"/>
      <c r="F23" s="15"/>
      <c r="G23" s="15"/>
      <c r="H23" s="6"/>
      <c r="I23" s="6"/>
      <c r="J23" s="3"/>
    </row>
    <row r="24" spans="1:10" ht="20.25" customHeight="1">
      <c r="A24" s="4" t="s">
        <v>259</v>
      </c>
      <c r="B24" s="15"/>
      <c r="C24" s="15"/>
      <c r="D24" s="15"/>
      <c r="E24" s="15"/>
      <c r="F24" s="15"/>
      <c r="G24" s="15"/>
      <c r="H24" s="6"/>
      <c r="I24" s="6"/>
    </row>
    <row r="25" spans="1:10" ht="33" customHeight="1">
      <c r="A25" s="546" t="s">
        <v>408</v>
      </c>
      <c r="B25" s="547"/>
      <c r="C25" s="547"/>
      <c r="D25" s="547"/>
      <c r="E25" s="547"/>
      <c r="F25" s="547"/>
      <c r="G25" s="547"/>
      <c r="H25" s="6"/>
      <c r="I25" s="6"/>
      <c r="J25" s="3"/>
    </row>
    <row r="26" spans="1:10" ht="15.6">
      <c r="A26" s="3"/>
      <c r="B26" s="6"/>
      <c r="C26" s="6"/>
      <c r="D26" s="6"/>
      <c r="E26" s="6"/>
      <c r="F26" s="6"/>
      <c r="G26" s="6"/>
      <c r="H26" s="6"/>
      <c r="I26" s="6"/>
    </row>
    <row r="27" spans="1:10" ht="48" customHeight="1">
      <c r="A27" s="548" t="s">
        <v>283</v>
      </c>
      <c r="B27" s="549"/>
      <c r="C27" s="549"/>
      <c r="D27" s="549"/>
      <c r="E27" s="549"/>
      <c r="F27" s="549"/>
      <c r="G27" s="549"/>
      <c r="H27" s="231"/>
      <c r="I27" s="6"/>
    </row>
    <row r="28" spans="1:10" ht="15.6">
      <c r="A28" s="32"/>
      <c r="B28" s="32"/>
      <c r="C28" s="32"/>
      <c r="D28" s="32"/>
      <c r="E28" s="32"/>
      <c r="F28" s="32"/>
      <c r="G28" s="32"/>
      <c r="H28" s="34"/>
    </row>
    <row r="29" spans="1:10" ht="33" customHeight="1">
      <c r="A29" s="550" t="s">
        <v>350</v>
      </c>
      <c r="B29" s="549"/>
      <c r="C29" s="549"/>
      <c r="D29" s="549"/>
      <c r="E29" s="549"/>
      <c r="F29" s="549"/>
      <c r="G29" s="549"/>
      <c r="H29" s="32"/>
      <c r="I29" s="3"/>
    </row>
    <row r="30" spans="1:10" ht="15.6">
      <c r="A30" s="6"/>
      <c r="B30" s="6"/>
      <c r="C30" s="6"/>
      <c r="D30" s="6"/>
      <c r="E30" s="6"/>
      <c r="F30" s="6"/>
      <c r="G30" s="6"/>
      <c r="H30" s="32"/>
      <c r="I30" s="3"/>
    </row>
    <row r="31" spans="1:10" ht="48" customHeight="1">
      <c r="A31" s="554" t="s">
        <v>285</v>
      </c>
      <c r="B31" s="549"/>
      <c r="C31" s="549"/>
      <c r="D31" s="549"/>
      <c r="E31" s="549"/>
      <c r="F31" s="549"/>
      <c r="G31" s="549"/>
      <c r="H31" s="32"/>
      <c r="I31" s="3"/>
    </row>
    <row r="32" spans="1:10" ht="15.6">
      <c r="A32" s="6"/>
      <c r="B32" s="6"/>
      <c r="C32" s="6"/>
      <c r="D32" s="6"/>
      <c r="E32" s="6"/>
      <c r="F32" s="6"/>
      <c r="G32" s="6"/>
      <c r="H32" s="32"/>
    </row>
    <row r="33" spans="1:11" ht="15.6">
      <c r="A33" s="555" t="s">
        <v>286</v>
      </c>
      <c r="B33" s="555"/>
      <c r="C33" s="555"/>
      <c r="D33" s="555"/>
      <c r="E33" s="555"/>
      <c r="F33" s="555"/>
      <c r="G33" s="555"/>
      <c r="H33" s="32"/>
      <c r="I33" s="33"/>
    </row>
    <row r="34" spans="1:11" ht="15.6">
      <c r="A34" s="6"/>
      <c r="B34" s="6"/>
      <c r="C34" s="6"/>
      <c r="D34" s="6"/>
      <c r="E34" s="6"/>
      <c r="F34" s="6"/>
      <c r="G34" s="6"/>
      <c r="H34" s="32"/>
      <c r="I34" s="33"/>
    </row>
    <row r="35" spans="1:11" ht="15.6">
      <c r="A35" s="556" t="s">
        <v>287</v>
      </c>
      <c r="B35" s="556"/>
      <c r="C35" s="556"/>
      <c r="D35" s="556"/>
      <c r="E35" s="556"/>
      <c r="F35" s="556"/>
      <c r="G35" s="556"/>
      <c r="H35" s="34"/>
      <c r="I35" s="33"/>
    </row>
    <row r="36" spans="1:11" ht="16.2" thickBot="1">
      <c r="A36" s="33"/>
      <c r="B36" s="32"/>
      <c r="C36" s="32"/>
      <c r="D36" s="32"/>
      <c r="E36" s="32"/>
      <c r="F36" s="32"/>
      <c r="G36" s="32"/>
      <c r="H36" s="32"/>
    </row>
    <row r="37" spans="1:11" ht="16.2" thickBot="1">
      <c r="B37" s="543" t="s">
        <v>58</v>
      </c>
      <c r="C37" s="544"/>
      <c r="D37" s="164">
        <f>LOOKUP("End of Data",Data!$H$113:'Data'!$H$182,Data!$B$113:'Data'!$B$182)</f>
        <v>44070</v>
      </c>
    </row>
    <row r="38" spans="1:11" ht="16.2" thickBot="1">
      <c r="A38" s="9" t="s">
        <v>237</v>
      </c>
      <c r="B38" s="10"/>
      <c r="C38" s="10"/>
      <c r="D38" s="10"/>
      <c r="E38" s="10"/>
      <c r="F38" s="10"/>
      <c r="G38" s="10"/>
      <c r="H38" s="10"/>
      <c r="I38" s="10"/>
      <c r="J38" s="12"/>
    </row>
    <row r="39" spans="1:11" ht="15">
      <c r="A39" s="11"/>
      <c r="B39" s="551" t="s">
        <v>59</v>
      </c>
      <c r="C39" s="552"/>
      <c r="D39" s="542" t="s">
        <v>315</v>
      </c>
      <c r="E39" s="542"/>
      <c r="F39" s="47" t="s">
        <v>316</v>
      </c>
      <c r="G39" s="553" t="s">
        <v>317</v>
      </c>
      <c r="H39" s="553"/>
      <c r="I39" s="553"/>
      <c r="J39" s="79"/>
      <c r="K39" s="13"/>
    </row>
    <row r="40" spans="1:11">
      <c r="A40" s="58" t="s">
        <v>42</v>
      </c>
      <c r="B40" s="177" t="s">
        <v>318</v>
      </c>
      <c r="C40" s="177" t="s">
        <v>319</v>
      </c>
      <c r="D40" s="178" t="s">
        <v>320</v>
      </c>
      <c r="E40" s="178" t="s">
        <v>321</v>
      </c>
      <c r="F40" s="47" t="s">
        <v>322</v>
      </c>
      <c r="G40" s="179" t="s">
        <v>63</v>
      </c>
      <c r="H40" s="179" t="s">
        <v>62</v>
      </c>
      <c r="I40" s="179" t="s">
        <v>64</v>
      </c>
      <c r="J40" s="79"/>
      <c r="K40" s="13"/>
    </row>
    <row r="41" spans="1:11" ht="39" customHeight="1">
      <c r="A41" s="180" t="s">
        <v>266</v>
      </c>
      <c r="B41" s="181" t="s">
        <v>67</v>
      </c>
      <c r="C41" s="181" t="s">
        <v>39</v>
      </c>
      <c r="D41" s="182" t="s">
        <v>7</v>
      </c>
      <c r="E41" s="182" t="s">
        <v>60</v>
      </c>
      <c r="F41" s="183" t="s">
        <v>68</v>
      </c>
      <c r="G41" s="184" t="s">
        <v>61</v>
      </c>
      <c r="H41" s="184" t="s">
        <v>8</v>
      </c>
      <c r="I41" s="184" t="s">
        <v>65</v>
      </c>
      <c r="J41" s="185"/>
      <c r="K41" s="13"/>
    </row>
    <row r="42" spans="1:11">
      <c r="B42" s="50" t="s">
        <v>66</v>
      </c>
      <c r="C42" s="49"/>
      <c r="D42" s="42"/>
      <c r="E42" s="42"/>
      <c r="F42" s="45"/>
      <c r="G42" s="52"/>
      <c r="H42" s="232" t="s">
        <v>323</v>
      </c>
      <c r="I42" s="232" t="s">
        <v>149</v>
      </c>
      <c r="J42" s="291"/>
    </row>
    <row r="43" spans="1:11" ht="15.6">
      <c r="A43" t="s">
        <v>77</v>
      </c>
      <c r="B43" s="48" t="s">
        <v>89</v>
      </c>
      <c r="C43" s="297" t="str">
        <f>IF(B46=0,"",B46)</f>
        <v/>
      </c>
      <c r="D43" s="161">
        <f t="array" ref="D43:D54">TRANSPOSE(Data!C$549:'Data'!N$549)</f>
        <v>-0.11667159999999983</v>
      </c>
      <c r="E43" s="298" t="str">
        <f>IF(C43="","",C43+D43)</f>
        <v/>
      </c>
      <c r="F43" s="210">
        <f>LOOKUP("End of Data",Data!$Q$326:'Data'!$Q$396,Data!E$326:'Data'!E$396)</f>
        <v>3.8</v>
      </c>
      <c r="G43" s="54">
        <f>IF(F43&gt;0,F43,E43)</f>
        <v>3.8</v>
      </c>
      <c r="H43" s="85">
        <f>Data!C$651*100</f>
        <v>6.9600000000000009</v>
      </c>
      <c r="I43" s="55">
        <f t="shared" ref="I43:I54" si="0">(G43*H43)/100</f>
        <v>0.26447999999999999</v>
      </c>
      <c r="J43" s="79"/>
    </row>
    <row r="44" spans="1:11" ht="15.6">
      <c r="A44" t="s">
        <v>78</v>
      </c>
      <c r="B44" s="48"/>
      <c r="C44" s="297" t="str">
        <f>IF(B46=0,"",B46)</f>
        <v/>
      </c>
      <c r="D44" s="161">
        <v>-0.15698860000000012</v>
      </c>
      <c r="E44" s="298" t="str">
        <f t="shared" ref="E44:E54" si="1">IF(C44="","",C44+D44)</f>
        <v/>
      </c>
      <c r="F44" s="210">
        <f>LOOKUP("End of Data",Data!$Q$326:'Data'!$Q$396,Data!F$326:'Data'!F$396)</f>
        <v>3.84</v>
      </c>
      <c r="G44" s="54">
        <f t="shared" ref="G44:G54" si="2">IF(F44&gt;0,F44,E44)</f>
        <v>3.84</v>
      </c>
      <c r="H44" s="85">
        <f>Data!D$651*100</f>
        <v>11.46</v>
      </c>
      <c r="I44" s="55">
        <f t="shared" si="0"/>
        <v>0.44006400000000001</v>
      </c>
      <c r="J44" s="79"/>
    </row>
    <row r="45" spans="1:11" ht="15.6">
      <c r="A45" t="s">
        <v>79</v>
      </c>
      <c r="B45" s="297"/>
      <c r="C45" s="297" t="str">
        <f>IF(B46=0,"",B46)</f>
        <v/>
      </c>
      <c r="D45" s="161">
        <v>-0.19087199999999999</v>
      </c>
      <c r="E45" s="298" t="str">
        <f t="shared" si="1"/>
        <v/>
      </c>
      <c r="F45" s="210">
        <f>LOOKUP("End of Data",Data!$Q$326:'Data'!$Q$396,Data!G$326:'Data'!G$396)</f>
        <v>3.68</v>
      </c>
      <c r="G45" s="54">
        <f t="shared" si="2"/>
        <v>3.68</v>
      </c>
      <c r="H45" s="85">
        <f>Data!E$651*100</f>
        <v>12.4</v>
      </c>
      <c r="I45" s="55">
        <f t="shared" si="0"/>
        <v>0.45632000000000006</v>
      </c>
      <c r="J45" s="79"/>
    </row>
    <row r="46" spans="1:11" ht="15.6">
      <c r="A46" t="s">
        <v>80</v>
      </c>
      <c r="B46" s="209">
        <f>LOOKUP("End of Data",Data!$H$113:'Data'!$H$182,Data!C$113:'Data'!C$182)</f>
        <v>0</v>
      </c>
      <c r="C46" s="48" t="str">
        <f>IF(B49=0,"",B49)</f>
        <v/>
      </c>
      <c r="D46" s="161">
        <v>-0.20845640000000004</v>
      </c>
      <c r="E46" s="43" t="str">
        <f t="shared" si="1"/>
        <v/>
      </c>
      <c r="F46" s="210">
        <f>LOOKUP("End of Data",Data!$Q$326:'Data'!$Q$396,Data!H$326:'Data'!H$396)</f>
        <v>3.71</v>
      </c>
      <c r="G46" s="54">
        <f t="shared" si="2"/>
        <v>3.71</v>
      </c>
      <c r="H46" s="85">
        <f>Data!F$651*100</f>
        <v>9</v>
      </c>
      <c r="I46" s="55">
        <f t="shared" si="0"/>
        <v>0.33390000000000003</v>
      </c>
      <c r="J46" s="79"/>
    </row>
    <row r="47" spans="1:11" ht="15.6">
      <c r="A47" t="s">
        <v>81</v>
      </c>
      <c r="B47" s="297"/>
      <c r="C47" s="48" t="str">
        <f>IF(B49=0,"",B49)</f>
        <v/>
      </c>
      <c r="D47" s="161">
        <v>-0.14014259999999998</v>
      </c>
      <c r="E47" s="43" t="str">
        <f t="shared" si="1"/>
        <v/>
      </c>
      <c r="F47" s="210">
        <f>LOOKUP("End of Data",Data!$Q$326:'Data'!$Q$396,Data!I$326:'Data'!I$396)</f>
        <v>3.79</v>
      </c>
      <c r="G47" s="54">
        <f t="shared" si="2"/>
        <v>3.79</v>
      </c>
      <c r="H47" s="85">
        <f>Data!G$651*100</f>
        <v>12.6</v>
      </c>
      <c r="I47" s="55">
        <f t="shared" si="0"/>
        <v>0.47753999999999996</v>
      </c>
      <c r="J47" s="79"/>
    </row>
    <row r="48" spans="1:11" ht="15.6">
      <c r="A48" t="s">
        <v>82</v>
      </c>
      <c r="B48" s="297"/>
      <c r="C48" s="48" t="str">
        <f>IF(B49=0,"",B49)</f>
        <v/>
      </c>
      <c r="D48" s="161">
        <v>-0.1537616</v>
      </c>
      <c r="E48" s="43" t="str">
        <f t="shared" si="1"/>
        <v/>
      </c>
      <c r="F48" s="210">
        <f>LOOKUP("End of Data",Data!$Q$326:'Data'!$Q$396,Data!J$326:'Data'!J$396)</f>
        <v>3.78</v>
      </c>
      <c r="G48" s="54">
        <f t="shared" si="2"/>
        <v>3.78</v>
      </c>
      <c r="H48" s="85">
        <f>Data!H$651*100</f>
        <v>7.5400000000000009</v>
      </c>
      <c r="I48" s="55">
        <f t="shared" si="0"/>
        <v>0.28501199999999999</v>
      </c>
      <c r="J48" s="79"/>
    </row>
    <row r="49" spans="1:11" ht="15.6">
      <c r="A49" t="s">
        <v>83</v>
      </c>
      <c r="B49" s="209">
        <f>LOOKUP("End of Data",Data!$H$113:'Data'!$H$182,Data!D$113:'Data'!D$182)</f>
        <v>0</v>
      </c>
      <c r="C49" s="48" t="str">
        <f>IF(B51=0,"",B51)</f>
        <v/>
      </c>
      <c r="D49" s="161">
        <v>-0.1448696000000001</v>
      </c>
      <c r="E49" s="43" t="str">
        <f t="shared" si="1"/>
        <v/>
      </c>
      <c r="F49" s="210">
        <f>LOOKUP("End of Data",Data!$Q$326:'Data'!$Q$396,Data!K$326:'Data'!K$396)</f>
        <v>3.68</v>
      </c>
      <c r="G49" s="54">
        <f t="shared" si="2"/>
        <v>3.68</v>
      </c>
      <c r="H49" s="85">
        <f>Data!I$651*100</f>
        <v>6.92</v>
      </c>
      <c r="I49" s="55">
        <f t="shared" si="0"/>
        <v>0.25465599999999999</v>
      </c>
      <c r="J49" s="79"/>
    </row>
    <row r="50" spans="1:11" ht="15.6">
      <c r="A50" t="s">
        <v>84</v>
      </c>
      <c r="B50" s="48"/>
      <c r="C50" s="48" t="str">
        <f>IF(B51=0,"",B51)</f>
        <v/>
      </c>
      <c r="D50" s="161">
        <v>-0.1328328</v>
      </c>
      <c r="E50" s="43" t="str">
        <f t="shared" si="1"/>
        <v/>
      </c>
      <c r="F50" s="210">
        <f>LOOKUP("End of Data",Data!$Q$326:'Data'!$Q$396,Data!L$326:'Data'!L$396)</f>
        <v>3.29</v>
      </c>
      <c r="G50" s="54">
        <f t="shared" si="2"/>
        <v>3.29</v>
      </c>
      <c r="H50" s="85">
        <f>Data!J$651*100</f>
        <v>5.88</v>
      </c>
      <c r="I50" s="55">
        <f t="shared" si="0"/>
        <v>0.19345199999999999</v>
      </c>
      <c r="J50" s="79"/>
    </row>
    <row r="51" spans="1:11" ht="15.6">
      <c r="A51" t="s">
        <v>85</v>
      </c>
      <c r="B51" s="209">
        <f>LOOKUP("End of Data",Data!$H$113:'Data'!$H$182,Data!E$113:'Data'!E$182)</f>
        <v>0</v>
      </c>
      <c r="C51" s="48" t="str">
        <f>IF(B53=0,"",B53)</f>
        <v/>
      </c>
      <c r="D51" s="161">
        <v>-0.20169859999999984</v>
      </c>
      <c r="E51" s="43" t="str">
        <f t="shared" si="1"/>
        <v/>
      </c>
      <c r="F51" s="210">
        <f>LOOKUP("End of Data",Data!$Q$326:'Data'!$Q$396,Data!M$326:'Data'!M$396)</f>
        <v>3.2</v>
      </c>
      <c r="G51" s="54">
        <f t="shared" si="2"/>
        <v>3.2</v>
      </c>
      <c r="H51" s="85">
        <f>Data!K$651*100</f>
        <v>6.34</v>
      </c>
      <c r="I51" s="55">
        <f t="shared" si="0"/>
        <v>0.20288</v>
      </c>
      <c r="J51" s="79"/>
    </row>
    <row r="52" spans="1:11" ht="15.6">
      <c r="A52" t="s">
        <v>86</v>
      </c>
      <c r="B52" s="48"/>
      <c r="C52" s="48" t="str">
        <f>IF(B53=0,"",B53)</f>
        <v/>
      </c>
      <c r="D52" s="161">
        <v>-0.2139334</v>
      </c>
      <c r="E52" s="43" t="str">
        <f t="shared" si="1"/>
        <v/>
      </c>
      <c r="F52" s="210">
        <f>LOOKUP("End of Data",Data!$Q$326:'Data'!$Q$396,Data!N$326:'Data'!N$396)</f>
        <v>3.16</v>
      </c>
      <c r="G52" s="54">
        <f t="shared" si="2"/>
        <v>3.16</v>
      </c>
      <c r="H52" s="85">
        <f>Data!L$651*100</f>
        <v>7.7800000000000011</v>
      </c>
      <c r="I52" s="55">
        <f t="shared" si="0"/>
        <v>0.24584800000000004</v>
      </c>
      <c r="J52" s="79"/>
    </row>
    <row r="53" spans="1:11" ht="15.6">
      <c r="A53" t="s">
        <v>87</v>
      </c>
      <c r="B53" s="209">
        <f>LOOKUP("End of Data",Data!$H$113:'Data'!$H$182,Data!F$113:'Data'!F$182)</f>
        <v>0</v>
      </c>
      <c r="C53" s="48">
        <f>IF(B55=0,"",B55)</f>
        <v>3.4420000000000002</v>
      </c>
      <c r="D53" s="161">
        <v>-0.13070139999999997</v>
      </c>
      <c r="E53" s="43">
        <f t="shared" si="1"/>
        <v>3.3112986000000002</v>
      </c>
      <c r="F53" s="210">
        <f>LOOKUP("End of Data",Data!$Q$326:'Data'!$Q$396,Data!O$326:'Data'!O$396)</f>
        <v>0</v>
      </c>
      <c r="G53" s="54">
        <f t="shared" si="2"/>
        <v>3.3112986000000002</v>
      </c>
      <c r="H53" s="85">
        <f>Data!M$651*100</f>
        <v>6.74</v>
      </c>
      <c r="I53" s="55">
        <f t="shared" si="0"/>
        <v>0.22318152564000002</v>
      </c>
      <c r="J53" s="79"/>
    </row>
    <row r="54" spans="1:11" ht="15.6">
      <c r="A54" t="s">
        <v>88</v>
      </c>
      <c r="B54" s="48"/>
      <c r="C54" s="48">
        <f>IF(B55=0,"",B55)</f>
        <v>3.4420000000000002</v>
      </c>
      <c r="D54" s="161">
        <v>-6.6905799999999876E-2</v>
      </c>
      <c r="E54" s="43">
        <f t="shared" si="1"/>
        <v>3.3750942000000004</v>
      </c>
      <c r="F54" s="210">
        <f>LOOKUP("End of Data",Data!$Q$326:'Data'!$Q$396,Data!P$326:'Data'!P$396)</f>
        <v>0</v>
      </c>
      <c r="G54" s="54">
        <f t="shared" si="2"/>
        <v>3.3750942000000004</v>
      </c>
      <c r="H54" s="85">
        <f>Data!N$651*100</f>
        <v>6.4</v>
      </c>
      <c r="I54" s="55">
        <f t="shared" si="0"/>
        <v>0.21600602880000003</v>
      </c>
      <c r="J54" s="79"/>
    </row>
    <row r="55" spans="1:11" ht="16.2" thickBot="1">
      <c r="A55" s="12" t="s">
        <v>77</v>
      </c>
      <c r="B55" s="211">
        <f>LOOKUP("End of Data",Data!$H$113:'Data'!$H$182,Data!G$113:'Data'!G$182)</f>
        <v>3.4420000000000002</v>
      </c>
      <c r="C55" s="51"/>
      <c r="D55" s="44"/>
      <c r="E55" s="44"/>
      <c r="F55" s="46"/>
      <c r="G55" s="56" t="s">
        <v>74</v>
      </c>
      <c r="H55" s="163">
        <f>SUM(H43:H54)</f>
        <v>100.02</v>
      </c>
      <c r="I55" s="53"/>
      <c r="J55" s="82"/>
    </row>
    <row r="56" spans="1:11">
      <c r="A56" s="292"/>
      <c r="B56" s="293"/>
      <c r="C56" s="293"/>
      <c r="D56" s="293"/>
      <c r="E56" s="293"/>
      <c r="F56" s="293"/>
      <c r="G56" s="293"/>
      <c r="H56" s="292"/>
      <c r="I56" s="292"/>
      <c r="J56" s="294"/>
    </row>
    <row r="57" spans="1:11" ht="16.2" thickBot="1">
      <c r="A57" s="59" t="s">
        <v>151</v>
      </c>
      <c r="B57" s="59"/>
      <c r="C57" s="59"/>
      <c r="D57" s="60"/>
      <c r="E57" s="61"/>
      <c r="F57" s="61"/>
      <c r="G57" s="61"/>
      <c r="H57" s="61"/>
      <c r="I57" s="61"/>
      <c r="J57" s="80"/>
    </row>
    <row r="58" spans="1:11" ht="16.2" thickBot="1">
      <c r="A58" s="62"/>
      <c r="B58" s="62"/>
      <c r="C58" s="62"/>
      <c r="D58" s="63"/>
      <c r="E58" s="61"/>
      <c r="F58" s="61"/>
      <c r="G58" s="61"/>
      <c r="H58" s="61"/>
      <c r="I58" s="61"/>
      <c r="J58" s="80"/>
    </row>
    <row r="59" spans="1:11" ht="14.4" thickBot="1">
      <c r="A59" s="78" t="s">
        <v>324</v>
      </c>
      <c r="B59" s="61"/>
      <c r="C59" s="61"/>
      <c r="D59" s="63"/>
      <c r="E59" s="61"/>
      <c r="F59" s="61"/>
      <c r="G59" s="61"/>
      <c r="H59" s="61"/>
      <c r="I59" s="64">
        <f>SUM(I43:I54)</f>
        <v>3.59333955444</v>
      </c>
      <c r="J59" s="80"/>
    </row>
    <row r="60" spans="1:11">
      <c r="A60" s="61"/>
      <c r="B60" s="61"/>
      <c r="C60" s="61"/>
      <c r="D60" s="65"/>
      <c r="E60" s="61"/>
      <c r="F60" s="61"/>
      <c r="G60" s="61"/>
      <c r="H60" s="61"/>
      <c r="I60" s="61"/>
      <c r="J60" s="80"/>
    </row>
    <row r="61" spans="1:11" ht="16.2" thickBot="1">
      <c r="A61" s="66" t="s">
        <v>288</v>
      </c>
      <c r="B61" s="66"/>
      <c r="C61" s="66"/>
      <c r="D61" s="67"/>
      <c r="E61" s="41"/>
      <c r="F61" s="41"/>
      <c r="G61" s="41"/>
      <c r="H61" s="41"/>
      <c r="I61" s="41"/>
      <c r="J61" s="81"/>
    </row>
    <row r="62" spans="1:11" ht="16.2" thickBot="1">
      <c r="A62" s="68" t="s">
        <v>75</v>
      </c>
      <c r="B62" s="69"/>
      <c r="C62" s="70"/>
      <c r="D62" s="71"/>
      <c r="E62" s="68"/>
      <c r="F62" s="68"/>
      <c r="G62" s="41"/>
      <c r="H62" s="41"/>
      <c r="I62" s="41"/>
      <c r="J62" s="81"/>
    </row>
    <row r="63" spans="1:11" ht="14.4" thickBot="1">
      <c r="A63" s="41"/>
      <c r="B63" s="192" t="s">
        <v>172</v>
      </c>
      <c r="C63" s="72">
        <f>MAX(0,(F63-I63))</f>
        <v>0.10666044556000021</v>
      </c>
      <c r="D63" s="76" t="s">
        <v>416</v>
      </c>
      <c r="E63" s="76"/>
      <c r="F63" s="471">
        <f>+C65</f>
        <v>3.7</v>
      </c>
      <c r="G63" s="76" t="s">
        <v>326</v>
      </c>
      <c r="H63" s="73"/>
      <c r="I63" s="461">
        <f>+C67</f>
        <v>3.59333955444</v>
      </c>
      <c r="J63" s="73"/>
      <c r="K63" s="16"/>
    </row>
    <row r="64" spans="1:11" ht="14.4" thickBot="1">
      <c r="A64" s="41"/>
      <c r="B64" s="191" t="s">
        <v>197</v>
      </c>
      <c r="C64" s="71"/>
      <c r="D64" s="391" t="s">
        <v>412</v>
      </c>
      <c r="E64" s="68"/>
      <c r="F64" s="41"/>
      <c r="G64" s="391"/>
      <c r="H64" s="41"/>
      <c r="I64" s="391"/>
      <c r="J64" s="73"/>
      <c r="K64" s="16"/>
    </row>
    <row r="65" spans="1:11" ht="13.8" thickBot="1">
      <c r="A65" s="568" t="s">
        <v>204</v>
      </c>
      <c r="B65" s="588"/>
      <c r="C65" s="462">
        <f>MIN(D66,(IF(F66&gt;H66,F66,H66)))</f>
        <v>3.7</v>
      </c>
      <c r="D65" s="76" t="s">
        <v>230</v>
      </c>
      <c r="E65" s="73"/>
      <c r="F65" s="76"/>
      <c r="G65" s="73"/>
      <c r="H65" s="73"/>
      <c r="I65" s="73"/>
      <c r="J65" s="73"/>
    </row>
    <row r="66" spans="1:11" ht="16.2" thickBot="1">
      <c r="A66" s="71"/>
      <c r="B66" s="73"/>
      <c r="C66" s="71"/>
      <c r="D66" s="75">
        <f>1.15*3.7</f>
        <v>4.2549999999999999</v>
      </c>
      <c r="E66" s="463"/>
      <c r="F66" s="464">
        <f>+Data!F832</f>
        <v>3.7</v>
      </c>
      <c r="G66" s="74"/>
      <c r="H66" s="465">
        <f>((SUM((Data!N444:'Data'!N447),I59)-MAX((Data!N444:'Data'!N447),I59)-MIN((Data!N444:'Data'!N447),I59))/3)*(0.85)</f>
        <v>2.9929462070913329</v>
      </c>
      <c r="I66" s="73"/>
      <c r="J66" s="73"/>
    </row>
    <row r="67" spans="1:11" ht="13.8" thickBot="1">
      <c r="A67" s="568" t="s">
        <v>205</v>
      </c>
      <c r="B67" s="569"/>
      <c r="C67" s="478">
        <f>IF(D68&gt;G68,D68,G68)</f>
        <v>3.59333955444</v>
      </c>
      <c r="D67" s="468" t="s">
        <v>198</v>
      </c>
      <c r="E67" s="73"/>
      <c r="F67" s="73"/>
      <c r="G67" s="73"/>
      <c r="H67" s="391"/>
      <c r="I67" s="391"/>
      <c r="J67" s="73"/>
    </row>
    <row r="68" spans="1:11" ht="13.8" thickBot="1">
      <c r="A68" s="67"/>
      <c r="B68" s="67"/>
      <c r="C68" s="67"/>
      <c r="D68" s="477">
        <f>+I59</f>
        <v>3.59333955444</v>
      </c>
      <c r="E68" s="67"/>
      <c r="F68" s="67"/>
      <c r="G68" s="469">
        <f>+Data!C832</f>
        <v>2.2000000000000002</v>
      </c>
      <c r="H68" s="67"/>
      <c r="I68" s="67"/>
      <c r="J68" s="222"/>
      <c r="K68" s="16"/>
    </row>
    <row r="69" spans="1:11" ht="13.8">
      <c r="A69" s="58" t="s">
        <v>69</v>
      </c>
      <c r="B69" s="13"/>
      <c r="C69" s="13"/>
      <c r="D69" s="14"/>
      <c r="E69" s="13"/>
      <c r="F69" s="186"/>
      <c r="G69" s="13"/>
      <c r="H69" s="14"/>
      <c r="I69" s="13"/>
      <c r="J69" s="13"/>
    </row>
    <row r="70" spans="1:11">
      <c r="A70" t="s">
        <v>335</v>
      </c>
    </row>
    <row r="71" spans="1:11">
      <c r="A71" t="s">
        <v>328</v>
      </c>
      <c r="J71" s="247"/>
    </row>
    <row r="72" spans="1:11">
      <c r="A72" s="247" t="s">
        <v>289</v>
      </c>
      <c r="I72" s="13"/>
    </row>
    <row r="73" spans="1:11">
      <c r="A73" s="247" t="s">
        <v>290</v>
      </c>
    </row>
    <row r="74" spans="1:11">
      <c r="A74" s="247" t="s">
        <v>346</v>
      </c>
    </row>
    <row r="75" spans="1:11">
      <c r="A75" t="s">
        <v>386</v>
      </c>
    </row>
    <row r="77" spans="1:11" ht="15.6">
      <c r="A77" s="4" t="s">
        <v>189</v>
      </c>
      <c r="B77" s="6"/>
      <c r="C77" s="6"/>
      <c r="D77" s="6"/>
      <c r="E77" s="6"/>
      <c r="F77" s="6"/>
      <c r="G77" s="6"/>
      <c r="H77" s="6"/>
      <c r="I77" s="6"/>
      <c r="J77" s="6"/>
    </row>
    <row r="78" spans="1:11" ht="18">
      <c r="A78" s="15"/>
    </row>
    <row r="79" spans="1:11" ht="33" customHeight="1">
      <c r="A79" s="540" t="s">
        <v>296</v>
      </c>
      <c r="B79" s="541"/>
      <c r="C79" s="541"/>
      <c r="D79" s="541"/>
      <c r="E79" s="541"/>
      <c r="F79" s="541"/>
      <c r="G79" s="541"/>
      <c r="H79" s="4"/>
    </row>
    <row r="80" spans="1:11" ht="18">
      <c r="A80" s="15"/>
      <c r="B80" s="15"/>
      <c r="C80" s="15"/>
      <c r="D80" s="15"/>
      <c r="E80" s="15"/>
      <c r="F80" s="15"/>
      <c r="G80" s="15"/>
      <c r="H80" s="4"/>
    </row>
    <row r="81" spans="1:10" ht="33" customHeight="1">
      <c r="A81" s="540" t="s">
        <v>297</v>
      </c>
      <c r="B81" s="541"/>
      <c r="C81" s="541"/>
      <c r="D81" s="541"/>
      <c r="E81" s="541"/>
      <c r="F81" s="541"/>
      <c r="G81" s="541"/>
      <c r="H81" s="15"/>
    </row>
    <row r="82" spans="1:10" ht="18">
      <c r="A82" s="15"/>
      <c r="B82" s="15"/>
      <c r="C82" s="15"/>
      <c r="D82" s="15"/>
      <c r="E82" s="15"/>
      <c r="F82" s="15"/>
      <c r="G82" s="15"/>
      <c r="H82" s="15"/>
    </row>
    <row r="83" spans="1:10" ht="33" customHeight="1">
      <c r="A83" s="540" t="s">
        <v>175</v>
      </c>
      <c r="B83" s="541"/>
      <c r="C83" s="541"/>
      <c r="D83" s="541"/>
      <c r="E83" s="541"/>
      <c r="F83" s="541"/>
      <c r="G83" s="541"/>
      <c r="H83" s="15"/>
    </row>
    <row r="84" spans="1:10" ht="18">
      <c r="A84" s="4"/>
      <c r="B84" s="4"/>
      <c r="C84" s="4"/>
      <c r="D84" s="4"/>
      <c r="E84" s="4"/>
      <c r="F84" s="4"/>
      <c r="G84" s="4"/>
      <c r="H84" s="4"/>
      <c r="I84" s="15"/>
      <c r="J84" s="15"/>
    </row>
    <row r="129" spans="1:9" ht="15.6">
      <c r="A129" s="4" t="s">
        <v>291</v>
      </c>
    </row>
    <row r="130" spans="1:9" ht="15.6">
      <c r="A130" s="30"/>
      <c r="H130" s="34"/>
    </row>
    <row r="131" spans="1:9" ht="33" customHeight="1">
      <c r="A131" s="562" t="s">
        <v>298</v>
      </c>
      <c r="B131" s="549"/>
      <c r="C131" s="549"/>
      <c r="D131" s="549"/>
      <c r="E131" s="549"/>
      <c r="F131" s="549"/>
      <c r="G131" s="549"/>
      <c r="H131" s="34"/>
    </row>
    <row r="132" spans="1:9" ht="15">
      <c r="A132" s="20"/>
      <c r="H132" s="34"/>
    </row>
    <row r="133" spans="1:9" ht="33" customHeight="1">
      <c r="A133" s="564" t="s">
        <v>379</v>
      </c>
      <c r="B133" s="563"/>
      <c r="C133" s="563"/>
      <c r="D133" s="563"/>
      <c r="E133" s="563"/>
      <c r="F133" s="563"/>
      <c r="G133" s="563"/>
      <c r="H133" s="34"/>
    </row>
    <row r="134" spans="1:9" ht="15.6">
      <c r="A134" s="33"/>
      <c r="B134" s="32"/>
      <c r="C134" s="32"/>
      <c r="D134" s="32"/>
      <c r="E134" s="32"/>
      <c r="F134" s="32"/>
      <c r="G134" s="32"/>
      <c r="H134" s="32"/>
    </row>
    <row r="135" spans="1:9" ht="33" customHeight="1">
      <c r="A135" s="550" t="s">
        <v>351</v>
      </c>
      <c r="B135" s="541"/>
      <c r="C135" s="541"/>
      <c r="D135" s="541"/>
      <c r="E135" s="541"/>
      <c r="F135" s="541"/>
      <c r="G135" s="541"/>
      <c r="H135" s="32"/>
    </row>
    <row r="136" spans="1:9" ht="15.6">
      <c r="A136" s="194"/>
      <c r="B136" s="176"/>
      <c r="C136" s="176"/>
      <c r="D136" s="176"/>
      <c r="E136" s="176"/>
      <c r="F136" s="176"/>
      <c r="G136" s="176"/>
      <c r="H136" s="32"/>
    </row>
    <row r="137" spans="1:9" ht="48" customHeight="1">
      <c r="A137" s="554" t="s">
        <v>417</v>
      </c>
      <c r="B137" s="563"/>
      <c r="C137" s="563"/>
      <c r="D137" s="563"/>
      <c r="E137" s="563"/>
      <c r="F137" s="563"/>
      <c r="G137" s="563"/>
      <c r="H137" s="32"/>
    </row>
    <row r="138" spans="1:9" ht="15.6">
      <c r="A138" s="77"/>
      <c r="H138" s="32"/>
    </row>
    <row r="139" spans="1:9" ht="33" customHeight="1">
      <c r="A139" s="565" t="s">
        <v>340</v>
      </c>
      <c r="B139" s="541"/>
      <c r="C139" s="541"/>
      <c r="D139" s="541"/>
      <c r="E139" s="541"/>
      <c r="F139" s="541"/>
      <c r="G139" s="541"/>
      <c r="H139" s="32"/>
      <c r="I139" s="33"/>
    </row>
    <row r="140" spans="1:9" ht="15.75" customHeight="1">
      <c r="A140" s="563"/>
      <c r="B140" s="563"/>
      <c r="C140" s="563"/>
      <c r="D140" s="563"/>
      <c r="E140" s="563"/>
      <c r="F140" s="563"/>
      <c r="G140" s="563"/>
      <c r="H140" s="32"/>
      <c r="I140" s="33"/>
    </row>
    <row r="141" spans="1:9" ht="15.6">
      <c r="A141" s="195"/>
      <c r="H141" s="32"/>
      <c r="I141" s="33"/>
    </row>
    <row r="142" spans="1:9" ht="33" customHeight="1">
      <c r="A142" s="582" t="s">
        <v>299</v>
      </c>
      <c r="B142" s="563"/>
      <c r="C142" s="563"/>
      <c r="D142" s="563"/>
      <c r="E142" s="563"/>
      <c r="F142" s="563"/>
      <c r="G142" s="563"/>
      <c r="H142" s="34"/>
    </row>
    <row r="143" spans="1:9">
      <c r="H143" s="34"/>
    </row>
    <row r="144" spans="1:9">
      <c r="A144" s="233"/>
    </row>
    <row r="145" spans="1:14" ht="13.8" thickBot="1">
      <c r="A145" s="89" t="s">
        <v>374</v>
      </c>
      <c r="B145" s="89"/>
      <c r="C145" s="89"/>
      <c r="D145" s="89"/>
      <c r="E145" s="89"/>
      <c r="F145" s="89"/>
      <c r="G145" s="90"/>
      <c r="H145" s="90"/>
      <c r="I145" s="90"/>
      <c r="J145" s="90"/>
      <c r="K145" s="90"/>
      <c r="L145" s="90"/>
      <c r="M145" s="90"/>
      <c r="N145" s="90"/>
    </row>
    <row r="146" spans="1:14">
      <c r="A146" s="198" t="s">
        <v>36</v>
      </c>
      <c r="B146" s="200" t="s">
        <v>40</v>
      </c>
      <c r="C146" s="584" t="s">
        <v>265</v>
      </c>
      <c r="D146" s="584"/>
      <c r="E146" s="584"/>
      <c r="F146" s="584"/>
      <c r="G146" s="584"/>
      <c r="H146" s="584"/>
      <c r="I146" s="584"/>
      <c r="J146" s="584"/>
      <c r="K146" s="584"/>
      <c r="L146" s="584"/>
      <c r="M146" s="584"/>
      <c r="N146" s="584"/>
    </row>
    <row r="147" spans="1:14" ht="13.8" thickBot="1">
      <c r="A147" s="199" t="s">
        <v>56</v>
      </c>
      <c r="B147" s="196" t="s">
        <v>53</v>
      </c>
      <c r="C147" s="197" t="s">
        <v>77</v>
      </c>
      <c r="D147" s="197" t="s">
        <v>78</v>
      </c>
      <c r="E147" s="197" t="s">
        <v>79</v>
      </c>
      <c r="F147" s="197" t="s">
        <v>80</v>
      </c>
      <c r="G147" s="197" t="s">
        <v>81</v>
      </c>
      <c r="H147" s="197" t="s">
        <v>82</v>
      </c>
      <c r="I147" s="197" t="s">
        <v>83</v>
      </c>
      <c r="J147" s="197" t="s">
        <v>84</v>
      </c>
      <c r="K147" s="197" t="s">
        <v>85</v>
      </c>
      <c r="L147" s="197" t="s">
        <v>86</v>
      </c>
      <c r="M147" s="197" t="s">
        <v>87</v>
      </c>
      <c r="N147" s="197" t="s">
        <v>88</v>
      </c>
    </row>
    <row r="148" spans="1:14">
      <c r="A148" s="91"/>
      <c r="B148" s="91"/>
      <c r="C148" s="561" t="s">
        <v>149</v>
      </c>
      <c r="D148" s="561"/>
      <c r="E148" s="561"/>
      <c r="F148" s="561"/>
      <c r="G148" s="561"/>
      <c r="H148" s="561"/>
      <c r="I148" s="561"/>
      <c r="J148" s="561"/>
      <c r="K148" s="561"/>
      <c r="L148" s="561"/>
      <c r="M148" s="561"/>
      <c r="N148" s="561"/>
    </row>
    <row r="149" spans="1:14">
      <c r="A149" s="92">
        <v>2019</v>
      </c>
      <c r="B149" s="142">
        <v>43587</v>
      </c>
      <c r="C149" s="93">
        <f>IF(Data!C113&gt;0,Data!C113,"")</f>
        <v>3.87</v>
      </c>
      <c r="D149" s="93">
        <f>IF(Data!C113&gt;0,Data!C113,"")</f>
        <v>3.87</v>
      </c>
      <c r="E149" s="93">
        <f>IF(Data!C113&gt;0,Data!C113,"")</f>
        <v>3.87</v>
      </c>
      <c r="F149" s="93">
        <f>IF(Data!D113&gt;0,Data!D113,"")</f>
        <v>3.9925000000000002</v>
      </c>
      <c r="G149" s="93">
        <f>IF(Data!D113&gt;0,Data!D113,"")</f>
        <v>3.9925000000000002</v>
      </c>
      <c r="H149" s="93">
        <f>IF(Data!D113&gt;0,Data!D113,"")</f>
        <v>3.9925000000000002</v>
      </c>
      <c r="I149" s="93">
        <f>IF(Data!E113&gt;0,Data!E113,"")</f>
        <v>4.0625</v>
      </c>
      <c r="J149" s="93">
        <f>IF(Data!E113&gt;0,Data!E113,"")</f>
        <v>4.0625</v>
      </c>
      <c r="K149" s="93">
        <f>IF(Data!F113&gt;0,Data!F113,"")</f>
        <v>4.125</v>
      </c>
      <c r="L149" s="93">
        <f>IF(Data!F113&gt;0,Data!F113,"")</f>
        <v>4.125</v>
      </c>
      <c r="M149" s="93">
        <f>IF(Data!G113&gt;0,Data!G113,"")</f>
        <v>4.0724999999999998</v>
      </c>
      <c r="N149" s="93">
        <f>IF(Data!G113&gt;0,Data!G113,"")</f>
        <v>4.0724999999999998</v>
      </c>
    </row>
    <row r="150" spans="1:14">
      <c r="A150" s="94"/>
      <c r="B150" s="142">
        <f>B149+7</f>
        <v>43594</v>
      </c>
      <c r="C150" s="93">
        <f>IF(Data!C114&gt;0,Data!C114,"")</f>
        <v>3.7275</v>
      </c>
      <c r="D150" s="93">
        <f>IF(Data!C114&gt;0,Data!C114,"")</f>
        <v>3.7275</v>
      </c>
      <c r="E150" s="93">
        <f>IF(Data!C114&gt;0,Data!C114,"")</f>
        <v>3.7275</v>
      </c>
      <c r="F150" s="93">
        <f>IF(Data!D114&gt;0,Data!D114,"")</f>
        <v>3.8675000000000002</v>
      </c>
      <c r="G150" s="93">
        <f>IF(Data!D114&gt;0,Data!D114,"")</f>
        <v>3.8675000000000002</v>
      </c>
      <c r="H150" s="93">
        <f>IF(Data!D114&gt;0,Data!D114,"")</f>
        <v>3.8675000000000002</v>
      </c>
      <c r="I150" s="93">
        <f>IF(Data!E114&gt;0,Data!E114,"")</f>
        <v>3.9550000000000001</v>
      </c>
      <c r="J150" s="93">
        <f>IF(Data!E114&gt;0,Data!E114,"")</f>
        <v>3.9550000000000001</v>
      </c>
      <c r="K150" s="93">
        <f>IF(Data!F114&gt;0,Data!F114,"")</f>
        <v>4.0324999999999998</v>
      </c>
      <c r="L150" s="93">
        <f>IF(Data!F114&gt;0,Data!F114,"")</f>
        <v>4.0324999999999998</v>
      </c>
      <c r="M150" s="93">
        <f>IF(Data!G114&gt;0,Data!G114,"")</f>
        <v>3.9849999999999999</v>
      </c>
      <c r="N150" s="93">
        <f>IF(Data!G114&gt;0,Data!G114,"")</f>
        <v>3.9849999999999999</v>
      </c>
    </row>
    <row r="151" spans="1:14">
      <c r="A151" s="94"/>
      <c r="B151" s="142">
        <f t="shared" ref="B151:B214" si="3">B150+7</f>
        <v>43601</v>
      </c>
      <c r="C151" s="93">
        <f>IF(Data!C115&gt;0,Data!C115,"")</f>
        <v>3.9649999999999999</v>
      </c>
      <c r="D151" s="93">
        <f>IF(Data!C115&gt;0,Data!C115,"")</f>
        <v>3.9649999999999999</v>
      </c>
      <c r="E151" s="93">
        <f>IF(Data!C115&gt;0,Data!C115,"")</f>
        <v>3.9649999999999999</v>
      </c>
      <c r="F151" s="93">
        <f>IF(Data!D115&gt;0,Data!D115,"")</f>
        <v>4.0650000000000004</v>
      </c>
      <c r="G151" s="93">
        <f>IF(Data!D115&gt;0,Data!D115,"")</f>
        <v>4.0650000000000004</v>
      </c>
      <c r="H151" s="93">
        <f>IF(Data!D115&gt;0,Data!D115,"")</f>
        <v>4.0650000000000004</v>
      </c>
      <c r="I151" s="93">
        <f>IF(Data!E115&gt;0,Data!E115,"")</f>
        <v>4.1224999999999996</v>
      </c>
      <c r="J151" s="93">
        <f>IF(Data!E115&gt;0,Data!E115,"")</f>
        <v>4.1224999999999996</v>
      </c>
      <c r="K151" s="93">
        <f>IF(Data!F115&gt;0,Data!F115,"")</f>
        <v>4.1775000000000002</v>
      </c>
      <c r="L151" s="93">
        <f>IF(Data!F115&gt;0,Data!F115,"")</f>
        <v>4.1775000000000002</v>
      </c>
      <c r="M151" s="93">
        <f>IF(Data!G115&gt;0,Data!G115,"")</f>
        <v>4.0650000000000004</v>
      </c>
      <c r="N151" s="93">
        <f>IF(Data!G115&gt;0,Data!G115,"")</f>
        <v>4.0650000000000004</v>
      </c>
    </row>
    <row r="152" spans="1:14">
      <c r="A152" s="94"/>
      <c r="B152" s="142">
        <f t="shared" si="3"/>
        <v>43608</v>
      </c>
      <c r="C152" s="93">
        <f>IF(Data!C116&gt;0,Data!C116,"")</f>
        <v>4.08</v>
      </c>
      <c r="D152" s="93">
        <f>IF(Data!C116&gt;0,Data!C116,"")</f>
        <v>4.08</v>
      </c>
      <c r="E152" s="93">
        <f>IF(Data!C116&gt;0,Data!C116,"")</f>
        <v>4.08</v>
      </c>
      <c r="F152" s="93">
        <f>IF(Data!D116&gt;0,Data!D116,"")</f>
        <v>4.1924999999999999</v>
      </c>
      <c r="G152" s="93">
        <f>IF(Data!D116&gt;0,Data!D116,"")</f>
        <v>4.1924999999999999</v>
      </c>
      <c r="H152" s="93">
        <f>IF(Data!D116&gt;0,Data!D116,"")</f>
        <v>4.1924999999999999</v>
      </c>
      <c r="I152" s="93">
        <f>IF(Data!E116&gt;0,Data!E116,"")</f>
        <v>4.2350000000000003</v>
      </c>
      <c r="J152" s="93">
        <f>IF(Data!E116&gt;0,Data!E116,"")</f>
        <v>4.2350000000000003</v>
      </c>
      <c r="K152" s="93">
        <f>IF(Data!F116&gt;0,Data!F116,"")</f>
        <v>4.2750000000000004</v>
      </c>
      <c r="L152" s="93">
        <f>IF(Data!F116&gt;0,Data!F116,"")</f>
        <v>4.2750000000000004</v>
      </c>
      <c r="M152" s="93">
        <f>IF(Data!G116&gt;0,Data!G116,"")</f>
        <v>4.1074999999999999</v>
      </c>
      <c r="N152" s="93">
        <f>IF(Data!G116&gt;0,Data!G116,"")</f>
        <v>4.1074999999999999</v>
      </c>
    </row>
    <row r="153" spans="1:14">
      <c r="A153" s="94"/>
      <c r="B153" s="142">
        <f t="shared" si="3"/>
        <v>43615</v>
      </c>
      <c r="C153" s="93">
        <f>IF(Data!C117&gt;0,Data!C117,"")</f>
        <v>4.5225</v>
      </c>
      <c r="D153" s="93">
        <f>IF(Data!C117&gt;0,Data!C117,"")</f>
        <v>4.5225</v>
      </c>
      <c r="E153" s="93">
        <f>IF(Data!C117&gt;0,Data!C117,"")</f>
        <v>4.5225</v>
      </c>
      <c r="F153" s="93">
        <f>IF(Data!D117&gt;0,Data!D117,"")</f>
        <v>4.5925000000000002</v>
      </c>
      <c r="G153" s="93">
        <f>IF(Data!D117&gt;0,Data!D117,"")</f>
        <v>4.5925000000000002</v>
      </c>
      <c r="H153" s="93">
        <f>IF(Data!D117&gt;0,Data!D117,"")</f>
        <v>4.5925000000000002</v>
      </c>
      <c r="I153" s="93">
        <f>IF(Data!E117&gt;0,Data!E117,"")</f>
        <v>4.6050000000000004</v>
      </c>
      <c r="J153" s="93">
        <f>IF(Data!E117&gt;0,Data!E117,"")</f>
        <v>4.6050000000000004</v>
      </c>
      <c r="K153" s="93">
        <f>IF(Data!F117&gt;0,Data!F117,"")</f>
        <v>4.6074999999999999</v>
      </c>
      <c r="L153" s="93">
        <f>IF(Data!F117&gt;0,Data!F117,"")</f>
        <v>4.6074999999999999</v>
      </c>
      <c r="M153" s="93">
        <f>IF(Data!G117&gt;0,Data!G117,"")</f>
        <v>4.2575000000000003</v>
      </c>
      <c r="N153" s="93">
        <f>IF(Data!G117&gt;0,Data!G117,"")</f>
        <v>4.2575000000000003</v>
      </c>
    </row>
    <row r="154" spans="1:14">
      <c r="A154" s="94"/>
      <c r="B154" s="142">
        <f t="shared" si="3"/>
        <v>43622</v>
      </c>
      <c r="C154" s="93">
        <f>IF(Data!C118&gt;0,Data!C118,"")</f>
        <v>4.3849999999999998</v>
      </c>
      <c r="D154" s="93">
        <f>IF(Data!C118&gt;0,Data!C118,"")</f>
        <v>4.3849999999999998</v>
      </c>
      <c r="E154" s="93">
        <f>IF(Data!C118&gt;0,Data!C118,"")</f>
        <v>4.3849999999999998</v>
      </c>
      <c r="F154" s="93">
        <f>IF(Data!D118&gt;0,Data!D118,"")</f>
        <v>4.4675000000000002</v>
      </c>
      <c r="G154" s="93">
        <f>IF(Data!D118&gt;0,Data!D118,"")</f>
        <v>4.4675000000000002</v>
      </c>
      <c r="H154" s="93">
        <f>IF(Data!D118&gt;0,Data!D118,"")</f>
        <v>4.4675000000000002</v>
      </c>
      <c r="I154" s="93">
        <f>IF(Data!E118&gt;0,Data!E118,"")</f>
        <v>4.5</v>
      </c>
      <c r="J154" s="93">
        <f>IF(Data!E118&gt;0,Data!E118,"")</f>
        <v>4.5</v>
      </c>
      <c r="K154" s="93">
        <f>IF(Data!F118&gt;0,Data!F118,"")</f>
        <v>4.5225</v>
      </c>
      <c r="L154" s="93">
        <f>IF(Data!F118&gt;0,Data!F118,"")</f>
        <v>4.5225</v>
      </c>
      <c r="M154" s="93">
        <f>IF(Data!G118&gt;0,Data!G118,"")</f>
        <v>4.2074999999999996</v>
      </c>
      <c r="N154" s="93">
        <f>IF(Data!G118&gt;0,Data!G118,"")</f>
        <v>4.2074999999999996</v>
      </c>
    </row>
    <row r="155" spans="1:14">
      <c r="A155" s="94"/>
      <c r="B155" s="142">
        <f t="shared" si="3"/>
        <v>43629</v>
      </c>
      <c r="C155" s="93">
        <f>IF(Data!C119&gt;0,Data!C119,"")</f>
        <v>4.5575000000000001</v>
      </c>
      <c r="D155" s="93">
        <f>IF(Data!C119&gt;0,Data!C119,"")</f>
        <v>4.5575000000000001</v>
      </c>
      <c r="E155" s="93">
        <f>IF(Data!C119&gt;0,Data!C119,"")</f>
        <v>4.5575000000000001</v>
      </c>
      <c r="F155" s="93">
        <f>IF(Data!D119&gt;0,Data!D119,"")</f>
        <v>4.6100000000000003</v>
      </c>
      <c r="G155" s="93">
        <f>IF(Data!D119&gt;0,Data!D119,"")</f>
        <v>4.6100000000000003</v>
      </c>
      <c r="H155" s="93">
        <f>IF(Data!D119&gt;0,Data!D119,"")</f>
        <v>4.6100000000000003</v>
      </c>
      <c r="I155" s="93">
        <f>IF(Data!E119&gt;0,Data!E119,"")</f>
        <v>4.6275000000000004</v>
      </c>
      <c r="J155" s="93">
        <f>IF(Data!E119&gt;0,Data!E119,"")</f>
        <v>4.6275000000000004</v>
      </c>
      <c r="K155" s="93">
        <f>IF(Data!F119&gt;0,Data!F119,"")</f>
        <v>4.6349999999999998</v>
      </c>
      <c r="L155" s="93">
        <f>IF(Data!F119&gt;0,Data!F119,"")</f>
        <v>4.6349999999999998</v>
      </c>
      <c r="M155" s="93">
        <f>IF(Data!G119&gt;0,Data!G119,"")</f>
        <v>4.3049999999999997</v>
      </c>
      <c r="N155" s="93">
        <f>IF(Data!G119&gt;0,Data!G119,"")</f>
        <v>4.3049999999999997</v>
      </c>
    </row>
    <row r="156" spans="1:14">
      <c r="A156" s="94"/>
      <c r="B156" s="142">
        <f t="shared" si="3"/>
        <v>43636</v>
      </c>
      <c r="C156" s="93">
        <f>IF(Data!C120&gt;0,Data!C120,"")</f>
        <v>4.6100000000000003</v>
      </c>
      <c r="D156" s="93">
        <f>IF(Data!C120&gt;0,Data!C120,"")</f>
        <v>4.6100000000000003</v>
      </c>
      <c r="E156" s="93">
        <f>IF(Data!C120&gt;0,Data!C120,"")</f>
        <v>4.6100000000000003</v>
      </c>
      <c r="F156" s="93">
        <f>IF(Data!D120&gt;0,Data!D120,"")</f>
        <v>4.6624999999999996</v>
      </c>
      <c r="G156" s="93">
        <f>IF(Data!D120&gt;0,Data!D120,"")</f>
        <v>4.6624999999999996</v>
      </c>
      <c r="H156" s="93">
        <f>IF(Data!D120&gt;0,Data!D120,"")</f>
        <v>4.6624999999999996</v>
      </c>
      <c r="I156" s="93">
        <f>IF(Data!E120&gt;0,Data!E120,"")</f>
        <v>4.68</v>
      </c>
      <c r="J156" s="93">
        <f>IF(Data!E120&gt;0,Data!E120,"")</f>
        <v>4.68</v>
      </c>
      <c r="K156" s="93">
        <f>IF(Data!F120&gt;0,Data!F120,"")</f>
        <v>4.6924999999999999</v>
      </c>
      <c r="L156" s="93">
        <f>IF(Data!F120&gt;0,Data!F120,"")</f>
        <v>4.6924999999999999</v>
      </c>
      <c r="M156" s="93">
        <f>IF(Data!G120&gt;0,Data!G120,"")</f>
        <v>4.2750000000000004</v>
      </c>
      <c r="N156" s="93">
        <f>IF(Data!G120&gt;0,Data!G120,"")</f>
        <v>4.2750000000000004</v>
      </c>
    </row>
    <row r="157" spans="1:14">
      <c r="A157" s="94"/>
      <c r="B157" s="142">
        <f t="shared" si="3"/>
        <v>43643</v>
      </c>
      <c r="C157" s="93">
        <f>IF(Data!C121&gt;0,Data!C121,"")</f>
        <v>4.51</v>
      </c>
      <c r="D157" s="93">
        <f>IF(Data!C121&gt;0,Data!C121,"")</f>
        <v>4.51</v>
      </c>
      <c r="E157" s="93">
        <f>IF(Data!C121&gt;0,Data!C121,"")</f>
        <v>4.51</v>
      </c>
      <c r="F157" s="93">
        <f>IF(Data!D121&gt;0,Data!D121,"")</f>
        <v>4.5674999999999999</v>
      </c>
      <c r="G157" s="93">
        <f>IF(Data!D121&gt;0,Data!D121,"")</f>
        <v>4.5674999999999999</v>
      </c>
      <c r="H157" s="93">
        <f>IF(Data!D121&gt;0,Data!D121,"")</f>
        <v>4.5674999999999999</v>
      </c>
      <c r="I157" s="93">
        <f>IF(Data!E121&gt;0,Data!E121,"")</f>
        <v>4.58</v>
      </c>
      <c r="J157" s="93">
        <f>IF(Data!E121&gt;0,Data!E121,"")</f>
        <v>4.58</v>
      </c>
      <c r="K157" s="93">
        <f>IF(Data!F121&gt;0,Data!F121,"")</f>
        <v>4.59</v>
      </c>
      <c r="L157" s="93">
        <f>IF(Data!F121&gt;0,Data!F121,"")</f>
        <v>4.59</v>
      </c>
      <c r="M157" s="93">
        <f>IF(Data!G121&gt;0,Data!G121,"")</f>
        <v>4.24</v>
      </c>
      <c r="N157" s="93">
        <f>IF(Data!G121&gt;0,Data!G121,"")</f>
        <v>4.24</v>
      </c>
    </row>
    <row r="158" spans="1:14">
      <c r="A158" s="94"/>
      <c r="B158" s="142">
        <f t="shared" si="3"/>
        <v>43650</v>
      </c>
      <c r="C158" s="93">
        <f>IF(Data!C122&gt;0,Data!C122,"")</f>
        <v>4.4124999999999996</v>
      </c>
      <c r="D158" s="93">
        <f>IF(Data!C122&gt;0,Data!C122,"")</f>
        <v>4.4124999999999996</v>
      </c>
      <c r="E158" s="93">
        <f>IF(Data!C122&gt;0,Data!C122,"")</f>
        <v>4.4124999999999996</v>
      </c>
      <c r="F158" s="93">
        <f>IF(Data!D122&gt;0,Data!D122,"")</f>
        <v>4.4824999999999999</v>
      </c>
      <c r="G158" s="93">
        <f>IF(Data!D122&gt;0,Data!D122,"")</f>
        <v>4.4824999999999999</v>
      </c>
      <c r="H158" s="93">
        <f>IF(Data!D122&gt;0,Data!D122,"")</f>
        <v>4.4824999999999999</v>
      </c>
      <c r="I158" s="93">
        <f>IF(Data!E122&gt;0,Data!E122,"")</f>
        <v>4.5175000000000001</v>
      </c>
      <c r="J158" s="93">
        <f>IF(Data!E122&gt;0,Data!E122,"")</f>
        <v>4.5175000000000001</v>
      </c>
      <c r="K158" s="93">
        <f>IF(Data!F122&gt;0,Data!F122,"")</f>
        <v>4.55</v>
      </c>
      <c r="L158" s="93">
        <f>IF(Data!F122&gt;0,Data!F122,"")</f>
        <v>4.55</v>
      </c>
      <c r="M158" s="93">
        <f>IF(Data!G122&gt;0,Data!G122,"")</f>
        <v>4.2874999999999996</v>
      </c>
      <c r="N158" s="93">
        <f>IF(Data!G122&gt;0,Data!G122,"")</f>
        <v>4.2874999999999996</v>
      </c>
    </row>
    <row r="159" spans="1:14">
      <c r="A159" s="94"/>
      <c r="B159" s="142">
        <f t="shared" si="3"/>
        <v>43657</v>
      </c>
      <c r="C159" s="93">
        <f>IF(Data!C123&gt;0,Data!C123,"")</f>
        <v>4.4800000000000004</v>
      </c>
      <c r="D159" s="93">
        <f>IF(Data!C123&gt;0,Data!C123,"")</f>
        <v>4.4800000000000004</v>
      </c>
      <c r="E159" s="93">
        <f>IF(Data!C123&gt;0,Data!C123,"")</f>
        <v>4.4800000000000004</v>
      </c>
      <c r="F159" s="93">
        <f>IF(Data!D123&gt;0,Data!D123,"")</f>
        <v>4.5449999999999999</v>
      </c>
      <c r="G159" s="93">
        <f>IF(Data!D123&gt;0,Data!D123,"")</f>
        <v>4.5449999999999999</v>
      </c>
      <c r="H159" s="93">
        <f>IF(Data!D123&gt;0,Data!D123,"")</f>
        <v>4.5449999999999999</v>
      </c>
      <c r="I159" s="93">
        <f>IF(Data!E123&gt;0,Data!E123,"")</f>
        <v>4.57</v>
      </c>
      <c r="J159" s="93">
        <f>IF(Data!E123&gt;0,Data!E123,"")</f>
        <v>4.57</v>
      </c>
      <c r="K159" s="93">
        <f>IF(Data!F123&gt;0,Data!F123,"")</f>
        <v>4.5875000000000004</v>
      </c>
      <c r="L159" s="93">
        <f>IF(Data!F123&gt;0,Data!F123,"")</f>
        <v>4.5875000000000004</v>
      </c>
      <c r="M159" s="93">
        <f>IF(Data!G123&gt;0,Data!G123,"")</f>
        <v>4.2750000000000004</v>
      </c>
      <c r="N159" s="93">
        <f>IF(Data!G123&gt;0,Data!G123,"")</f>
        <v>4.2750000000000004</v>
      </c>
    </row>
    <row r="160" spans="1:14">
      <c r="A160" s="94"/>
      <c r="B160" s="142">
        <f t="shared" si="3"/>
        <v>43664</v>
      </c>
      <c r="C160" s="93">
        <f>IF(Data!C124&gt;0,Data!C124,"")</f>
        <v>4.2975000000000003</v>
      </c>
      <c r="D160" s="93">
        <f>IF(Data!C124&gt;0,Data!C124,"")</f>
        <v>4.2975000000000003</v>
      </c>
      <c r="E160" s="93">
        <f>IF(Data!C124&gt;0,Data!C124,"")</f>
        <v>4.2975000000000003</v>
      </c>
      <c r="F160" s="93">
        <f>IF(Data!D124&gt;0,Data!D124,"")</f>
        <v>4.3825000000000003</v>
      </c>
      <c r="G160" s="93">
        <f>IF(Data!D124&gt;0,Data!D124,"")</f>
        <v>4.3825000000000003</v>
      </c>
      <c r="H160" s="93">
        <f>IF(Data!D124&gt;0,Data!D124,"")</f>
        <v>4.3825000000000003</v>
      </c>
      <c r="I160" s="93">
        <f>IF(Data!E124&gt;0,Data!E124,"")</f>
        <v>4.4225000000000003</v>
      </c>
      <c r="J160" s="93">
        <f>IF(Data!E124&gt;0,Data!E124,"")</f>
        <v>4.4225000000000003</v>
      </c>
      <c r="K160" s="93">
        <f>IF(Data!F124&gt;0,Data!F124,"")</f>
        <v>4.4574999999999996</v>
      </c>
      <c r="L160" s="93">
        <f>IF(Data!F124&gt;0,Data!F124,"")</f>
        <v>4.4574999999999996</v>
      </c>
      <c r="M160" s="93">
        <f>IF(Data!G124&gt;0,Data!G124,"")</f>
        <v>4.2175000000000002</v>
      </c>
      <c r="N160" s="93">
        <f>IF(Data!G124&gt;0,Data!G124,"")</f>
        <v>4.2175000000000002</v>
      </c>
    </row>
    <row r="161" spans="1:14">
      <c r="A161" s="94"/>
      <c r="B161" s="142">
        <f t="shared" si="3"/>
        <v>43671</v>
      </c>
      <c r="C161" s="93">
        <f>IF(Data!C125&gt;0,Data!C125,"")</f>
        <v>4.2750000000000004</v>
      </c>
      <c r="D161" s="93">
        <f>IF(Data!C125&gt;0,Data!C125,"")</f>
        <v>4.2750000000000004</v>
      </c>
      <c r="E161" s="93">
        <f>IF(Data!C125&gt;0,Data!C125,"")</f>
        <v>4.2750000000000004</v>
      </c>
      <c r="F161" s="93">
        <f>IF(Data!D125&gt;0,Data!D125,"")</f>
        <v>4.3724999999999996</v>
      </c>
      <c r="G161" s="93">
        <f>IF(Data!D125&gt;0,Data!D125,"")</f>
        <v>4.3724999999999996</v>
      </c>
      <c r="H161" s="93">
        <f>IF(Data!D125&gt;0,Data!D125,"")</f>
        <v>4.3724999999999996</v>
      </c>
      <c r="I161" s="93">
        <f>IF(Data!E125&gt;0,Data!E125,"")</f>
        <v>4.415</v>
      </c>
      <c r="J161" s="93">
        <f>IF(Data!E125&gt;0,Data!E125,"")</f>
        <v>4.415</v>
      </c>
      <c r="K161" s="93">
        <f>IF(Data!F125&gt;0,Data!F125,"")</f>
        <v>4.4474999999999998</v>
      </c>
      <c r="L161" s="93">
        <f>IF(Data!F125&gt;0,Data!F125,"")</f>
        <v>4.4474999999999998</v>
      </c>
      <c r="M161" s="93">
        <f>IF(Data!G125&gt;0,Data!G125,"")</f>
        <v>4.22</v>
      </c>
      <c r="N161" s="93">
        <f>IF(Data!G125&gt;0,Data!G125,"")</f>
        <v>4.22</v>
      </c>
    </row>
    <row r="162" spans="1:14">
      <c r="A162" s="94"/>
      <c r="B162" s="142">
        <f t="shared" si="3"/>
        <v>43678</v>
      </c>
      <c r="C162" s="93">
        <f>IF(Data!C126&gt;0,Data!C126,"")</f>
        <v>4.0250000000000004</v>
      </c>
      <c r="D162" s="93">
        <f>IF(Data!C126&gt;0,Data!C126,"")</f>
        <v>4.0250000000000004</v>
      </c>
      <c r="E162" s="93">
        <f>IF(Data!C126&gt;0,Data!C126,"")</f>
        <v>4.0250000000000004</v>
      </c>
      <c r="F162" s="93">
        <f>IF(Data!D126&gt;0,Data!D126,"")</f>
        <v>4.1325000000000003</v>
      </c>
      <c r="G162" s="93">
        <f>IF(Data!D126&gt;0,Data!D126,"")</f>
        <v>4.1325000000000003</v>
      </c>
      <c r="H162" s="93">
        <f>IF(Data!D126&gt;0,Data!D126,"")</f>
        <v>4.1325000000000003</v>
      </c>
      <c r="I162" s="93">
        <f>IF(Data!E126&gt;0,Data!E126,"")</f>
        <v>4.1974999999999998</v>
      </c>
      <c r="J162" s="93">
        <f>IF(Data!E126&gt;0,Data!E126,"")</f>
        <v>4.1974999999999998</v>
      </c>
      <c r="K162" s="93">
        <f>IF(Data!F126&gt;0,Data!F126,"")</f>
        <v>4.2450000000000001</v>
      </c>
      <c r="L162" s="93">
        <f>IF(Data!F126&gt;0,Data!F126,"")</f>
        <v>4.2450000000000001</v>
      </c>
      <c r="M162" s="93">
        <f>IF(Data!G126&gt;0,Data!G126,"")</f>
        <v>4.125</v>
      </c>
      <c r="N162" s="93">
        <f>IF(Data!G126&gt;0,Data!G126,"")</f>
        <v>4.125</v>
      </c>
    </row>
    <row r="163" spans="1:14">
      <c r="A163" s="94"/>
      <c r="B163" s="142">
        <f t="shared" si="3"/>
        <v>43685</v>
      </c>
      <c r="C163" s="93">
        <f>IF(Data!C127&gt;0,Data!C127,"")</f>
        <v>4.1825000000000001</v>
      </c>
      <c r="D163" s="93">
        <f>IF(Data!C127&gt;0,Data!C127,"")</f>
        <v>4.1825000000000001</v>
      </c>
      <c r="E163" s="93">
        <f>IF(Data!C127&gt;0,Data!C127,"")</f>
        <v>4.1825000000000001</v>
      </c>
      <c r="F163" s="93">
        <f>IF(Data!D127&gt;0,Data!D127,"")</f>
        <v>4.2850000000000001</v>
      </c>
      <c r="G163" s="93">
        <f>IF(Data!D127&gt;0,Data!D127,"")</f>
        <v>4.2850000000000001</v>
      </c>
      <c r="H163" s="93">
        <f>IF(Data!D127&gt;0,Data!D127,"")</f>
        <v>4.2850000000000001</v>
      </c>
      <c r="I163" s="93">
        <f>IF(Data!E127&gt;0,Data!E127,"")</f>
        <v>4.335</v>
      </c>
      <c r="J163" s="93">
        <f>IF(Data!E127&gt;0,Data!E127,"")</f>
        <v>4.335</v>
      </c>
      <c r="K163" s="93">
        <f>IF(Data!F127&gt;0,Data!F127,"")</f>
        <v>4.3624999999999998</v>
      </c>
      <c r="L163" s="93">
        <f>IF(Data!F127&gt;0,Data!F127,"")</f>
        <v>4.3624999999999998</v>
      </c>
      <c r="M163" s="93">
        <f>IF(Data!G127&gt;0,Data!G127,"")</f>
        <v>4.2225000000000001</v>
      </c>
      <c r="N163" s="93">
        <f>IF(Data!G127&gt;0,Data!G127,"")</f>
        <v>4.2225000000000001</v>
      </c>
    </row>
    <row r="164" spans="1:14">
      <c r="A164" s="94"/>
      <c r="B164" s="142">
        <f t="shared" si="3"/>
        <v>43692</v>
      </c>
      <c r="C164" s="93">
        <f>IF(Data!C128&gt;0,Data!C128,"")</f>
        <v>3.71</v>
      </c>
      <c r="D164" s="93">
        <f>IF(Data!C128&gt;0,Data!C128,"")</f>
        <v>3.71</v>
      </c>
      <c r="E164" s="93">
        <f>IF(Data!C128&gt;0,Data!C128,"")</f>
        <v>3.71</v>
      </c>
      <c r="F164" s="93">
        <f>IF(Data!D128&gt;0,Data!D128,"")</f>
        <v>3.835</v>
      </c>
      <c r="G164" s="93">
        <f>IF(Data!D128&gt;0,Data!D128,"")</f>
        <v>3.835</v>
      </c>
      <c r="H164" s="93">
        <f>IF(Data!D128&gt;0,Data!D128,"")</f>
        <v>3.835</v>
      </c>
      <c r="I164" s="93">
        <f>IF(Data!E128&gt;0,Data!E128,"")</f>
        <v>3.9125000000000001</v>
      </c>
      <c r="J164" s="93">
        <f>IF(Data!E128&gt;0,Data!E128,"")</f>
        <v>3.9125000000000001</v>
      </c>
      <c r="K164" s="93">
        <f>IF(Data!F128&gt;0,Data!F128,"")</f>
        <v>3.9775</v>
      </c>
      <c r="L164" s="93">
        <f>IF(Data!F128&gt;0,Data!F128,"")</f>
        <v>3.9775</v>
      </c>
      <c r="M164" s="93">
        <f>IF(Data!G128&gt;0,Data!G128,"")</f>
        <v>3.9925000000000002</v>
      </c>
      <c r="N164" s="93">
        <f>IF(Data!G128&gt;0,Data!G128,"")</f>
        <v>3.9925000000000002</v>
      </c>
    </row>
    <row r="165" spans="1:14">
      <c r="A165" s="94"/>
      <c r="B165" s="142">
        <f t="shared" si="3"/>
        <v>43699</v>
      </c>
      <c r="C165" s="93">
        <f>IF(Data!C129&gt;0,Data!C129,"")</f>
        <v>3.71</v>
      </c>
      <c r="D165" s="93">
        <f>IF(Data!C129&gt;0,Data!C129,"")</f>
        <v>3.71</v>
      </c>
      <c r="E165" s="93">
        <f>IF(Data!C129&gt;0,Data!C129,"")</f>
        <v>3.71</v>
      </c>
      <c r="F165" s="93">
        <f>IF(Data!D129&gt;0,Data!D129,"")</f>
        <v>3.83</v>
      </c>
      <c r="G165" s="93">
        <f>IF(Data!D129&gt;0,Data!D129,"")</f>
        <v>3.83</v>
      </c>
      <c r="H165" s="93">
        <f>IF(Data!D129&gt;0,Data!D129,"")</f>
        <v>3.83</v>
      </c>
      <c r="I165" s="93">
        <f>IF(Data!E129&gt;0,Data!E129,"")</f>
        <v>3.9075000000000002</v>
      </c>
      <c r="J165" s="93">
        <f>IF(Data!E129&gt;0,Data!E129,"")</f>
        <v>3.9075000000000002</v>
      </c>
      <c r="K165" s="93">
        <f>IF(Data!F129&gt;0,Data!F129,"")</f>
        <v>3.9725000000000001</v>
      </c>
      <c r="L165" s="93">
        <f>IF(Data!F129&gt;0,Data!F129,"")</f>
        <v>3.9725000000000001</v>
      </c>
      <c r="M165" s="93">
        <f>IF(Data!G129&gt;0,Data!G129,"")</f>
        <v>4.0075000000000003</v>
      </c>
      <c r="N165" s="93">
        <f>IF(Data!G129&gt;0,Data!G129,"")</f>
        <v>4.0075000000000003</v>
      </c>
    </row>
    <row r="166" spans="1:14">
      <c r="A166" s="94"/>
      <c r="B166" s="142">
        <f t="shared" si="3"/>
        <v>43706</v>
      </c>
      <c r="C166" s="93">
        <f>IF(Data!C130&gt;0,Data!C130,"")</f>
        <v>3.7124999999999999</v>
      </c>
      <c r="D166" s="93">
        <f>IF(Data!C130&gt;0,Data!C130,"")</f>
        <v>3.7124999999999999</v>
      </c>
      <c r="E166" s="93">
        <f>IF(Data!C130&gt;0,Data!C130,"")</f>
        <v>3.7124999999999999</v>
      </c>
      <c r="F166" s="93">
        <f>IF(Data!D130&gt;0,Data!D130,"")</f>
        <v>3.8325</v>
      </c>
      <c r="G166" s="93">
        <f>IF(Data!D130&gt;0,Data!D130,"")</f>
        <v>3.8325</v>
      </c>
      <c r="H166" s="93">
        <f>IF(Data!D130&gt;0,Data!D130,"")</f>
        <v>3.8325</v>
      </c>
      <c r="I166" s="93">
        <f>IF(Data!E130&gt;0,Data!E130,"")</f>
        <v>3.9075000000000002</v>
      </c>
      <c r="J166" s="93">
        <f>IF(Data!E130&gt;0,Data!E130,"")</f>
        <v>3.9075000000000002</v>
      </c>
      <c r="K166" s="93">
        <f>IF(Data!F130&gt;0,Data!F130,"")</f>
        <v>3.9725000000000001</v>
      </c>
      <c r="L166" s="93">
        <f>IF(Data!F130&gt;0,Data!F130,"")</f>
        <v>3.9725000000000001</v>
      </c>
      <c r="M166" s="93">
        <f>IF(Data!G130&gt;0,Data!G130,"")</f>
        <v>3.9925000000000002</v>
      </c>
      <c r="N166" s="93">
        <f>IF(Data!G130&gt;0,Data!G130,"")</f>
        <v>3.9925000000000002</v>
      </c>
    </row>
    <row r="167" spans="1:14">
      <c r="A167" s="94"/>
      <c r="B167" s="142">
        <f t="shared" si="3"/>
        <v>43713</v>
      </c>
      <c r="C167" s="93">
        <f>IF(Data!C131&gt;0,Data!C131,"")</f>
        <v>3.5874999999999999</v>
      </c>
      <c r="D167" s="93">
        <f>IF(Data!C131&gt;0,Data!C131,"")</f>
        <v>3.5874999999999999</v>
      </c>
      <c r="E167" s="93">
        <f>IF(Data!C131&gt;0,Data!C131,"")</f>
        <v>3.5874999999999999</v>
      </c>
      <c r="F167" s="93">
        <f>IF(Data!D131&gt;0,Data!D131,"")</f>
        <v>3.7174999999999998</v>
      </c>
      <c r="G167" s="93">
        <f>IF(Data!D131&gt;0,Data!D131,"")</f>
        <v>3.7174999999999998</v>
      </c>
      <c r="H167" s="93">
        <f>IF(Data!D131&gt;0,Data!D131,"")</f>
        <v>3.7174999999999998</v>
      </c>
      <c r="I167" s="93">
        <f>IF(Data!E131&gt;0,Data!E131,"")</f>
        <v>3.8075000000000001</v>
      </c>
      <c r="J167" s="93">
        <f>IF(Data!E131&gt;0,Data!E131,"")</f>
        <v>3.8075000000000001</v>
      </c>
      <c r="K167" s="93">
        <f>IF(Data!F131&gt;0,Data!F131,"")</f>
        <v>3.8774999999999999</v>
      </c>
      <c r="L167" s="93">
        <f>IF(Data!F131&gt;0,Data!F131,"")</f>
        <v>3.8774999999999999</v>
      </c>
      <c r="M167" s="93">
        <f>IF(Data!G131&gt;0,Data!G131,"")</f>
        <v>3.9249999999999998</v>
      </c>
      <c r="N167" s="93">
        <f>IF(Data!G131&gt;0,Data!G131,"")</f>
        <v>3.9249999999999998</v>
      </c>
    </row>
    <row r="168" spans="1:14">
      <c r="A168" s="94"/>
      <c r="B168" s="142">
        <f t="shared" si="3"/>
        <v>43720</v>
      </c>
      <c r="C168" s="93">
        <f>IF(Data!C132&gt;0,Data!C132,"")</f>
        <v>3.6724999999999999</v>
      </c>
      <c r="D168" s="93">
        <f>IF(Data!C132&gt;0,Data!C132,"")</f>
        <v>3.6724999999999999</v>
      </c>
      <c r="E168" s="93">
        <f>IF(Data!C132&gt;0,Data!C132,"")</f>
        <v>3.6724999999999999</v>
      </c>
      <c r="F168" s="93">
        <f>IF(Data!D132&gt;0,Data!D132,"")</f>
        <v>3.7974999999999999</v>
      </c>
      <c r="G168" s="93">
        <f>IF(Data!D132&gt;0,Data!D132,"")</f>
        <v>3.7974999999999999</v>
      </c>
      <c r="H168" s="93">
        <f>IF(Data!D132&gt;0,Data!D132,"")</f>
        <v>3.7974999999999999</v>
      </c>
      <c r="I168" s="93">
        <f>IF(Data!E132&gt;0,Data!E132,"")</f>
        <v>3.89</v>
      </c>
      <c r="J168" s="93">
        <f>IF(Data!E132&gt;0,Data!E132,"")</f>
        <v>3.89</v>
      </c>
      <c r="K168" s="93">
        <f>IF(Data!F132&gt;0,Data!F132,"")</f>
        <v>3.96</v>
      </c>
      <c r="L168" s="93">
        <f>IF(Data!F132&gt;0,Data!F132,"")</f>
        <v>3.96</v>
      </c>
      <c r="M168" s="93">
        <f>IF(Data!G132&gt;0,Data!G132,"")</f>
        <v>4.0025000000000004</v>
      </c>
      <c r="N168" s="93">
        <f>IF(Data!G132&gt;0,Data!G132,"")</f>
        <v>4.0025000000000004</v>
      </c>
    </row>
    <row r="169" spans="1:14">
      <c r="A169" s="94"/>
      <c r="B169" s="142">
        <f t="shared" si="3"/>
        <v>43727</v>
      </c>
      <c r="C169" s="93">
        <f>IF(Data!C133&gt;0,Data!C133,"")</f>
        <v>3.7275</v>
      </c>
      <c r="D169" s="93">
        <f>IF(Data!C133&gt;0,Data!C133,"")</f>
        <v>3.7275</v>
      </c>
      <c r="E169" s="93">
        <f>IF(Data!C133&gt;0,Data!C133,"")</f>
        <v>3.7275</v>
      </c>
      <c r="F169" s="93">
        <f>IF(Data!D133&gt;0,Data!D133,"")</f>
        <v>3.84</v>
      </c>
      <c r="G169" s="93">
        <f>IF(Data!D133&gt;0,Data!D133,"")</f>
        <v>3.84</v>
      </c>
      <c r="H169" s="93">
        <f>IF(Data!D133&gt;0,Data!D133,"")</f>
        <v>3.84</v>
      </c>
      <c r="I169" s="93">
        <f>IF(Data!E133&gt;0,Data!E133,"")</f>
        <v>3.9175</v>
      </c>
      <c r="J169" s="93">
        <f>IF(Data!E133&gt;0,Data!E133,"")</f>
        <v>3.9175</v>
      </c>
      <c r="K169" s="93">
        <f>IF(Data!F133&gt;0,Data!F133,"")</f>
        <v>3.9750000000000001</v>
      </c>
      <c r="L169" s="93">
        <f>IF(Data!F133&gt;0,Data!F133,"")</f>
        <v>3.9750000000000001</v>
      </c>
      <c r="M169" s="93">
        <f>IF(Data!G133&gt;0,Data!G133,"")</f>
        <v>3.9975000000000001</v>
      </c>
      <c r="N169" s="93">
        <f>IF(Data!G133&gt;0,Data!G133,"")</f>
        <v>3.9975000000000001</v>
      </c>
    </row>
    <row r="170" spans="1:14">
      <c r="A170" s="94"/>
      <c r="B170" s="142">
        <f t="shared" si="3"/>
        <v>43734</v>
      </c>
      <c r="C170" s="93">
        <f>IF(Data!C134&gt;0,Data!C134,"")</f>
        <v>3.7250000000000001</v>
      </c>
      <c r="D170" s="93">
        <f>IF(Data!C134&gt;0,Data!C134,"")</f>
        <v>3.7250000000000001</v>
      </c>
      <c r="E170" s="93">
        <f>IF(Data!C134&gt;0,Data!C134,"")</f>
        <v>3.7250000000000001</v>
      </c>
      <c r="F170" s="93">
        <f>IF(Data!D134&gt;0,Data!D134,"")</f>
        <v>3.8475000000000001</v>
      </c>
      <c r="G170" s="93">
        <f>IF(Data!D134&gt;0,Data!D134,"")</f>
        <v>3.8475000000000001</v>
      </c>
      <c r="H170" s="93">
        <f>IF(Data!D134&gt;0,Data!D134,"")</f>
        <v>3.8475000000000001</v>
      </c>
      <c r="I170" s="93">
        <f>IF(Data!E134&gt;0,Data!E134,"")</f>
        <v>3.9224999999999999</v>
      </c>
      <c r="J170" s="93">
        <f>IF(Data!E134&gt;0,Data!E134,"")</f>
        <v>3.9224999999999999</v>
      </c>
      <c r="K170" s="93">
        <f>IF(Data!F134&gt;0,Data!F134,"")</f>
        <v>3.9750000000000001</v>
      </c>
      <c r="L170" s="93">
        <f>IF(Data!F134&gt;0,Data!F134,"")</f>
        <v>3.9750000000000001</v>
      </c>
      <c r="M170" s="93">
        <f>IF(Data!G134&gt;0,Data!G134,"")</f>
        <v>3.9950000000000001</v>
      </c>
      <c r="N170" s="93">
        <f>IF(Data!G134&gt;0,Data!G134,"")</f>
        <v>3.9950000000000001</v>
      </c>
    </row>
    <row r="171" spans="1:14">
      <c r="A171" s="94"/>
      <c r="B171" s="142">
        <f t="shared" si="3"/>
        <v>43741</v>
      </c>
      <c r="C171" s="93">
        <f>IF(Data!C135&gt;0,Data!C135,"")</f>
        <v>3.8875000000000002</v>
      </c>
      <c r="D171" s="93">
        <f>IF(Data!C135&gt;0,Data!C135,"")</f>
        <v>3.8875000000000002</v>
      </c>
      <c r="E171" s="93">
        <f>IF(Data!C135&gt;0,Data!C135,"")</f>
        <v>3.8875000000000002</v>
      </c>
      <c r="F171" s="93">
        <f>IF(Data!D135&gt;0,Data!D135,"")</f>
        <v>4.0075000000000003</v>
      </c>
      <c r="G171" s="93">
        <f>IF(Data!D135&gt;0,Data!D135,"")</f>
        <v>4.0075000000000003</v>
      </c>
      <c r="H171" s="93">
        <f>IF(Data!D135&gt;0,Data!D135,"")</f>
        <v>4.0075000000000003</v>
      </c>
      <c r="I171" s="93">
        <f>IF(Data!E135&gt;0,Data!E135,"")</f>
        <v>4.0599999999999996</v>
      </c>
      <c r="J171" s="93">
        <f>IF(Data!E135&gt;0,Data!E135,"")</f>
        <v>4.0599999999999996</v>
      </c>
      <c r="K171" s="93">
        <f>IF(Data!F135&gt;0,Data!F135,"")</f>
        <v>4.085</v>
      </c>
      <c r="L171" s="93">
        <f>IF(Data!F135&gt;0,Data!F135,"")</f>
        <v>4.085</v>
      </c>
      <c r="M171" s="93">
        <f>IF(Data!G135&gt;0,Data!G135,"")</f>
        <v>4.0199999999999996</v>
      </c>
      <c r="N171" s="93">
        <f>IF(Data!G135&gt;0,Data!G135,"")</f>
        <v>4.0199999999999996</v>
      </c>
    </row>
    <row r="172" spans="1:14">
      <c r="A172" s="94"/>
      <c r="B172" s="142">
        <f t="shared" si="3"/>
        <v>43748</v>
      </c>
      <c r="C172" s="93">
        <f>IF(Data!C136&gt;0,Data!C136,"")</f>
        <v>3.8025000000000002</v>
      </c>
      <c r="D172" s="93">
        <f>IF(Data!C136&gt;0,Data!C136,"")</f>
        <v>3.8025000000000002</v>
      </c>
      <c r="E172" s="93">
        <f>IF(Data!C136&gt;0,Data!C136,"")</f>
        <v>3.8025000000000002</v>
      </c>
      <c r="F172" s="93">
        <f>IF(Data!D136&gt;0,Data!D136,"")</f>
        <v>3.915</v>
      </c>
      <c r="G172" s="93">
        <f>IF(Data!D136&gt;0,Data!D136,"")</f>
        <v>3.915</v>
      </c>
      <c r="H172" s="93">
        <f>IF(Data!D136&gt;0,Data!D136,"")</f>
        <v>3.915</v>
      </c>
      <c r="I172" s="93">
        <f>IF(Data!E136&gt;0,Data!E136,"")</f>
        <v>3.9750000000000001</v>
      </c>
      <c r="J172" s="93">
        <f>IF(Data!E136&gt;0,Data!E136,"")</f>
        <v>3.9750000000000001</v>
      </c>
      <c r="K172" s="93">
        <f>IF(Data!F136&gt;0,Data!F136,"")</f>
        <v>4.0225</v>
      </c>
      <c r="L172" s="93">
        <f>IF(Data!F136&gt;0,Data!F136,"")</f>
        <v>4.0225</v>
      </c>
      <c r="M172" s="93">
        <f>IF(Data!G136&gt;0,Data!G136,"")</f>
        <v>4.0049999999999999</v>
      </c>
      <c r="N172" s="93">
        <f>IF(Data!G136&gt;0,Data!G136,"")</f>
        <v>4.0049999999999999</v>
      </c>
    </row>
    <row r="173" spans="1:14">
      <c r="A173" s="94"/>
      <c r="B173" s="142">
        <f t="shared" si="3"/>
        <v>43755</v>
      </c>
      <c r="C173" s="93">
        <f>IF(Data!C137&gt;0,Data!C137,"")</f>
        <v>3.9474999999999998</v>
      </c>
      <c r="D173" s="93">
        <f>IF(Data!C137&gt;0,Data!C137,"")</f>
        <v>3.9474999999999998</v>
      </c>
      <c r="E173" s="93">
        <f>IF(Data!C137&gt;0,Data!C137,"")</f>
        <v>3.9474999999999998</v>
      </c>
      <c r="F173" s="93">
        <f>IF(Data!D137&gt;0,Data!D137,"")</f>
        <v>4.0650000000000004</v>
      </c>
      <c r="G173" s="93">
        <f>IF(Data!D137&gt;0,Data!D137,"")</f>
        <v>4.0650000000000004</v>
      </c>
      <c r="H173" s="93">
        <f>IF(Data!D137&gt;0,Data!D137,"")</f>
        <v>4.0650000000000004</v>
      </c>
      <c r="I173" s="93">
        <f>IF(Data!E137&gt;0,Data!E137,"")</f>
        <v>4.1275000000000004</v>
      </c>
      <c r="J173" s="93">
        <f>IF(Data!E137&gt;0,Data!E137,"")</f>
        <v>4.1275000000000004</v>
      </c>
      <c r="K173" s="93">
        <f>IF(Data!F137&gt;0,Data!F137,"")</f>
        <v>4.1775000000000002</v>
      </c>
      <c r="L173" s="93">
        <f>IF(Data!F137&gt;0,Data!F137,"")</f>
        <v>4.1775000000000002</v>
      </c>
      <c r="M173" s="93">
        <f>IF(Data!G137&gt;0,Data!G137,"")</f>
        <v>4.0724999999999998</v>
      </c>
      <c r="N173" s="93">
        <f>IF(Data!G137&gt;0,Data!G137,"")</f>
        <v>4.0724999999999998</v>
      </c>
    </row>
    <row r="174" spans="1:14">
      <c r="A174" s="94"/>
      <c r="B174" s="142">
        <f t="shared" si="3"/>
        <v>43762</v>
      </c>
      <c r="C174" s="93">
        <f>IF(Data!C138&gt;0,Data!C138,"")</f>
        <v>3.8675000000000002</v>
      </c>
      <c r="D174" s="93">
        <f>IF(Data!C138&gt;0,Data!C138,"")</f>
        <v>3.8675000000000002</v>
      </c>
      <c r="E174" s="93">
        <f>IF(Data!C138&gt;0,Data!C138,"")</f>
        <v>3.8675000000000002</v>
      </c>
      <c r="F174" s="93">
        <f>IF(Data!D138&gt;0,Data!D138,"")</f>
        <v>3.98</v>
      </c>
      <c r="G174" s="93">
        <f>IF(Data!D138&gt;0,Data!D138,"")</f>
        <v>3.98</v>
      </c>
      <c r="H174" s="93">
        <f>IF(Data!D138&gt;0,Data!D138,"")</f>
        <v>3.98</v>
      </c>
      <c r="I174" s="93">
        <f>IF(Data!E138&gt;0,Data!E138,"")</f>
        <v>4.0449999999999999</v>
      </c>
      <c r="J174" s="93">
        <f>IF(Data!E138&gt;0,Data!E138,"")</f>
        <v>4.0449999999999999</v>
      </c>
      <c r="K174" s="93">
        <f>IF(Data!F138&gt;0,Data!F138,"")</f>
        <v>4.1025</v>
      </c>
      <c r="L174" s="93">
        <f>IF(Data!F138&gt;0,Data!F138,"")</f>
        <v>4.1025</v>
      </c>
      <c r="M174" s="93">
        <f>IF(Data!G138&gt;0,Data!G138,"")</f>
        <v>4.0374999999999996</v>
      </c>
      <c r="N174" s="93">
        <f>IF(Data!G138&gt;0,Data!G138,"")</f>
        <v>4.0374999999999996</v>
      </c>
    </row>
    <row r="175" spans="1:14">
      <c r="A175" s="94"/>
      <c r="B175" s="142">
        <f t="shared" si="3"/>
        <v>43769</v>
      </c>
      <c r="C175" s="93">
        <f>IF(Data!C139&gt;0,Data!C139,"")</f>
        <v>3.9</v>
      </c>
      <c r="D175" s="93">
        <f>IF(Data!C139&gt;0,Data!C139,"")</f>
        <v>3.9</v>
      </c>
      <c r="E175" s="93">
        <f>IF(Data!C139&gt;0,Data!C139,"")</f>
        <v>3.9</v>
      </c>
      <c r="F175" s="93">
        <f>IF(Data!D139&gt;0,Data!D139,"")</f>
        <v>3.9874999999999998</v>
      </c>
      <c r="G175" s="93">
        <f>IF(Data!D139&gt;0,Data!D139,"")</f>
        <v>3.9874999999999998</v>
      </c>
      <c r="H175" s="93">
        <f>IF(Data!D139&gt;0,Data!D139,"")</f>
        <v>3.9874999999999998</v>
      </c>
      <c r="I175" s="93">
        <f>IF(Data!E139&gt;0,Data!E139,"")</f>
        <v>4.0475000000000003</v>
      </c>
      <c r="J175" s="93">
        <f>IF(Data!E139&gt;0,Data!E139,"")</f>
        <v>4.0475000000000003</v>
      </c>
      <c r="K175" s="93">
        <f>IF(Data!F139&gt;0,Data!F139,"")</f>
        <v>4.0999999999999996</v>
      </c>
      <c r="L175" s="93">
        <f>IF(Data!F139&gt;0,Data!F139,"")</f>
        <v>4.0999999999999996</v>
      </c>
      <c r="M175" s="93">
        <f>IF(Data!G139&gt;0,Data!G139,"")</f>
        <v>4.0199999999999996</v>
      </c>
      <c r="N175" s="93">
        <f>IF(Data!G139&gt;0,Data!G139,"")</f>
        <v>4.0199999999999996</v>
      </c>
    </row>
    <row r="176" spans="1:14">
      <c r="A176" s="94"/>
      <c r="B176" s="142">
        <f t="shared" si="3"/>
        <v>43776</v>
      </c>
      <c r="C176" s="93">
        <f>IF(Data!C140&gt;0,Data!C140,"")</f>
        <v>3.7524999999999999</v>
      </c>
      <c r="D176" s="93">
        <f>IF(Data!C140&gt;0,Data!C140,"")</f>
        <v>3.7524999999999999</v>
      </c>
      <c r="E176" s="93">
        <f>IF(Data!C140&gt;0,Data!C140,"")</f>
        <v>3.7524999999999999</v>
      </c>
      <c r="F176" s="93">
        <f>IF(Data!D140&gt;0,Data!D140,"")</f>
        <v>3.8374999999999999</v>
      </c>
      <c r="G176" s="93">
        <f>IF(Data!D140&gt;0,Data!D140,"")</f>
        <v>3.8374999999999999</v>
      </c>
      <c r="H176" s="93">
        <f>IF(Data!D140&gt;0,Data!D140,"")</f>
        <v>3.8374999999999999</v>
      </c>
      <c r="I176" s="93">
        <f>IF(Data!E140&gt;0,Data!E140,"")</f>
        <v>3.91</v>
      </c>
      <c r="J176" s="93">
        <f>IF(Data!E140&gt;0,Data!E140,"")</f>
        <v>3.91</v>
      </c>
      <c r="K176" s="93">
        <f>IF(Data!F140&gt;0,Data!F140,"")</f>
        <v>3.9775</v>
      </c>
      <c r="L176" s="93">
        <f>IF(Data!F140&gt;0,Data!F140,"")</f>
        <v>3.9775</v>
      </c>
      <c r="M176" s="93">
        <f>IF(Data!G140&gt;0,Data!G140,"")</f>
        <v>3.9474999999999998</v>
      </c>
      <c r="N176" s="93">
        <f>IF(Data!G140&gt;0,Data!G140,"")</f>
        <v>3.9474999999999998</v>
      </c>
    </row>
    <row r="177" spans="1:14">
      <c r="A177" s="94"/>
      <c r="B177" s="142">
        <f t="shared" si="3"/>
        <v>43783</v>
      </c>
      <c r="C177" s="93">
        <f>IF(Data!C141&gt;0,Data!C141,"")</f>
        <v>3.7574999999999998</v>
      </c>
      <c r="D177" s="93">
        <f>IF(Data!C141&gt;0,Data!C141,"")</f>
        <v>3.7574999999999998</v>
      </c>
      <c r="E177" s="93">
        <f>IF(Data!C141&gt;0,Data!C141,"")</f>
        <v>3.7574999999999998</v>
      </c>
      <c r="F177" s="93">
        <f>IF(Data!D141&gt;0,Data!D141,"")</f>
        <v>3.8475000000000001</v>
      </c>
      <c r="G177" s="93">
        <f>IF(Data!D141&gt;0,Data!D141,"")</f>
        <v>3.8475000000000001</v>
      </c>
      <c r="H177" s="93">
        <f>IF(Data!D141&gt;0,Data!D141,"")</f>
        <v>3.8475000000000001</v>
      </c>
      <c r="I177" s="93">
        <f>IF(Data!E141&gt;0,Data!E141,"")</f>
        <v>3.9075000000000002</v>
      </c>
      <c r="J177" s="93">
        <f>IF(Data!E141&gt;0,Data!E141,"")</f>
        <v>3.9075000000000002</v>
      </c>
      <c r="K177" s="93">
        <f>IF(Data!F141&gt;0,Data!F141,"")</f>
        <v>3.9649999999999999</v>
      </c>
      <c r="L177" s="93">
        <f>IF(Data!F141&gt;0,Data!F141,"")</f>
        <v>3.9649999999999999</v>
      </c>
      <c r="M177" s="93">
        <f>IF(Data!G141&gt;0,Data!G141,"")</f>
        <v>3.94</v>
      </c>
      <c r="N177" s="93">
        <f>IF(Data!G141&gt;0,Data!G141,"")</f>
        <v>3.94</v>
      </c>
    </row>
    <row r="178" spans="1:14">
      <c r="A178" s="94"/>
      <c r="B178" s="142">
        <f t="shared" si="3"/>
        <v>43790</v>
      </c>
      <c r="C178" s="93">
        <f>IF(Data!C142&gt;0,Data!C142,"")</f>
        <v>3.6850000000000001</v>
      </c>
      <c r="D178" s="93">
        <f>IF(Data!C142&gt;0,Data!C142,"")</f>
        <v>3.6850000000000001</v>
      </c>
      <c r="E178" s="93">
        <f>IF(Data!C142&gt;0,Data!C142,"")</f>
        <v>3.6850000000000001</v>
      </c>
      <c r="F178" s="93">
        <f>IF(Data!D142&gt;0,Data!D142,"")</f>
        <v>3.79</v>
      </c>
      <c r="G178" s="93">
        <f>IF(Data!D142&gt;0,Data!D142,"")</f>
        <v>3.79</v>
      </c>
      <c r="H178" s="93">
        <f>IF(Data!D142&gt;0,Data!D142,"")</f>
        <v>3.79</v>
      </c>
      <c r="I178" s="93">
        <f>IF(Data!E142&gt;0,Data!E142,"")</f>
        <v>3.8424999999999998</v>
      </c>
      <c r="J178" s="93">
        <f>IF(Data!E142&gt;0,Data!E142,"")</f>
        <v>3.8424999999999998</v>
      </c>
      <c r="K178" s="93">
        <f>IF(Data!F142&gt;0,Data!F142,"")</f>
        <v>3.9</v>
      </c>
      <c r="L178" s="93">
        <f>IF(Data!F142&gt;0,Data!F142,"")</f>
        <v>3.9</v>
      </c>
      <c r="M178" s="93">
        <f>IF(Data!G142&gt;0,Data!G142,"")</f>
        <v>3.8975</v>
      </c>
      <c r="N178" s="93">
        <f>IF(Data!G142&gt;0,Data!G142,"")</f>
        <v>3.8975</v>
      </c>
    </row>
    <row r="179" spans="1:14">
      <c r="A179" s="94"/>
      <c r="B179" s="142">
        <f t="shared" si="3"/>
        <v>43797</v>
      </c>
      <c r="C179" s="93">
        <f>IF(Data!C143&gt;0,Data!C143,"")</f>
        <v>3.6274999999999999</v>
      </c>
      <c r="D179" s="93">
        <f>IF(Data!C143&gt;0,Data!C143,"")</f>
        <v>3.6274999999999999</v>
      </c>
      <c r="E179" s="93">
        <f>IF(Data!C143&gt;0,Data!C143,"")</f>
        <v>3.6274999999999999</v>
      </c>
      <c r="F179" s="93">
        <f>IF(Data!D143&gt;0,Data!D143,"")</f>
        <v>3.7324999999999999</v>
      </c>
      <c r="G179" s="93">
        <f>IF(Data!D143&gt;0,Data!D143,"")</f>
        <v>3.7324999999999999</v>
      </c>
      <c r="H179" s="93">
        <f>IF(Data!D143&gt;0,Data!D143,"")</f>
        <v>3.7324999999999999</v>
      </c>
      <c r="I179" s="93">
        <f>IF(Data!E143&gt;0,Data!E143,"")</f>
        <v>3.79</v>
      </c>
      <c r="J179" s="93">
        <f>IF(Data!E143&gt;0,Data!E143,"")</f>
        <v>3.79</v>
      </c>
      <c r="K179" s="93">
        <f>IF(Data!F143&gt;0,Data!F143,"")</f>
        <v>3.8424999999999998</v>
      </c>
      <c r="L179" s="93">
        <f>IF(Data!F143&gt;0,Data!F143,"")</f>
        <v>3.8424999999999998</v>
      </c>
      <c r="M179" s="93">
        <f>IF(Data!G143&gt;0,Data!G143,"")</f>
        <v>3.84</v>
      </c>
      <c r="N179" s="93">
        <f>IF(Data!G143&gt;0,Data!G143,"")</f>
        <v>3.84</v>
      </c>
    </row>
    <row r="180" spans="1:14">
      <c r="A180" s="94"/>
      <c r="B180" s="142">
        <f t="shared" si="3"/>
        <v>43804</v>
      </c>
      <c r="C180" s="93">
        <f>IF(Data!C144&gt;0,Data!C144,"")</f>
        <v>3.7362500000000001</v>
      </c>
      <c r="D180" s="93">
        <f>IF(Data!C144&gt;0,Data!C144,"")</f>
        <v>3.7362500000000001</v>
      </c>
      <c r="E180" s="93">
        <f>IF(Data!C144&gt;0,Data!C144,"")</f>
        <v>3.7362500000000001</v>
      </c>
      <c r="F180" s="93">
        <f>IF(Data!D144&gt;0,Data!D144,"")</f>
        <v>3.7675000000000001</v>
      </c>
      <c r="G180" s="93">
        <f>IF(Data!D144&gt;0,Data!D144,"")</f>
        <v>3.7675000000000001</v>
      </c>
      <c r="H180" s="93">
        <f>IF(Data!D144&gt;0,Data!D144,"")</f>
        <v>3.7675000000000001</v>
      </c>
      <c r="I180" s="93">
        <f>IF(Data!E144&gt;0,Data!E144,"")</f>
        <v>3.8250000000000002</v>
      </c>
      <c r="J180" s="93">
        <f>IF(Data!E144&gt;0,Data!E144,"")</f>
        <v>3.8250000000000002</v>
      </c>
      <c r="K180" s="93">
        <f>IF(Data!F144&gt;0,Data!F144,"")</f>
        <v>3.87</v>
      </c>
      <c r="L180" s="93">
        <f>IF(Data!F144&gt;0,Data!F144,"")</f>
        <v>3.87</v>
      </c>
      <c r="M180" s="93">
        <f>IF(Data!G144&gt;0,Data!G144,"")</f>
        <v>3.8624999999999998</v>
      </c>
      <c r="N180" s="93">
        <f>IF(Data!G144&gt;0,Data!G144,"")</f>
        <v>3.8624999999999998</v>
      </c>
    </row>
    <row r="181" spans="1:14">
      <c r="A181" s="94"/>
      <c r="B181" s="142">
        <f t="shared" si="3"/>
        <v>43811</v>
      </c>
      <c r="C181" s="93">
        <f>IF(Data!C145&gt;0,Data!C145,"")</f>
        <v>3.7362500000000001</v>
      </c>
      <c r="D181" s="93">
        <f>IF(Data!C145&gt;0,Data!C145,"")</f>
        <v>3.7362500000000001</v>
      </c>
      <c r="E181" s="93">
        <f>IF(Data!C145&gt;0,Data!C145,"")</f>
        <v>3.7362500000000001</v>
      </c>
      <c r="F181" s="93">
        <f>IF(Data!D145&gt;0,Data!D145,"")</f>
        <v>3.7774999999999999</v>
      </c>
      <c r="G181" s="93">
        <f>IF(Data!D145&gt;0,Data!D145,"")</f>
        <v>3.7774999999999999</v>
      </c>
      <c r="H181" s="93">
        <f>IF(Data!D145&gt;0,Data!D145,"")</f>
        <v>3.7774999999999999</v>
      </c>
      <c r="I181" s="93">
        <f>IF(Data!E145&gt;0,Data!E145,"")</f>
        <v>3.8424999999999998</v>
      </c>
      <c r="J181" s="93">
        <f>IF(Data!E145&gt;0,Data!E145,"")</f>
        <v>3.8424999999999998</v>
      </c>
      <c r="K181" s="93">
        <f>IF(Data!F145&gt;0,Data!F145,"")</f>
        <v>3.9</v>
      </c>
      <c r="L181" s="93">
        <f>IF(Data!F145&gt;0,Data!F145,"")</f>
        <v>3.9</v>
      </c>
      <c r="M181" s="93">
        <f>IF(Data!G145&gt;0,Data!G145,"")</f>
        <v>3.9024999999999999</v>
      </c>
      <c r="N181" s="93">
        <f>IF(Data!G145&gt;0,Data!G145,"")</f>
        <v>3.9024999999999999</v>
      </c>
    </row>
    <row r="182" spans="1:14">
      <c r="A182" s="94"/>
      <c r="B182" s="142">
        <f t="shared" si="3"/>
        <v>43818</v>
      </c>
      <c r="C182" s="93">
        <f>IF(Data!C146&gt;0,Data!C146,"")</f>
        <v>3.7362500000000001</v>
      </c>
      <c r="D182" s="93">
        <f>IF(Data!C146&gt;0,Data!C146,"")</f>
        <v>3.7362500000000001</v>
      </c>
      <c r="E182" s="93">
        <f>IF(Data!C146&gt;0,Data!C146,"")</f>
        <v>3.7362500000000001</v>
      </c>
      <c r="F182" s="93">
        <f>IF(Data!D146&gt;0,Data!D146,"")</f>
        <v>3.8650000000000002</v>
      </c>
      <c r="G182" s="93">
        <f>IF(Data!D146&gt;0,Data!D146,"")</f>
        <v>3.8650000000000002</v>
      </c>
      <c r="H182" s="93">
        <f>IF(Data!D146&gt;0,Data!D146,"")</f>
        <v>3.8650000000000002</v>
      </c>
      <c r="I182" s="93">
        <f>IF(Data!E146&gt;0,Data!E146,"")</f>
        <v>3.93</v>
      </c>
      <c r="J182" s="93">
        <f>IF(Data!E146&gt;0,Data!E146,"")</f>
        <v>3.93</v>
      </c>
      <c r="K182" s="93">
        <f>IF(Data!F146&gt;0,Data!F146,"")</f>
        <v>3.9874999999999998</v>
      </c>
      <c r="L182" s="93">
        <f>IF(Data!F146&gt;0,Data!F146,"")</f>
        <v>3.9874999999999998</v>
      </c>
      <c r="M182" s="93">
        <f>IF(Data!G146&gt;0,Data!G146,"")</f>
        <v>3.9849999999999999</v>
      </c>
      <c r="N182" s="93">
        <f>IF(Data!G146&gt;0,Data!G146,"")</f>
        <v>3.9849999999999999</v>
      </c>
    </row>
    <row r="183" spans="1:14">
      <c r="A183" s="92" t="s">
        <v>89</v>
      </c>
      <c r="B183" s="142">
        <f t="shared" si="3"/>
        <v>43825</v>
      </c>
      <c r="C183" s="93">
        <f>IF(Data!C147&gt;0,Data!C147,"")</f>
        <v>3.7362500000000001</v>
      </c>
      <c r="D183" s="93">
        <f>IF(Data!C147&gt;0,Data!C147,"")</f>
        <v>3.7362500000000001</v>
      </c>
      <c r="E183" s="93">
        <f>IF(Data!C147&gt;0,Data!C147,"")</f>
        <v>3.7362500000000001</v>
      </c>
      <c r="F183" s="93">
        <f>IF(Data!D147&gt;0,Data!D147,"")</f>
        <v>3.8849999999999998</v>
      </c>
      <c r="G183" s="93">
        <f>IF(Data!D147&gt;0,Data!D147,"")</f>
        <v>3.8849999999999998</v>
      </c>
      <c r="H183" s="93">
        <f>IF(Data!D147&gt;0,Data!D147,"")</f>
        <v>3.8849999999999998</v>
      </c>
      <c r="I183" s="93">
        <f>IF(Data!E147&gt;0,Data!E147,"")</f>
        <v>3.9525000000000001</v>
      </c>
      <c r="J183" s="93">
        <f>IF(Data!E147&gt;0,Data!E147,"")</f>
        <v>3.9525000000000001</v>
      </c>
      <c r="K183" s="93">
        <f>IF(Data!F147&gt;0,Data!F147,"")</f>
        <v>4.0125000000000002</v>
      </c>
      <c r="L183" s="93">
        <f>IF(Data!F147&gt;0,Data!F147,"")</f>
        <v>4.0125000000000002</v>
      </c>
      <c r="M183" s="93">
        <f>IF(Data!G147&gt;0,Data!G147,"")</f>
        <v>4.01</v>
      </c>
      <c r="N183" s="93">
        <f>IF(Data!G147&gt;0,Data!G147,"")</f>
        <v>4.01</v>
      </c>
    </row>
    <row r="184" spans="1:14">
      <c r="A184" s="92">
        <v>2020</v>
      </c>
      <c r="B184" s="142">
        <f t="shared" si="3"/>
        <v>43832</v>
      </c>
      <c r="C184" s="93" t="str">
        <f>IF(Data!C148&gt;0,Data!C148,"")</f>
        <v/>
      </c>
      <c r="D184" s="93" t="str">
        <f>IF(Data!C148&gt;0,Data!C148,"")</f>
        <v/>
      </c>
      <c r="E184" s="93" t="str">
        <f>IF(Data!C148&gt;0,Data!C148,"")</f>
        <v/>
      </c>
      <c r="F184" s="93">
        <f>IF(Data!D148&gt;0,Data!D148,"")</f>
        <v>3.915</v>
      </c>
      <c r="G184" s="93">
        <f>IF(Data!D148&gt;0,Data!D148,"")</f>
        <v>3.915</v>
      </c>
      <c r="H184" s="93">
        <f>IF(Data!D148&gt;0,Data!D148,"")</f>
        <v>3.915</v>
      </c>
      <c r="I184" s="93">
        <f>IF(Data!E148&gt;0,Data!E148,"")</f>
        <v>3.98</v>
      </c>
      <c r="J184" s="93">
        <f>IF(Data!E148&gt;0,Data!E148,"")</f>
        <v>3.98</v>
      </c>
      <c r="K184" s="93">
        <f>IF(Data!F148&gt;0,Data!F148,"")</f>
        <v>4.04</v>
      </c>
      <c r="L184" s="93">
        <f>IF(Data!F148&gt;0,Data!F148,"")</f>
        <v>4.04</v>
      </c>
      <c r="M184" s="93">
        <f>IF(Data!G148&gt;0,Data!G148,"")</f>
        <v>4.03</v>
      </c>
      <c r="N184" s="93">
        <f>IF(Data!G148&gt;0,Data!G148,"")</f>
        <v>4.03</v>
      </c>
    </row>
    <row r="185" spans="1:14">
      <c r="A185" s="94"/>
      <c r="B185" s="142">
        <f t="shared" si="3"/>
        <v>43839</v>
      </c>
      <c r="C185" s="93" t="str">
        <f>IF(Data!C149&gt;0,Data!C149,"")</f>
        <v/>
      </c>
      <c r="D185" s="93" t="str">
        <f>IF(Data!C149&gt;0,Data!C149,"")</f>
        <v/>
      </c>
      <c r="E185" s="93" t="str">
        <f>IF(Data!C149&gt;0,Data!C149,"")</f>
        <v/>
      </c>
      <c r="F185" s="93">
        <f>IF(Data!D149&gt;0,Data!D149,"")</f>
        <v>3.8325</v>
      </c>
      <c r="G185" s="93">
        <f>IF(Data!D149&gt;0,Data!D149,"")</f>
        <v>3.8325</v>
      </c>
      <c r="H185" s="93">
        <f>IF(Data!D149&gt;0,Data!D149,"")</f>
        <v>3.8325</v>
      </c>
      <c r="I185" s="93">
        <f>IF(Data!E149&gt;0,Data!E149,"")</f>
        <v>3.9</v>
      </c>
      <c r="J185" s="93">
        <f>IF(Data!E149&gt;0,Data!E149,"")</f>
        <v>3.9</v>
      </c>
      <c r="K185" s="93">
        <f>IF(Data!F149&gt;0,Data!F149,"")</f>
        <v>3.9674999999999998</v>
      </c>
      <c r="L185" s="93">
        <f>IF(Data!F149&gt;0,Data!F149,"")</f>
        <v>3.9674999999999998</v>
      </c>
      <c r="M185" s="93">
        <f>IF(Data!G149&gt;0,Data!G149,"")</f>
        <v>3.9775</v>
      </c>
      <c r="N185" s="93">
        <f>IF(Data!G149&gt;0,Data!G149,"")</f>
        <v>3.9775</v>
      </c>
    </row>
    <row r="186" spans="1:14">
      <c r="A186" s="94"/>
      <c r="B186" s="142">
        <f t="shared" si="3"/>
        <v>43846</v>
      </c>
      <c r="C186" s="93" t="str">
        <f>IF(Data!C150&gt;0,Data!C150,"")</f>
        <v/>
      </c>
      <c r="D186" s="93" t="str">
        <f>IF(Data!C150&gt;0,Data!C150,"")</f>
        <v/>
      </c>
      <c r="E186" s="93" t="str">
        <f>IF(Data!C150&gt;0,Data!C150,"")</f>
        <v/>
      </c>
      <c r="F186" s="93">
        <f>IF(Data!D150&gt;0,Data!D150,"")</f>
        <v>3.7549999999999999</v>
      </c>
      <c r="G186" s="93">
        <f>IF(Data!D150&gt;0,Data!D150,"")</f>
        <v>3.7549999999999999</v>
      </c>
      <c r="H186" s="93">
        <f>IF(Data!D150&gt;0,Data!D150,"")</f>
        <v>3.7549999999999999</v>
      </c>
      <c r="I186" s="93">
        <f>IF(Data!E150&gt;0,Data!E150,"")</f>
        <v>3.8250000000000002</v>
      </c>
      <c r="J186" s="93">
        <f>IF(Data!E150&gt;0,Data!E150,"")</f>
        <v>3.8250000000000002</v>
      </c>
      <c r="K186" s="93">
        <f>IF(Data!F150&gt;0,Data!F150,"")</f>
        <v>3.89</v>
      </c>
      <c r="L186" s="93">
        <f>IF(Data!F150&gt;0,Data!F150,"")</f>
        <v>3.89</v>
      </c>
      <c r="M186" s="93">
        <f>IF(Data!G150&gt;0,Data!G150,"")</f>
        <v>3.9049999999999998</v>
      </c>
      <c r="N186" s="93">
        <f>IF(Data!G150&gt;0,Data!G150,"")</f>
        <v>3.9049999999999998</v>
      </c>
    </row>
    <row r="187" spans="1:14">
      <c r="A187" s="94"/>
      <c r="B187" s="142">
        <f t="shared" si="3"/>
        <v>43853</v>
      </c>
      <c r="C187" s="93" t="str">
        <f>IF(Data!C151&gt;0,Data!C151,"")</f>
        <v/>
      </c>
      <c r="D187" s="93" t="str">
        <f>IF(Data!C151&gt;0,Data!C151,"")</f>
        <v/>
      </c>
      <c r="E187" s="93" t="str">
        <f>IF(Data!C151&gt;0,Data!C151,"")</f>
        <v/>
      </c>
      <c r="F187" s="93">
        <f>IF(Data!D151&gt;0,Data!D151,"")</f>
        <v>3.9375</v>
      </c>
      <c r="G187" s="93">
        <f>IF(Data!D151&gt;0,Data!D151,"")</f>
        <v>3.9375</v>
      </c>
      <c r="H187" s="93">
        <f>IF(Data!D151&gt;0,Data!D151,"")</f>
        <v>3.9375</v>
      </c>
      <c r="I187" s="93">
        <f>IF(Data!E151&gt;0,Data!E151,"")</f>
        <v>3.9849999999999999</v>
      </c>
      <c r="J187" s="93">
        <f>IF(Data!E151&gt;0,Data!E151,"")</f>
        <v>3.9849999999999999</v>
      </c>
      <c r="K187" s="93">
        <f>IF(Data!F151&gt;0,Data!F151,"")</f>
        <v>4.0324999999999998</v>
      </c>
      <c r="L187" s="93">
        <f>IF(Data!F151&gt;0,Data!F151,"")</f>
        <v>4.0324999999999998</v>
      </c>
      <c r="M187" s="93">
        <f>IF(Data!G151&gt;0,Data!G151,"")</f>
        <v>4.0075000000000003</v>
      </c>
      <c r="N187" s="93">
        <f>IF(Data!G151&gt;0,Data!G151,"")</f>
        <v>4.0075000000000003</v>
      </c>
    </row>
    <row r="188" spans="1:14">
      <c r="A188" s="94"/>
      <c r="B188" s="142">
        <f t="shared" si="3"/>
        <v>43860</v>
      </c>
      <c r="C188" s="93" t="str">
        <f>IF(Data!C152&gt;0,Data!C152,"")</f>
        <v/>
      </c>
      <c r="D188" s="93" t="str">
        <f>IF(Data!C152&gt;0,Data!C152,"")</f>
        <v/>
      </c>
      <c r="E188" s="93" t="str">
        <f>IF(Data!C152&gt;0,Data!C152,"")</f>
        <v/>
      </c>
      <c r="F188" s="93">
        <f>IF(Data!D152&gt;0,Data!D152,"")</f>
        <v>3.7949999999999999</v>
      </c>
      <c r="G188" s="93">
        <f>IF(Data!D152&gt;0,Data!D152,"")</f>
        <v>3.7949999999999999</v>
      </c>
      <c r="H188" s="93">
        <f>IF(Data!D152&gt;0,Data!D152,"")</f>
        <v>3.7949999999999999</v>
      </c>
      <c r="I188" s="93">
        <f>IF(Data!E152&gt;0,Data!E152,"")</f>
        <v>3.8475000000000001</v>
      </c>
      <c r="J188" s="93">
        <f>IF(Data!E152&gt;0,Data!E152,"")</f>
        <v>3.8475000000000001</v>
      </c>
      <c r="K188" s="93">
        <f>IF(Data!F152&gt;0,Data!F152,"")</f>
        <v>3.895</v>
      </c>
      <c r="L188" s="93">
        <f>IF(Data!F152&gt;0,Data!F152,"")</f>
        <v>3.895</v>
      </c>
      <c r="M188" s="93">
        <f>IF(Data!G152&gt;0,Data!G152,"")</f>
        <v>3.8725000000000001</v>
      </c>
      <c r="N188" s="93">
        <f>IF(Data!G152&gt;0,Data!G152,"")</f>
        <v>3.8725000000000001</v>
      </c>
    </row>
    <row r="189" spans="1:14">
      <c r="A189" s="94"/>
      <c r="B189" s="142">
        <f t="shared" si="3"/>
        <v>43867</v>
      </c>
      <c r="C189" s="93" t="str">
        <f>IF(Data!C153&gt;0,Data!C153,"")</f>
        <v/>
      </c>
      <c r="D189" s="93" t="str">
        <f>IF(Data!C153&gt;0,Data!C153,"")</f>
        <v/>
      </c>
      <c r="E189" s="93" t="str">
        <f>IF(Data!C153&gt;0,Data!C153,"")</f>
        <v/>
      </c>
      <c r="F189" s="93">
        <f>IF(Data!D153&gt;0,Data!D153,"")</f>
        <v>3.7925</v>
      </c>
      <c r="G189" s="93">
        <f>IF(Data!D153&gt;0,Data!D153,"")</f>
        <v>3.7925</v>
      </c>
      <c r="H189" s="93">
        <f>IF(Data!D153&gt;0,Data!D153,"")</f>
        <v>3.7925</v>
      </c>
      <c r="I189" s="93">
        <f>IF(Data!E153&gt;0,Data!E153,"")</f>
        <v>3.8450000000000002</v>
      </c>
      <c r="J189" s="93">
        <f>IF(Data!E153&gt;0,Data!E153,"")</f>
        <v>3.8450000000000002</v>
      </c>
      <c r="K189" s="93">
        <f>IF(Data!F153&gt;0,Data!F153,"")</f>
        <v>3.88</v>
      </c>
      <c r="L189" s="93">
        <f>IF(Data!F153&gt;0,Data!F153,"")</f>
        <v>3.88</v>
      </c>
      <c r="M189" s="93">
        <f>IF(Data!G153&gt;0,Data!G153,"")</f>
        <v>3.855</v>
      </c>
      <c r="N189" s="93">
        <f>IF(Data!G153&gt;0,Data!G153,"")</f>
        <v>3.855</v>
      </c>
    </row>
    <row r="190" spans="1:14">
      <c r="A190" s="94"/>
      <c r="B190" s="142">
        <f t="shared" si="3"/>
        <v>43874</v>
      </c>
      <c r="C190" s="93" t="str">
        <f>IF(Data!C154&gt;0,Data!C154,"")</f>
        <v/>
      </c>
      <c r="D190" s="93" t="str">
        <f>IF(Data!C154&gt;0,Data!C154,"")</f>
        <v/>
      </c>
      <c r="E190" s="93" t="str">
        <f>IF(Data!C154&gt;0,Data!C154,"")</f>
        <v/>
      </c>
      <c r="F190" s="93">
        <f>IF(Data!D154&gt;0,Data!D154,"")</f>
        <v>3.7949999999999999</v>
      </c>
      <c r="G190" s="93">
        <f>IF(Data!D154&gt;0,Data!D154,"")</f>
        <v>3.7949999999999999</v>
      </c>
      <c r="H190" s="93">
        <f>IF(Data!D154&gt;0,Data!D154,"")</f>
        <v>3.7949999999999999</v>
      </c>
      <c r="I190" s="93">
        <f>IF(Data!E154&gt;0,Data!E154,"")</f>
        <v>3.8475000000000001</v>
      </c>
      <c r="J190" s="93">
        <f>IF(Data!E154&gt;0,Data!E154,"")</f>
        <v>3.8475000000000001</v>
      </c>
      <c r="K190" s="93">
        <f>IF(Data!F154&gt;0,Data!F154,"")</f>
        <v>3.8875000000000002</v>
      </c>
      <c r="L190" s="93">
        <f>IF(Data!F154&gt;0,Data!F154,"")</f>
        <v>3.8875000000000002</v>
      </c>
      <c r="M190" s="93">
        <f>IF(Data!G154&gt;0,Data!G154,"")</f>
        <v>3.875</v>
      </c>
      <c r="N190" s="93">
        <f>IF(Data!G154&gt;0,Data!G154,"")</f>
        <v>3.875</v>
      </c>
    </row>
    <row r="191" spans="1:14">
      <c r="A191" s="94"/>
      <c r="B191" s="142">
        <f t="shared" si="3"/>
        <v>43881</v>
      </c>
      <c r="C191" s="93" t="str">
        <f>IF(Data!C155&gt;0,Data!C155,"")</f>
        <v/>
      </c>
      <c r="D191" s="93" t="str">
        <f>IF(Data!C155&gt;0,Data!C155,"")</f>
        <v/>
      </c>
      <c r="E191" s="93" t="str">
        <f>IF(Data!C155&gt;0,Data!C155,"")</f>
        <v/>
      </c>
      <c r="F191" s="93">
        <f>IF(Data!D155&gt;0,Data!D155,"")</f>
        <v>3.7850000000000001</v>
      </c>
      <c r="G191" s="93">
        <f>IF(Data!D155&gt;0,Data!D155,"")</f>
        <v>3.7850000000000001</v>
      </c>
      <c r="H191" s="93">
        <f>IF(Data!D155&gt;0,Data!D155,"")</f>
        <v>3.7850000000000001</v>
      </c>
      <c r="I191" s="93">
        <f>IF(Data!E155&gt;0,Data!E155,"")</f>
        <v>3.8275000000000001</v>
      </c>
      <c r="J191" s="93">
        <f>IF(Data!E155&gt;0,Data!E155,"")</f>
        <v>3.8275000000000001</v>
      </c>
      <c r="K191" s="93">
        <f>IF(Data!F155&gt;0,Data!F155,"")</f>
        <v>3.855</v>
      </c>
      <c r="L191" s="93">
        <f>IF(Data!F155&gt;0,Data!F155,"")</f>
        <v>3.855</v>
      </c>
      <c r="M191" s="93">
        <f>IF(Data!G155&gt;0,Data!G155,"")</f>
        <v>3.84</v>
      </c>
      <c r="N191" s="93">
        <f>IF(Data!G155&gt;0,Data!G155,"")</f>
        <v>3.84</v>
      </c>
    </row>
    <row r="192" spans="1:14">
      <c r="A192" s="94"/>
      <c r="B192" s="142">
        <f t="shared" si="3"/>
        <v>43888</v>
      </c>
      <c r="C192" s="93" t="str">
        <f>IF(Data!C156&gt;0,Data!C156,"")</f>
        <v/>
      </c>
      <c r="D192" s="93" t="str">
        <f>IF(Data!C156&gt;0,Data!C156,"")</f>
        <v/>
      </c>
      <c r="E192" s="93" t="str">
        <f>IF(Data!C156&gt;0,Data!C156,"")</f>
        <v/>
      </c>
      <c r="F192" s="93">
        <f>IF(Data!D156&gt;0,Data!D156,"")</f>
        <v>3.645</v>
      </c>
      <c r="G192" s="93">
        <f>IF(Data!D156&gt;0,Data!D156,"")</f>
        <v>3.645</v>
      </c>
      <c r="H192" s="93">
        <f>IF(Data!D156&gt;0,Data!D156,"")</f>
        <v>3.645</v>
      </c>
      <c r="I192" s="93">
        <f>IF(Data!E156&gt;0,Data!E156,"")</f>
        <v>3.68</v>
      </c>
      <c r="J192" s="93">
        <f>IF(Data!E156&gt;0,Data!E156,"")</f>
        <v>3.68</v>
      </c>
      <c r="K192" s="93">
        <f>IF(Data!F156&gt;0,Data!F156,"")</f>
        <v>3.7250000000000001</v>
      </c>
      <c r="L192" s="93">
        <f>IF(Data!F156&gt;0,Data!F156,"")</f>
        <v>3.7250000000000001</v>
      </c>
      <c r="M192" s="93">
        <f>IF(Data!G156&gt;0,Data!G156,"")</f>
        <v>3.7275</v>
      </c>
      <c r="N192" s="93">
        <f>IF(Data!G156&gt;0,Data!G156,"")</f>
        <v>3.7275</v>
      </c>
    </row>
    <row r="193" spans="1:14">
      <c r="A193" s="94"/>
      <c r="B193" s="142">
        <f t="shared" si="3"/>
        <v>43895</v>
      </c>
      <c r="C193" s="93" t="str">
        <f>IF(Data!C157&gt;0,Data!C157,"")</f>
        <v/>
      </c>
      <c r="D193" s="93" t="str">
        <f>IF(Data!C157&gt;0,Data!C157,"")</f>
        <v/>
      </c>
      <c r="E193" s="93" t="str">
        <f>IF(Data!C157&gt;0,Data!C157,"")</f>
        <v/>
      </c>
      <c r="F193" s="93">
        <f>IF(Data!D157&gt;0,Data!D157,"")</f>
        <v>3.7744740000000001</v>
      </c>
      <c r="G193" s="93">
        <f>IF(Data!D157&gt;0,Data!D157,"")</f>
        <v>3.7744740000000001</v>
      </c>
      <c r="H193" s="93">
        <f>IF(Data!D157&gt;0,Data!D157,"")</f>
        <v>3.7744740000000001</v>
      </c>
      <c r="I193" s="93">
        <f>IF(Data!E157&gt;0,Data!E157,"")</f>
        <v>3.8174999999999999</v>
      </c>
      <c r="J193" s="93">
        <f>IF(Data!E157&gt;0,Data!E157,"")</f>
        <v>3.8174999999999999</v>
      </c>
      <c r="K193" s="93">
        <f>IF(Data!F157&gt;0,Data!F157,"")</f>
        <v>3.8374999999999999</v>
      </c>
      <c r="L193" s="93">
        <f>IF(Data!F157&gt;0,Data!F157,"")</f>
        <v>3.8374999999999999</v>
      </c>
      <c r="M193" s="93">
        <f>IF(Data!G157&gt;0,Data!G157,"")</f>
        <v>3.8</v>
      </c>
      <c r="N193" s="93">
        <f>IF(Data!G157&gt;0,Data!G157,"")</f>
        <v>3.8</v>
      </c>
    </row>
    <row r="194" spans="1:14">
      <c r="A194" s="94"/>
      <c r="B194" s="142">
        <f t="shared" si="3"/>
        <v>43902</v>
      </c>
      <c r="C194" s="93" t="str">
        <f>IF(Data!C158&gt;0,Data!C158,"")</f>
        <v/>
      </c>
      <c r="D194" s="93" t="str">
        <f>IF(Data!C158&gt;0,Data!C158,"")</f>
        <v/>
      </c>
      <c r="E194" s="93" t="str">
        <f>IF(Data!C158&gt;0,Data!C158,"")</f>
        <v/>
      </c>
      <c r="F194" s="93">
        <f>IF(Data!D158&gt;0,Data!D158,"")</f>
        <v>3.7744740000000001</v>
      </c>
      <c r="G194" s="93">
        <f>IF(Data!D158&gt;0,Data!D158,"")</f>
        <v>3.7744740000000001</v>
      </c>
      <c r="H194" s="93">
        <f>IF(Data!D158&gt;0,Data!D158,"")</f>
        <v>3.7744740000000001</v>
      </c>
      <c r="I194" s="93">
        <f>IF(Data!E158&gt;0,Data!E158,"")</f>
        <v>3.6575000000000002</v>
      </c>
      <c r="J194" s="93">
        <f>IF(Data!E158&gt;0,Data!E158,"")</f>
        <v>3.6575000000000002</v>
      </c>
      <c r="K194" s="93">
        <f>IF(Data!F158&gt;0,Data!F158,"")</f>
        <v>3.6875</v>
      </c>
      <c r="L194" s="93">
        <f>IF(Data!F158&gt;0,Data!F158,"")</f>
        <v>3.6875</v>
      </c>
      <c r="M194" s="93">
        <f>IF(Data!G158&gt;0,Data!G158,"")</f>
        <v>3.6749999999999998</v>
      </c>
      <c r="N194" s="93">
        <f>IF(Data!G158&gt;0,Data!G158,"")</f>
        <v>3.6749999999999998</v>
      </c>
    </row>
    <row r="195" spans="1:14">
      <c r="A195" s="94"/>
      <c r="B195" s="142">
        <f t="shared" si="3"/>
        <v>43909</v>
      </c>
      <c r="C195" s="93" t="str">
        <f>IF(Data!C159&gt;0,Data!C159,"")</f>
        <v/>
      </c>
      <c r="D195" s="93" t="str">
        <f>IF(Data!C159&gt;0,Data!C159,"")</f>
        <v/>
      </c>
      <c r="E195" s="93" t="str">
        <f>IF(Data!C159&gt;0,Data!C159,"")</f>
        <v/>
      </c>
      <c r="F195" s="93">
        <f>IF(Data!D159&gt;0,Data!D159,"")</f>
        <v>3.7744740000000001</v>
      </c>
      <c r="G195" s="93">
        <f>IF(Data!D159&gt;0,Data!D159,"")</f>
        <v>3.7744740000000001</v>
      </c>
      <c r="H195" s="93">
        <f>IF(Data!D159&gt;0,Data!D159,"")</f>
        <v>3.7744740000000001</v>
      </c>
      <c r="I195" s="93">
        <f>IF(Data!E159&gt;0,Data!E159,"")</f>
        <v>3.4550000000000001</v>
      </c>
      <c r="J195" s="93">
        <f>IF(Data!E159&gt;0,Data!E159,"")</f>
        <v>3.4550000000000001</v>
      </c>
      <c r="K195" s="93">
        <f>IF(Data!F159&gt;0,Data!F159,"")</f>
        <v>3.51</v>
      </c>
      <c r="L195" s="93">
        <f>IF(Data!F159&gt;0,Data!F159,"")</f>
        <v>3.51</v>
      </c>
      <c r="M195" s="93">
        <f>IF(Data!G159&gt;0,Data!G159,"")</f>
        <v>3.5575000000000001</v>
      </c>
      <c r="N195" s="93">
        <f>IF(Data!G159&gt;0,Data!G159,"")</f>
        <v>3.5575000000000001</v>
      </c>
    </row>
    <row r="196" spans="1:14">
      <c r="A196" s="94"/>
      <c r="B196" s="142">
        <f t="shared" si="3"/>
        <v>43916</v>
      </c>
      <c r="C196" s="93" t="str">
        <f>IF(Data!C160&gt;0,Data!C160,"")</f>
        <v/>
      </c>
      <c r="D196" s="93" t="str">
        <f>IF(Data!C160&gt;0,Data!C160,"")</f>
        <v/>
      </c>
      <c r="E196" s="93" t="str">
        <f>IF(Data!C160&gt;0,Data!C160,"")</f>
        <v/>
      </c>
      <c r="F196" s="93">
        <f>IF(Data!D160&gt;0,Data!D160,"")</f>
        <v>3.7744740000000001</v>
      </c>
      <c r="G196" s="93">
        <f>IF(Data!D160&gt;0,Data!D160,"")</f>
        <v>3.7744740000000001</v>
      </c>
      <c r="H196" s="93">
        <f>IF(Data!D160&gt;0,Data!D160,"")</f>
        <v>3.7744740000000001</v>
      </c>
      <c r="I196" s="93">
        <f>IF(Data!E160&gt;0,Data!E160,"")</f>
        <v>3.4874999999999998</v>
      </c>
      <c r="J196" s="93">
        <f>IF(Data!E160&gt;0,Data!E160,"")</f>
        <v>3.4874999999999998</v>
      </c>
      <c r="K196" s="93">
        <f>IF(Data!F160&gt;0,Data!F160,"")</f>
        <v>3.5425</v>
      </c>
      <c r="L196" s="93">
        <f>IF(Data!F160&gt;0,Data!F160,"")</f>
        <v>3.5425</v>
      </c>
      <c r="M196" s="93">
        <f>IF(Data!G160&gt;0,Data!G160,"")</f>
        <v>3.59</v>
      </c>
      <c r="N196" s="93">
        <f>IF(Data!G160&gt;0,Data!G160,"")</f>
        <v>3.59</v>
      </c>
    </row>
    <row r="197" spans="1:14">
      <c r="A197" s="94"/>
      <c r="B197" s="142">
        <f t="shared" si="3"/>
        <v>43923</v>
      </c>
      <c r="C197" s="93" t="str">
        <f>IF(Data!C161&gt;0,Data!C161,"")</f>
        <v/>
      </c>
      <c r="D197" s="93" t="str">
        <f>IF(Data!C161&gt;0,Data!C161,"")</f>
        <v/>
      </c>
      <c r="E197" s="93" t="str">
        <f>IF(Data!C161&gt;0,Data!C161,"")</f>
        <v/>
      </c>
      <c r="F197" s="93" t="str">
        <f>IF(Data!D161&gt;0,Data!D161,"")</f>
        <v/>
      </c>
      <c r="G197" s="93" t="str">
        <f>IF(Data!D161&gt;0,Data!D161,"")</f>
        <v/>
      </c>
      <c r="H197" s="93" t="str">
        <f>IF(Data!D161&gt;0,Data!D161,"")</f>
        <v/>
      </c>
      <c r="I197" s="93">
        <f>IF(Data!E161&gt;0,Data!E161,"")</f>
        <v>3.335</v>
      </c>
      <c r="J197" s="93">
        <f>IF(Data!E161&gt;0,Data!E161,"")</f>
        <v>3.335</v>
      </c>
      <c r="K197" s="93">
        <f>IF(Data!F161&gt;0,Data!F161,"")</f>
        <v>3.3849999999999998</v>
      </c>
      <c r="L197" s="93">
        <f>IF(Data!F161&gt;0,Data!F161,"")</f>
        <v>3.3849999999999998</v>
      </c>
      <c r="M197" s="93">
        <f>IF(Data!G161&gt;0,Data!G161,"")</f>
        <v>3.42</v>
      </c>
      <c r="N197" s="93">
        <f>IF(Data!G161&gt;0,Data!G161,"")</f>
        <v>3.42</v>
      </c>
    </row>
    <row r="198" spans="1:14">
      <c r="A198" s="94"/>
      <c r="B198" s="142">
        <f t="shared" si="3"/>
        <v>43930</v>
      </c>
      <c r="C198" s="93" t="str">
        <f>IF(Data!C162&gt;0,Data!C162,"")</f>
        <v/>
      </c>
      <c r="D198" s="93" t="str">
        <f>IF(Data!C162&gt;0,Data!C162,"")</f>
        <v/>
      </c>
      <c r="E198" s="93" t="str">
        <f>IF(Data!C162&gt;0,Data!C162,"")</f>
        <v/>
      </c>
      <c r="F198" s="93" t="str">
        <f>IF(Data!D162&gt;0,Data!D162,"")</f>
        <v/>
      </c>
      <c r="G198" s="93" t="str">
        <f>IF(Data!D162&gt;0,Data!D162,"")</f>
        <v/>
      </c>
      <c r="H198" s="93" t="str">
        <f>IF(Data!D162&gt;0,Data!D162,"")</f>
        <v/>
      </c>
      <c r="I198" s="93">
        <f>IF(Data!E162&gt;0,Data!E162,"")</f>
        <v>3.3174999999999999</v>
      </c>
      <c r="J198" s="93">
        <f>IF(Data!E162&gt;0,Data!E162,"")</f>
        <v>3.3174999999999999</v>
      </c>
      <c r="K198" s="93">
        <f>IF(Data!F162&gt;0,Data!F162,"")</f>
        <v>3.3675000000000002</v>
      </c>
      <c r="L198" s="93">
        <f>IF(Data!F162&gt;0,Data!F162,"")</f>
        <v>3.3675000000000002</v>
      </c>
      <c r="M198" s="93">
        <f>IF(Data!G162&gt;0,Data!G162,"")</f>
        <v>3.4175</v>
      </c>
      <c r="N198" s="93">
        <f>IF(Data!G162&gt;0,Data!G162,"")</f>
        <v>3.4175</v>
      </c>
    </row>
    <row r="199" spans="1:14">
      <c r="A199" s="94"/>
      <c r="B199" s="142">
        <f t="shared" si="3"/>
        <v>43937</v>
      </c>
      <c r="C199" s="93" t="str">
        <f>IF(Data!C163&gt;0,Data!C163,"")</f>
        <v/>
      </c>
      <c r="D199" s="93" t="str">
        <f>IF(Data!C163&gt;0,Data!C163,"")</f>
        <v/>
      </c>
      <c r="E199" s="93" t="str">
        <f>IF(Data!C163&gt;0,Data!C163,"")</f>
        <v/>
      </c>
      <c r="F199" s="93" t="str">
        <f>IF(Data!D163&gt;0,Data!D163,"")</f>
        <v/>
      </c>
      <c r="G199" s="93" t="str">
        <f>IF(Data!D163&gt;0,Data!D163,"")</f>
        <v/>
      </c>
      <c r="H199" s="93" t="str">
        <f>IF(Data!D163&gt;0,Data!D163,"")</f>
        <v/>
      </c>
      <c r="I199" s="93">
        <f>IF(Data!E163&gt;0,Data!E163,"")</f>
        <v>3.1974999999999998</v>
      </c>
      <c r="J199" s="93">
        <f>IF(Data!E163&gt;0,Data!E163,"")</f>
        <v>3.1974999999999998</v>
      </c>
      <c r="K199" s="93">
        <f>IF(Data!F163&gt;0,Data!F163,"")</f>
        <v>3.2625000000000002</v>
      </c>
      <c r="L199" s="93">
        <f>IF(Data!F163&gt;0,Data!F163,"")</f>
        <v>3.2625000000000002</v>
      </c>
      <c r="M199" s="93">
        <f>IF(Data!G163&gt;0,Data!G163,"")</f>
        <v>3.31</v>
      </c>
      <c r="N199" s="93">
        <f>IF(Data!G163&gt;0,Data!G163,"")</f>
        <v>3.31</v>
      </c>
    </row>
    <row r="200" spans="1:14">
      <c r="A200" s="94"/>
      <c r="B200" s="142">
        <f t="shared" si="3"/>
        <v>43944</v>
      </c>
      <c r="C200" s="93" t="str">
        <f>IF(Data!C164&gt;0,Data!C164,"")</f>
        <v/>
      </c>
      <c r="D200" s="93" t="str">
        <f>IF(Data!C164&gt;0,Data!C164,"")</f>
        <v/>
      </c>
      <c r="E200" s="93" t="str">
        <f>IF(Data!C164&gt;0,Data!C164,"")</f>
        <v/>
      </c>
      <c r="F200" s="93" t="str">
        <f>IF(Data!D164&gt;0,Data!D164,"")</f>
        <v/>
      </c>
      <c r="G200" s="93" t="str">
        <f>IF(Data!D164&gt;0,Data!D164,"")</f>
        <v/>
      </c>
      <c r="H200" s="93" t="str">
        <f>IF(Data!D164&gt;0,Data!D164,"")</f>
        <v/>
      </c>
      <c r="I200" s="93">
        <f>IF(Data!E164&gt;0,Data!E164,"")</f>
        <v>3.1924999999999999</v>
      </c>
      <c r="J200" s="93">
        <f>IF(Data!E164&gt;0,Data!E164,"")</f>
        <v>3.1924999999999999</v>
      </c>
      <c r="K200" s="93">
        <f>IF(Data!F164&gt;0,Data!F164,"")</f>
        <v>3.26</v>
      </c>
      <c r="L200" s="93">
        <f>IF(Data!F164&gt;0,Data!F164,"")</f>
        <v>3.26</v>
      </c>
      <c r="M200" s="93">
        <f>IF(Data!G164&gt;0,Data!G164,"")</f>
        <v>3.2974999999999999</v>
      </c>
      <c r="N200" s="93">
        <f>IF(Data!G164&gt;0,Data!G164,"")</f>
        <v>3.2974999999999999</v>
      </c>
    </row>
    <row r="201" spans="1:14">
      <c r="A201" s="94"/>
      <c r="B201" s="142">
        <f t="shared" si="3"/>
        <v>43951</v>
      </c>
      <c r="C201" s="93" t="str">
        <f>IF(Data!C165&gt;0,Data!C165,"")</f>
        <v/>
      </c>
      <c r="D201" s="93" t="str">
        <f>IF(Data!C165&gt;0,Data!C165,"")</f>
        <v/>
      </c>
      <c r="E201" s="93" t="str">
        <f>IF(Data!C165&gt;0,Data!C165,"")</f>
        <v/>
      </c>
      <c r="F201" s="93" t="str">
        <f>IF(Data!D165&gt;0,Data!D165,"")</f>
        <v/>
      </c>
      <c r="G201" s="93" t="str">
        <f>IF(Data!D165&gt;0,Data!D165,"")</f>
        <v/>
      </c>
      <c r="H201" s="93" t="str">
        <f>IF(Data!D165&gt;0,Data!D165,"")</f>
        <v/>
      </c>
      <c r="I201" s="93">
        <f>IF(Data!E165&gt;0,Data!E165,"")</f>
        <v>3.1139999999999999</v>
      </c>
      <c r="J201" s="93">
        <f>IF(Data!E165&gt;0,Data!E165,"")</f>
        <v>3.1139999999999999</v>
      </c>
      <c r="K201" s="93">
        <f>IF(Data!F165&gt;0,Data!F165,"")</f>
        <v>3.2</v>
      </c>
      <c r="L201" s="93">
        <f>IF(Data!F165&gt;0,Data!F165,"")</f>
        <v>3.2</v>
      </c>
      <c r="M201" s="93">
        <f>IF(Data!G165&gt;0,Data!G165,"")</f>
        <v>3.2639999999999998</v>
      </c>
      <c r="N201" s="93">
        <f>IF(Data!G165&gt;0,Data!G165,"")</f>
        <v>3.2639999999999998</v>
      </c>
    </row>
    <row r="202" spans="1:14">
      <c r="A202" s="94"/>
      <c r="B202" s="142">
        <f t="shared" si="3"/>
        <v>43958</v>
      </c>
      <c r="C202" s="93" t="str">
        <f>IF(Data!C166&gt;0,Data!C166,"")</f>
        <v/>
      </c>
      <c r="D202" s="93" t="str">
        <f>IF(Data!C166&gt;0,Data!C166,"")</f>
        <v/>
      </c>
      <c r="E202" s="93" t="str">
        <f>IF(Data!C166&gt;0,Data!C166,"")</f>
        <v/>
      </c>
      <c r="F202" s="93" t="str">
        <f>IF(Data!D166&gt;0,Data!D166,"")</f>
        <v/>
      </c>
      <c r="G202" s="93" t="str">
        <f>IF(Data!D166&gt;0,Data!D166,"")</f>
        <v/>
      </c>
      <c r="H202" s="93" t="str">
        <f>IF(Data!D166&gt;0,Data!D166,"")</f>
        <v/>
      </c>
      <c r="I202" s="93">
        <f>IF(Data!E166&gt;0,Data!E166,"")</f>
        <v>3.2080000000000002</v>
      </c>
      <c r="J202" s="93">
        <f>IF(Data!E166&gt;0,Data!E166,"")</f>
        <v>3.2080000000000002</v>
      </c>
      <c r="K202" s="93">
        <f>IF(Data!F166&gt;0,Data!F166,"")</f>
        <v>3.18</v>
      </c>
      <c r="L202" s="93">
        <f>IF(Data!F166&gt;0,Data!F166,"")</f>
        <v>3.18</v>
      </c>
      <c r="M202" s="93">
        <f>IF(Data!G166&gt;0,Data!G166,"")</f>
        <v>3.234</v>
      </c>
      <c r="N202" s="93">
        <f>IF(Data!G166&gt;0,Data!G166,"")</f>
        <v>3.234</v>
      </c>
    </row>
    <row r="203" spans="1:14">
      <c r="A203" s="94"/>
      <c r="B203" s="142">
        <f t="shared" si="3"/>
        <v>43965</v>
      </c>
      <c r="C203" s="93" t="str">
        <f>IF(Data!C167&gt;0,Data!C167,"")</f>
        <v/>
      </c>
      <c r="D203" s="93" t="str">
        <f>IF(Data!C167&gt;0,Data!C167,"")</f>
        <v/>
      </c>
      <c r="E203" s="93" t="str">
        <f>IF(Data!C167&gt;0,Data!C167,"")</f>
        <v/>
      </c>
      <c r="F203" s="93" t="str">
        <f>IF(Data!D167&gt;0,Data!D167,"")</f>
        <v/>
      </c>
      <c r="G203" s="93" t="str">
        <f>IF(Data!D167&gt;0,Data!D167,"")</f>
        <v/>
      </c>
      <c r="H203" s="93" t="str">
        <f>IF(Data!D167&gt;0,Data!D167,"")</f>
        <v/>
      </c>
      <c r="I203" s="93">
        <f>IF(Data!E167&gt;0,Data!E167,"")</f>
        <v>3.2080000000000002</v>
      </c>
      <c r="J203" s="93">
        <f>IF(Data!E167&gt;0,Data!E167,"")</f>
        <v>3.2080000000000002</v>
      </c>
      <c r="K203" s="93">
        <f>IF(Data!F167&gt;0,Data!F167,"")</f>
        <v>3.1739999999999999</v>
      </c>
      <c r="L203" s="93">
        <f>IF(Data!F167&gt;0,Data!F167,"")</f>
        <v>3.1739999999999999</v>
      </c>
      <c r="M203" s="93">
        <f>IF(Data!G167&gt;0,Data!G167,"")</f>
        <v>3.22</v>
      </c>
      <c r="N203" s="93">
        <f>IF(Data!G167&gt;0,Data!G167,"")</f>
        <v>3.22</v>
      </c>
    </row>
    <row r="204" spans="1:14">
      <c r="A204" s="94"/>
      <c r="B204" s="142">
        <f t="shared" si="3"/>
        <v>43972</v>
      </c>
      <c r="C204" s="93" t="str">
        <f>IF(Data!C168&gt;0,Data!C168,"")</f>
        <v/>
      </c>
      <c r="D204" s="93" t="str">
        <f>IF(Data!C168&gt;0,Data!C168,"")</f>
        <v/>
      </c>
      <c r="E204" s="93" t="str">
        <f>IF(Data!C168&gt;0,Data!C168,"")</f>
        <v/>
      </c>
      <c r="F204" s="93" t="str">
        <f>IF(Data!D168&gt;0,Data!D168,"")</f>
        <v/>
      </c>
      <c r="G204" s="93" t="str">
        <f>IF(Data!D168&gt;0,Data!D168,"")</f>
        <v/>
      </c>
      <c r="H204" s="93" t="str">
        <f>IF(Data!D168&gt;0,Data!D168,"")</f>
        <v/>
      </c>
      <c r="I204" s="93">
        <f>IF(Data!E168&gt;0,Data!E168,"")</f>
        <v>3.2080000000000002</v>
      </c>
      <c r="J204" s="93">
        <f>IF(Data!E168&gt;0,Data!E168,"")</f>
        <v>3.2080000000000002</v>
      </c>
      <c r="K204" s="93">
        <f>IF(Data!F168&gt;0,Data!F168,"")</f>
        <v>3.1760000000000002</v>
      </c>
      <c r="L204" s="93">
        <f>IF(Data!F168&gt;0,Data!F168,"")</f>
        <v>3.1760000000000002</v>
      </c>
      <c r="M204" s="93">
        <f>IF(Data!G168&gt;0,Data!G168,"")</f>
        <v>3.23</v>
      </c>
      <c r="N204" s="93">
        <f>IF(Data!G168&gt;0,Data!G168,"")</f>
        <v>3.23</v>
      </c>
    </row>
    <row r="205" spans="1:14">
      <c r="A205" s="94"/>
      <c r="B205" s="142">
        <f t="shared" si="3"/>
        <v>43979</v>
      </c>
      <c r="C205" s="93" t="str">
        <f>IF(Data!C169&gt;0,Data!C169,"")</f>
        <v/>
      </c>
      <c r="D205" s="93" t="str">
        <f>IF(Data!C169&gt;0,Data!C169,"")</f>
        <v/>
      </c>
      <c r="E205" s="93" t="str">
        <f>IF(Data!C169&gt;0,Data!C169,"")</f>
        <v/>
      </c>
      <c r="F205" s="93" t="str">
        <f>IF(Data!D169&gt;0,Data!D169,"")</f>
        <v/>
      </c>
      <c r="G205" s="93" t="str">
        <f>IF(Data!D169&gt;0,Data!D169,"")</f>
        <v/>
      </c>
      <c r="H205" s="93" t="str">
        <f>IF(Data!D169&gt;0,Data!D169,"")</f>
        <v/>
      </c>
      <c r="I205" s="93">
        <f>IF(Data!E169&gt;0,Data!E169,"")</f>
        <v>3.2080000000000002</v>
      </c>
      <c r="J205" s="93">
        <f>IF(Data!E169&gt;0,Data!E169,"")</f>
        <v>3.2080000000000002</v>
      </c>
      <c r="K205" s="93">
        <f>IF(Data!F169&gt;0,Data!F169,"")</f>
        <v>3.274</v>
      </c>
      <c r="L205" s="93">
        <f>IF(Data!F169&gt;0,Data!F169,"")</f>
        <v>3.274</v>
      </c>
      <c r="M205" s="93">
        <f>IF(Data!G169&gt;0,Data!G169,"")</f>
        <v>3.3159999999999998</v>
      </c>
      <c r="N205" s="93">
        <f>IF(Data!G169&gt;0,Data!G169,"")</f>
        <v>3.3159999999999998</v>
      </c>
    </row>
    <row r="206" spans="1:14">
      <c r="A206" s="94"/>
      <c r="B206" s="142">
        <f t="shared" si="3"/>
        <v>43986</v>
      </c>
      <c r="C206" s="93" t="str">
        <f>IF(Data!C170&gt;0,Data!C170,"")</f>
        <v/>
      </c>
      <c r="D206" s="93" t="str">
        <f>IF(Data!C170&gt;0,Data!C170,"")</f>
        <v/>
      </c>
      <c r="E206" s="93" t="str">
        <f>IF(Data!C170&gt;0,Data!C170,"")</f>
        <v/>
      </c>
      <c r="F206" s="93" t="str">
        <f>IF(Data!D170&gt;0,Data!D170,"")</f>
        <v/>
      </c>
      <c r="G206" s="93" t="str">
        <f>IF(Data!D170&gt;0,Data!D170,"")</f>
        <v/>
      </c>
      <c r="H206" s="93" t="str">
        <f>IF(Data!D170&gt;0,Data!D170,"")</f>
        <v/>
      </c>
      <c r="I206" s="93" t="str">
        <f>IF(Data!E170&gt;0,Data!E170,"")</f>
        <v/>
      </c>
      <c r="J206" s="93" t="str">
        <f>IF(Data!E170&gt;0,Data!E170,"")</f>
        <v/>
      </c>
      <c r="K206" s="93">
        <f>IF(Data!F170&gt;0,Data!F170,"")</f>
        <v>3.29</v>
      </c>
      <c r="L206" s="93">
        <f>IF(Data!F170&gt;0,Data!F170,"")</f>
        <v>3.29</v>
      </c>
      <c r="M206" s="93">
        <f>IF(Data!G170&gt;0,Data!G170,"")</f>
        <v>3.3319999999999999</v>
      </c>
      <c r="N206" s="93">
        <f>IF(Data!G170&gt;0,Data!G170,"")</f>
        <v>3.3319999999999999</v>
      </c>
    </row>
    <row r="207" spans="1:14">
      <c r="A207" s="94"/>
      <c r="B207" s="142">
        <f t="shared" si="3"/>
        <v>43993</v>
      </c>
      <c r="C207" s="93" t="str">
        <f>IF(Data!C171&gt;0,Data!C171,"")</f>
        <v/>
      </c>
      <c r="D207" s="93" t="str">
        <f>IF(Data!C171&gt;0,Data!C171,"")</f>
        <v/>
      </c>
      <c r="E207" s="93" t="str">
        <f>IF(Data!C171&gt;0,Data!C171,"")</f>
        <v/>
      </c>
      <c r="F207" s="93" t="str">
        <f>IF(Data!D171&gt;0,Data!D171,"")</f>
        <v/>
      </c>
      <c r="G207" s="93" t="str">
        <f>IF(Data!D171&gt;0,Data!D171,"")</f>
        <v/>
      </c>
      <c r="H207" s="93" t="str">
        <f>IF(Data!D171&gt;0,Data!D171,"")</f>
        <v/>
      </c>
      <c r="I207" s="93" t="str">
        <f>IF(Data!E171&gt;0,Data!E171,"")</f>
        <v/>
      </c>
      <c r="J207" s="93" t="str">
        <f>IF(Data!E171&gt;0,Data!E171,"")</f>
        <v/>
      </c>
      <c r="K207" s="93">
        <f>IF(Data!F171&gt;0,Data!F171,"")</f>
        <v>3.2959999999999998</v>
      </c>
      <c r="L207" s="93">
        <f>IF(Data!F171&gt;0,Data!F171,"")</f>
        <v>3.2959999999999998</v>
      </c>
      <c r="M207" s="93">
        <f>IF(Data!G171&gt;0,Data!G171,"")</f>
        <v>3.35</v>
      </c>
      <c r="N207" s="93">
        <f>IF(Data!G171&gt;0,Data!G171,"")</f>
        <v>3.35</v>
      </c>
    </row>
    <row r="208" spans="1:14">
      <c r="A208" s="94"/>
      <c r="B208" s="142">
        <f t="shared" si="3"/>
        <v>44000</v>
      </c>
      <c r="C208" s="93" t="str">
        <f>IF(Data!C172&gt;0,Data!C172,"")</f>
        <v/>
      </c>
      <c r="D208" s="93" t="str">
        <f>IF(Data!C172&gt;0,Data!C172,"")</f>
        <v/>
      </c>
      <c r="E208" s="93" t="str">
        <f>IF(Data!C172&gt;0,Data!C172,"")</f>
        <v/>
      </c>
      <c r="F208" s="93" t="str">
        <f>IF(Data!D172&gt;0,Data!D172,"")</f>
        <v/>
      </c>
      <c r="G208" s="93" t="str">
        <f>IF(Data!D172&gt;0,Data!D172,"")</f>
        <v/>
      </c>
      <c r="H208" s="93" t="str">
        <f>IF(Data!D172&gt;0,Data!D172,"")</f>
        <v/>
      </c>
      <c r="I208" s="93" t="str">
        <f>IF(Data!E172&gt;0,Data!E172,"")</f>
        <v/>
      </c>
      <c r="J208" s="93" t="str">
        <f>IF(Data!E172&gt;0,Data!E172,"")</f>
        <v/>
      </c>
      <c r="K208" s="93">
        <f>IF(Data!F172&gt;0,Data!F172,"")</f>
        <v>3.31</v>
      </c>
      <c r="L208" s="93">
        <f>IF(Data!F172&gt;0,Data!F172,"")</f>
        <v>3.31</v>
      </c>
      <c r="M208" s="93">
        <f>IF(Data!G172&gt;0,Data!G172,"")</f>
        <v>3.3540000000000001</v>
      </c>
      <c r="N208" s="93">
        <f>IF(Data!G172&gt;0,Data!G172,"")</f>
        <v>3.3540000000000001</v>
      </c>
    </row>
    <row r="209" spans="1:16">
      <c r="A209" s="94"/>
      <c r="B209" s="142">
        <f t="shared" si="3"/>
        <v>44007</v>
      </c>
      <c r="C209" s="93" t="str">
        <f>IF(Data!C173&gt;0,Data!C173,"")</f>
        <v/>
      </c>
      <c r="D209" s="93" t="str">
        <f>IF(Data!C173&gt;0,Data!C173,"")</f>
        <v/>
      </c>
      <c r="E209" s="93" t="str">
        <f>IF(Data!C173&gt;0,Data!C173,"")</f>
        <v/>
      </c>
      <c r="F209" s="93" t="str">
        <f>IF(Data!D173&gt;0,Data!D173,"")</f>
        <v/>
      </c>
      <c r="G209" s="93" t="str">
        <f>IF(Data!D173&gt;0,Data!D173,"")</f>
        <v/>
      </c>
      <c r="H209" s="93" t="str">
        <f>IF(Data!D173&gt;0,Data!D173,"")</f>
        <v/>
      </c>
      <c r="I209" s="93" t="str">
        <f>IF(Data!E173&gt;0,Data!E173,"")</f>
        <v/>
      </c>
      <c r="J209" s="93" t="str">
        <f>IF(Data!E173&gt;0,Data!E173,"")</f>
        <v/>
      </c>
      <c r="K209" s="93">
        <f>IF(Data!F173&gt;0,Data!F173,"")</f>
        <v>3.1720000000000002</v>
      </c>
      <c r="L209" s="93">
        <f>IF(Data!F173&gt;0,Data!F173,"")</f>
        <v>3.1720000000000002</v>
      </c>
      <c r="M209" s="93">
        <f>IF(Data!G173&gt;0,Data!G173,"")</f>
        <v>3.2040000000000002</v>
      </c>
      <c r="N209" s="93">
        <f>IF(Data!G173&gt;0,Data!G173,"")</f>
        <v>3.2040000000000002</v>
      </c>
    </row>
    <row r="210" spans="1:16">
      <c r="A210" s="94"/>
      <c r="B210" s="142">
        <f t="shared" si="3"/>
        <v>44014</v>
      </c>
      <c r="C210" s="93" t="str">
        <f>IF(Data!C174&gt;0,Data!C174,"")</f>
        <v/>
      </c>
      <c r="D210" s="93" t="str">
        <f>IF(Data!C174&gt;0,Data!C174,"")</f>
        <v/>
      </c>
      <c r="E210" s="93" t="str">
        <f>IF(Data!C174&gt;0,Data!C174,"")</f>
        <v/>
      </c>
      <c r="F210" s="93" t="str">
        <f>IF(Data!D174&gt;0,Data!D174,"")</f>
        <v/>
      </c>
      <c r="G210" s="93" t="str">
        <f>IF(Data!D174&gt;0,Data!D174,"")</f>
        <v/>
      </c>
      <c r="H210" s="93" t="str">
        <f>IF(Data!D174&gt;0,Data!D174,"")</f>
        <v/>
      </c>
      <c r="I210" s="93" t="str">
        <f>IF(Data!E174&gt;0,Data!E174,"")</f>
        <v/>
      </c>
      <c r="J210" s="93" t="str">
        <f>IF(Data!E174&gt;0,Data!E174,"")</f>
        <v/>
      </c>
      <c r="K210" s="93">
        <f>IF(Data!F174&gt;0,Data!F174,"")</f>
        <v>3.2755999999999998</v>
      </c>
      <c r="L210" s="93">
        <f>IF(Data!F174&gt;0,Data!F174,"")</f>
        <v>3.2755999999999998</v>
      </c>
      <c r="M210" s="93">
        <f>IF(Data!G174&gt;0,Data!G174,"")</f>
        <v>3.4340000000000002</v>
      </c>
      <c r="N210" s="93">
        <f>IF(Data!G174&gt;0,Data!G174,"")</f>
        <v>3.4340000000000002</v>
      </c>
    </row>
    <row r="211" spans="1:16">
      <c r="A211" s="94"/>
      <c r="B211" s="142">
        <f t="shared" si="3"/>
        <v>44021</v>
      </c>
      <c r="C211" s="93" t="str">
        <f>IF(Data!C175&gt;0,Data!C175,"")</f>
        <v/>
      </c>
      <c r="D211" s="93" t="str">
        <f>IF(Data!C175&gt;0,Data!C175,"")</f>
        <v/>
      </c>
      <c r="E211" s="93" t="str">
        <f>IF(Data!C175&gt;0,Data!C175,"")</f>
        <v/>
      </c>
      <c r="F211" s="93" t="str">
        <f>IF(Data!D175&gt;0,Data!D175,"")</f>
        <v/>
      </c>
      <c r="G211" s="93" t="str">
        <f>IF(Data!D175&gt;0,Data!D175,"")</f>
        <v/>
      </c>
      <c r="H211" s="93" t="str">
        <f>IF(Data!D175&gt;0,Data!D175,"")</f>
        <v/>
      </c>
      <c r="I211" s="93" t="str">
        <f>IF(Data!E175&gt;0,Data!E175,"")</f>
        <v/>
      </c>
      <c r="J211" s="93" t="str">
        <f>IF(Data!E175&gt;0,Data!E175,"")</f>
        <v/>
      </c>
      <c r="K211" s="93">
        <f>IF(Data!F175&gt;0,Data!F175,"")</f>
        <v>3.2755999999999998</v>
      </c>
      <c r="L211" s="93">
        <f>IF(Data!F175&gt;0,Data!F175,"")</f>
        <v>3.2755999999999998</v>
      </c>
      <c r="M211" s="93">
        <f>IF(Data!G175&gt;0,Data!G175,"")</f>
        <v>3.4860000000000002</v>
      </c>
      <c r="N211" s="93">
        <f>IF(Data!G175&gt;0,Data!G175,"")</f>
        <v>3.4860000000000002</v>
      </c>
    </row>
    <row r="212" spans="1:16">
      <c r="A212" s="94"/>
      <c r="B212" s="142">
        <f t="shared" si="3"/>
        <v>44028</v>
      </c>
      <c r="C212" s="93" t="str">
        <f>IF(Data!C176&gt;0,Data!C176,"")</f>
        <v/>
      </c>
      <c r="D212" s="93" t="str">
        <f>IF(Data!C176&gt;0,Data!C176,"")</f>
        <v/>
      </c>
      <c r="E212" s="93" t="str">
        <f>IF(Data!C176&gt;0,Data!C176,"")</f>
        <v/>
      </c>
      <c r="F212" s="93" t="str">
        <f>IF(Data!D176&gt;0,Data!D176,"")</f>
        <v/>
      </c>
      <c r="G212" s="93" t="str">
        <f>IF(Data!D176&gt;0,Data!D176,"")</f>
        <v/>
      </c>
      <c r="H212" s="93" t="str">
        <f>IF(Data!D176&gt;0,Data!D176,"")</f>
        <v/>
      </c>
      <c r="I212" s="93" t="str">
        <f>IF(Data!E176&gt;0,Data!E176,"")</f>
        <v/>
      </c>
      <c r="J212" s="93" t="str">
        <f>IF(Data!E176&gt;0,Data!E176,"")</f>
        <v/>
      </c>
      <c r="K212" s="93">
        <f>IF(Data!F176&gt;0,Data!F176,"")</f>
        <v>3.2755999999999998</v>
      </c>
      <c r="L212" s="93">
        <f>IF(Data!F176&gt;0,Data!F176,"")</f>
        <v>3.2755999999999998</v>
      </c>
      <c r="M212" s="93">
        <f>IF(Data!G176&gt;0,Data!G176,"")</f>
        <v>3.302</v>
      </c>
      <c r="N212" s="93">
        <f>IF(Data!G176&gt;0,Data!G176,"")</f>
        <v>3.302</v>
      </c>
    </row>
    <row r="213" spans="1:16">
      <c r="A213" s="94"/>
      <c r="B213" s="142">
        <f t="shared" si="3"/>
        <v>44035</v>
      </c>
      <c r="C213" s="93" t="str">
        <f>IF(Data!C177&gt;0,Data!C177,"")</f>
        <v/>
      </c>
      <c r="D213" s="93" t="str">
        <f>IF(Data!C177&gt;0,Data!C177,"")</f>
        <v/>
      </c>
      <c r="E213" s="93" t="str">
        <f>IF(Data!C177&gt;0,Data!C177,"")</f>
        <v/>
      </c>
      <c r="F213" s="93" t="str">
        <f>IF(Data!D177&gt;0,Data!D177,"")</f>
        <v/>
      </c>
      <c r="G213" s="93" t="str">
        <f>IF(Data!D177&gt;0,Data!D177,"")</f>
        <v/>
      </c>
      <c r="H213" s="93" t="str">
        <f>IF(Data!D177&gt;0,Data!D177,"")</f>
        <v/>
      </c>
      <c r="I213" s="93" t="str">
        <f>IF(Data!E177&gt;0,Data!E177,"")</f>
        <v/>
      </c>
      <c r="J213" s="93" t="str">
        <f>IF(Data!E177&gt;0,Data!E177,"")</f>
        <v/>
      </c>
      <c r="K213" s="93">
        <f>IF(Data!F177&gt;0,Data!F177,"")</f>
        <v>3.2755999999999998</v>
      </c>
      <c r="L213" s="93">
        <f>IF(Data!F177&gt;0,Data!F177,"")</f>
        <v>3.2755999999999998</v>
      </c>
      <c r="M213" s="93">
        <f>IF(Data!G177&gt;0,Data!G177,"")</f>
        <v>3.28</v>
      </c>
      <c r="N213" s="93">
        <f>IF(Data!G177&gt;0,Data!G177,"")</f>
        <v>3.28</v>
      </c>
    </row>
    <row r="214" spans="1:16">
      <c r="A214" s="94"/>
      <c r="B214" s="142">
        <f t="shared" si="3"/>
        <v>44042</v>
      </c>
      <c r="C214" s="93" t="str">
        <f>IF(Data!C178&gt;0,Data!C178,"")</f>
        <v/>
      </c>
      <c r="D214" s="93" t="str">
        <f>IF(Data!C178&gt;0,Data!C178,"")</f>
        <v/>
      </c>
      <c r="E214" s="93" t="str">
        <f>IF(Data!C178&gt;0,Data!C178,"")</f>
        <v/>
      </c>
      <c r="F214" s="93" t="str">
        <f>IF(Data!D178&gt;0,Data!D178,"")</f>
        <v/>
      </c>
      <c r="G214" s="93" t="str">
        <f>IF(Data!D178&gt;0,Data!D178,"")</f>
        <v/>
      </c>
      <c r="H214" s="93" t="str">
        <f>IF(Data!D178&gt;0,Data!D178,"")</f>
        <v/>
      </c>
      <c r="I214" s="93" t="str">
        <f>IF(Data!E178&gt;0,Data!E178,"")</f>
        <v/>
      </c>
      <c r="J214" s="93" t="str">
        <f>IF(Data!E178&gt;0,Data!E178,"")</f>
        <v/>
      </c>
      <c r="K214" s="93">
        <f>IF(Data!F178&gt;0,Data!F178,"")</f>
        <v>3.2755999999999998</v>
      </c>
      <c r="L214" s="93">
        <f>IF(Data!F178&gt;0,Data!F178,"")</f>
        <v>3.2755999999999998</v>
      </c>
      <c r="M214" s="93">
        <f>IF(Data!G178&gt;0,Data!G178,"")</f>
        <v>3.1560000000000001</v>
      </c>
      <c r="N214" s="93">
        <f>IF(Data!G178&gt;0,Data!G178,"")</f>
        <v>3.1560000000000001</v>
      </c>
    </row>
    <row r="215" spans="1:16">
      <c r="A215" s="94"/>
      <c r="B215" s="142">
        <f>B214+7</f>
        <v>44049</v>
      </c>
      <c r="C215" s="93" t="str">
        <f>IF(Data!C179&gt;0,Data!C179,"")</f>
        <v/>
      </c>
      <c r="D215" s="93" t="str">
        <f>IF(Data!C179&gt;0,Data!C179,"")</f>
        <v/>
      </c>
      <c r="E215" s="93" t="str">
        <f>IF(Data!C179&gt;0,Data!C179,"")</f>
        <v/>
      </c>
      <c r="F215" s="93" t="str">
        <f>IF(Data!D179&gt;0,Data!D179,"")</f>
        <v/>
      </c>
      <c r="G215" s="93" t="str">
        <f>IF(Data!D179&gt;0,Data!D179,"")</f>
        <v/>
      </c>
      <c r="H215" s="93" t="str">
        <f>IF(Data!D179&gt;0,Data!D179,"")</f>
        <v/>
      </c>
      <c r="I215" s="93" t="str">
        <f>IF(Data!E179&gt;0,Data!E179,"")</f>
        <v/>
      </c>
      <c r="J215" s="93" t="str">
        <f>IF(Data!E179&gt;0,Data!E179,"")</f>
        <v/>
      </c>
      <c r="K215" s="93" t="str">
        <f>IF(Data!F179&gt;0,Data!F179,"")</f>
        <v/>
      </c>
      <c r="L215" s="93" t="str">
        <f>IF(Data!F179&gt;0,Data!F179,"")</f>
        <v/>
      </c>
      <c r="M215" s="93">
        <f>IF(Data!G179&gt;0,Data!G179,"")</f>
        <v>3.1120000000000001</v>
      </c>
      <c r="N215" s="93">
        <f>IF(Data!G179&gt;0,Data!G179,"")</f>
        <v>3.1120000000000001</v>
      </c>
    </row>
    <row r="216" spans="1:16">
      <c r="A216" s="94"/>
      <c r="B216" s="142">
        <f>B215+7</f>
        <v>44056</v>
      </c>
      <c r="C216" s="93" t="str">
        <f>IF(Data!C180&gt;0,Data!C180,"")</f>
        <v/>
      </c>
      <c r="D216" s="93" t="str">
        <f>IF(Data!C180&gt;0,Data!C180,"")</f>
        <v/>
      </c>
      <c r="E216" s="93" t="str">
        <f>IF(Data!C180&gt;0,Data!C180,"")</f>
        <v/>
      </c>
      <c r="F216" s="93" t="str">
        <f>IF(Data!D180&gt;0,Data!D180,"")</f>
        <v/>
      </c>
      <c r="G216" s="93" t="str">
        <f>IF(Data!D180&gt;0,Data!D180,"")</f>
        <v/>
      </c>
      <c r="H216" s="93" t="str">
        <f>IF(Data!D180&gt;0,Data!D180,"")</f>
        <v/>
      </c>
      <c r="I216" s="93" t="str">
        <f>IF(Data!E180&gt;0,Data!E180,"")</f>
        <v/>
      </c>
      <c r="J216" s="93" t="str">
        <f>IF(Data!E180&gt;0,Data!E180,"")</f>
        <v/>
      </c>
      <c r="K216" s="93" t="str">
        <f>IF(Data!F180&gt;0,Data!F180,"")</f>
        <v/>
      </c>
      <c r="L216" s="93" t="str">
        <f>IF(Data!F180&gt;0,Data!F180,"")</f>
        <v/>
      </c>
      <c r="M216" s="93">
        <f>IF(Data!G180&gt;0,Data!G180,"")</f>
        <v>3.2519999999999998</v>
      </c>
      <c r="N216" s="93">
        <f>IF(Data!G180&gt;0,Data!G180,"")</f>
        <v>3.2519999999999998</v>
      </c>
    </row>
    <row r="217" spans="1:16">
      <c r="A217" s="95"/>
      <c r="B217" s="142">
        <f>B216+7</f>
        <v>44063</v>
      </c>
      <c r="C217" s="93" t="str">
        <f>IF(Data!C181&gt;0,Data!C181,"")</f>
        <v/>
      </c>
      <c r="D217" s="93" t="str">
        <f>IF(Data!C181&gt;0,Data!C181,"")</f>
        <v/>
      </c>
      <c r="E217" s="93" t="str">
        <f>IF(Data!C181&gt;0,Data!C181,"")</f>
        <v/>
      </c>
      <c r="F217" s="93" t="str">
        <f>IF(Data!D181&gt;0,Data!D181,"")</f>
        <v/>
      </c>
      <c r="G217" s="93" t="str">
        <f>IF(Data!D181&gt;0,Data!D181,"")</f>
        <v/>
      </c>
      <c r="H217" s="93" t="str">
        <f>IF(Data!D181&gt;0,Data!D181,"")</f>
        <v/>
      </c>
      <c r="I217" s="93" t="str">
        <f>IF(Data!E181&gt;0,Data!E181,"")</f>
        <v/>
      </c>
      <c r="J217" s="93" t="str">
        <f>IF(Data!E181&gt;0,Data!E181,"")</f>
        <v/>
      </c>
      <c r="K217" s="93" t="str">
        <f>IF(Data!F181&gt;0,Data!F181,"")</f>
        <v/>
      </c>
      <c r="L217" s="93" t="str">
        <f>IF(Data!F181&gt;0,Data!F181,"")</f>
        <v/>
      </c>
      <c r="M217" s="93">
        <f>IF(Data!G181&gt;0,Data!G181,"")</f>
        <v>3.2440000000000002</v>
      </c>
      <c r="N217" s="93">
        <f>IF(Data!G181&gt;0,Data!G181,"")</f>
        <v>3.2440000000000002</v>
      </c>
    </row>
    <row r="218" spans="1:16">
      <c r="A218" s="95"/>
      <c r="B218" s="142">
        <f>B217+7</f>
        <v>44070</v>
      </c>
      <c r="C218" s="93" t="str">
        <f>IF(Data!C182&gt;0,Data!C182,"")</f>
        <v/>
      </c>
      <c r="D218" s="93" t="str">
        <f>IF(Data!C182&gt;0,Data!C182,"")</f>
        <v/>
      </c>
      <c r="E218" s="93" t="str">
        <f>IF(Data!C182&gt;0,Data!C182,"")</f>
        <v/>
      </c>
      <c r="F218" s="93" t="str">
        <f>IF(Data!D182&gt;0,Data!D182,"")</f>
        <v/>
      </c>
      <c r="G218" s="93" t="str">
        <f>IF(Data!D182&gt;0,Data!D182,"")</f>
        <v/>
      </c>
      <c r="H218" s="93" t="str">
        <f>IF(Data!D182&gt;0,Data!D182,"")</f>
        <v/>
      </c>
      <c r="I218" s="93" t="str">
        <f>IF(Data!E182&gt;0,Data!E182,"")</f>
        <v/>
      </c>
      <c r="J218" s="93" t="str">
        <f>IF(Data!E182&gt;0,Data!E182,"")</f>
        <v/>
      </c>
      <c r="K218" s="93" t="str">
        <f>IF(Data!F182&gt;0,Data!F182,"")</f>
        <v/>
      </c>
      <c r="L218" s="93" t="str">
        <f>IF(Data!F182&gt;0,Data!F182,"")</f>
        <v/>
      </c>
      <c r="M218" s="93">
        <f>IF(Data!G182&gt;0,Data!G182,"")</f>
        <v>3.4420000000000002</v>
      </c>
      <c r="N218" s="93">
        <f>IF(Data!G182&gt;0,Data!G182,"")</f>
        <v>3.4420000000000002</v>
      </c>
    </row>
    <row r="219" spans="1:16" ht="13.8" thickBot="1">
      <c r="A219" s="90"/>
      <c r="B219" s="90"/>
      <c r="C219" s="90"/>
      <c r="D219" s="90"/>
      <c r="E219" s="90"/>
      <c r="F219" s="90"/>
      <c r="G219" s="90"/>
      <c r="H219" s="90"/>
      <c r="I219" s="90"/>
      <c r="J219" s="90"/>
      <c r="K219" s="355" t="str">
        <f>IF(Data!F183&gt;0,Data!F183,"")</f>
        <v/>
      </c>
      <c r="L219" s="355" t="str">
        <f>IF(Data!F183&gt;0,Data!F183,"")</f>
        <v/>
      </c>
      <c r="M219" s="90"/>
      <c r="N219" s="90"/>
    </row>
    <row r="220" spans="1:16">
      <c r="A220" s="214" t="s">
        <v>327</v>
      </c>
      <c r="B220" s="214"/>
      <c r="C220" s="214"/>
      <c r="D220" s="214"/>
      <c r="E220" s="49"/>
      <c r="F220" s="49"/>
      <c r="G220" s="49"/>
      <c r="H220" s="49"/>
      <c r="I220" s="49"/>
      <c r="J220" s="49"/>
      <c r="K220" s="49"/>
      <c r="L220" s="49"/>
      <c r="M220" s="49"/>
      <c r="N220" s="49"/>
    </row>
    <row r="221" spans="1:16">
      <c r="A221" t="s">
        <v>381</v>
      </c>
    </row>
    <row r="222" spans="1:16">
      <c r="A222" s="233"/>
    </row>
    <row r="223" spans="1:16" ht="13.8" thickBot="1">
      <c r="A223" s="99" t="s">
        <v>202</v>
      </c>
      <c r="B223" s="99"/>
      <c r="C223" s="99"/>
      <c r="D223" s="99"/>
      <c r="E223" s="99"/>
      <c r="F223" s="99"/>
      <c r="G223" s="100"/>
      <c r="H223" s="100"/>
      <c r="I223" s="100"/>
      <c r="J223" s="100"/>
      <c r="K223" s="100"/>
      <c r="L223" s="100"/>
      <c r="M223" s="100"/>
      <c r="N223" s="100"/>
      <c r="O223" s="100"/>
      <c r="P223" s="100"/>
    </row>
    <row r="224" spans="1:16">
      <c r="A224" s="101" t="s">
        <v>36</v>
      </c>
      <c r="B224" s="202" t="s">
        <v>40</v>
      </c>
      <c r="C224" s="581" t="s">
        <v>57</v>
      </c>
      <c r="D224" s="581"/>
      <c r="E224" s="560" t="s">
        <v>265</v>
      </c>
      <c r="F224" s="560"/>
      <c r="G224" s="560"/>
      <c r="H224" s="560"/>
      <c r="I224" s="560"/>
      <c r="J224" s="560"/>
      <c r="K224" s="560"/>
      <c r="L224" s="560"/>
      <c r="M224" s="560"/>
      <c r="N224" s="560"/>
      <c r="O224" s="560"/>
      <c r="P224" s="560"/>
    </row>
    <row r="225" spans="1:16" ht="13.8" thickBot="1">
      <c r="A225" s="103" t="s">
        <v>56</v>
      </c>
      <c r="B225" s="201" t="s">
        <v>53</v>
      </c>
      <c r="C225" s="102"/>
      <c r="D225" s="103"/>
      <c r="E225" s="201" t="s">
        <v>77</v>
      </c>
      <c r="F225" s="201" t="s">
        <v>78</v>
      </c>
      <c r="G225" s="201" t="s">
        <v>79</v>
      </c>
      <c r="H225" s="201" t="s">
        <v>80</v>
      </c>
      <c r="I225" s="201" t="s">
        <v>81</v>
      </c>
      <c r="J225" s="201" t="s">
        <v>82</v>
      </c>
      <c r="K225" s="201" t="s">
        <v>83</v>
      </c>
      <c r="L225" s="201" t="s">
        <v>84</v>
      </c>
      <c r="M225" s="201" t="s">
        <v>85</v>
      </c>
      <c r="N225" s="201" t="s">
        <v>86</v>
      </c>
      <c r="O225" s="201" t="s">
        <v>87</v>
      </c>
      <c r="P225" s="201" t="s">
        <v>88</v>
      </c>
    </row>
    <row r="226" spans="1:16">
      <c r="A226" s="104"/>
      <c r="B226" s="104"/>
      <c r="C226" s="105"/>
      <c r="D226" s="106"/>
      <c r="E226" s="580" t="s">
        <v>149</v>
      </c>
      <c r="F226" s="580"/>
      <c r="G226" s="580"/>
      <c r="H226" s="580"/>
      <c r="I226" s="580"/>
      <c r="J226" s="580"/>
      <c r="K226" s="580"/>
      <c r="L226" s="580"/>
      <c r="M226" s="580"/>
      <c r="N226" s="580"/>
      <c r="O226" s="580"/>
      <c r="P226" s="580"/>
    </row>
    <row r="227" spans="1:16">
      <c r="A227" s="97">
        <v>2019</v>
      </c>
      <c r="B227" s="143">
        <v>43587</v>
      </c>
      <c r="C227" s="373" t="s">
        <v>224</v>
      </c>
      <c r="D227" s="101"/>
      <c r="E227" s="107">
        <f>IF(C149="","",C149+Data!C$548)</f>
        <v>3.9511724000000004</v>
      </c>
      <c r="F227" s="107">
        <f>IF(D149="","",D149+Data!D$548)</f>
        <v>3.8129854000000001</v>
      </c>
      <c r="G227" s="107">
        <f>IF(E149="","",E149+Data!E$548)</f>
        <v>3.7567232000000002</v>
      </c>
      <c r="H227" s="107">
        <f>IF(F149="","",F149+Data!F$548)</f>
        <v>3.8594400000000002</v>
      </c>
      <c r="I227" s="107">
        <f>IF(G149="","",G149+Data!G$548)</f>
        <v>3.9272860000000001</v>
      </c>
      <c r="J227" s="107">
        <f>IF(H149="","",H149+Data!H$548)</f>
        <v>3.8417393999999998</v>
      </c>
      <c r="K227" s="107">
        <f>IF(I149="","",I149+Data!I$548)</f>
        <v>3.8708684</v>
      </c>
      <c r="L227" s="107">
        <f>IF(J149="","",J149+Data!J$548)</f>
        <v>3.8770720000000001</v>
      </c>
      <c r="M227" s="107">
        <f>IF(K149="","",K149+Data!K$548)</f>
        <v>3.9263566000000001</v>
      </c>
      <c r="N227" s="107">
        <f>IF(L149="","",L149+Data!L$548)</f>
        <v>3.9921831999999999</v>
      </c>
      <c r="O227" s="107">
        <f>IF(M149="","",M149+Data!M$548)</f>
        <v>4.0200031999999997</v>
      </c>
      <c r="P227" s="107">
        <f>IF(N149="","",N149+Data!N$548)</f>
        <v>3.9793809999999996</v>
      </c>
    </row>
    <row r="228" spans="1:16">
      <c r="A228" s="108"/>
      <c r="B228" s="143">
        <f>B227+7</f>
        <v>43594</v>
      </c>
      <c r="C228" s="101"/>
      <c r="D228" s="101"/>
      <c r="E228" s="107">
        <f>IF(C150="","",C150+Data!C$548)</f>
        <v>3.8086724000000003</v>
      </c>
      <c r="F228" s="107">
        <f>IF(D150="","",D150+Data!D$548)</f>
        <v>3.6704854</v>
      </c>
      <c r="G228" s="107">
        <f>IF(E150="","",E150+Data!E$548)</f>
        <v>3.6142232000000001</v>
      </c>
      <c r="H228" s="107">
        <f>IF(F150="","",F150+Data!F$548)</f>
        <v>3.7344400000000002</v>
      </c>
      <c r="I228" s="107">
        <f>IF(G150="","",G150+Data!G$548)</f>
        <v>3.8022860000000001</v>
      </c>
      <c r="J228" s="107">
        <f>IF(H150="","",H150+Data!H$548)</f>
        <v>3.7167393999999998</v>
      </c>
      <c r="K228" s="107">
        <f>IF(I150="","",I150+Data!I$548)</f>
        <v>3.7633684000000001</v>
      </c>
      <c r="L228" s="107">
        <f>IF(J150="","",J150+Data!J$548)</f>
        <v>3.7695720000000001</v>
      </c>
      <c r="M228" s="107">
        <f>IF(K150="","",K150+Data!K$548)</f>
        <v>3.8338565999999998</v>
      </c>
      <c r="N228" s="107">
        <f>IF(L150="","",L150+Data!L$548)</f>
        <v>3.8996831999999997</v>
      </c>
      <c r="O228" s="107">
        <f>IF(M150="","",M150+Data!M$548)</f>
        <v>3.9325031999999998</v>
      </c>
      <c r="P228" s="107">
        <f>IF(N150="","",N150+Data!N$548)</f>
        <v>3.8918809999999997</v>
      </c>
    </row>
    <row r="229" spans="1:16">
      <c r="A229" s="108"/>
      <c r="B229" s="143">
        <f t="shared" ref="B229:B292" si="4">B228+7</f>
        <v>43601</v>
      </c>
      <c r="C229" s="101"/>
      <c r="D229" s="101"/>
      <c r="E229" s="107">
        <f>IF(C151="","",C151+Data!C$548)</f>
        <v>4.0461723999999997</v>
      </c>
      <c r="F229" s="107">
        <f>IF(D151="","",D151+Data!D$548)</f>
        <v>3.9079853999999998</v>
      </c>
      <c r="G229" s="107">
        <f>IF(E151="","",E151+Data!E$548)</f>
        <v>3.8517231999999999</v>
      </c>
      <c r="H229" s="107">
        <f>IF(F151="","",F151+Data!F$548)</f>
        <v>3.9319400000000004</v>
      </c>
      <c r="I229" s="107">
        <f>IF(G151="","",G151+Data!G$548)</f>
        <v>3.9997860000000003</v>
      </c>
      <c r="J229" s="107">
        <f>IF(H151="","",H151+Data!H$548)</f>
        <v>3.9142394</v>
      </c>
      <c r="K229" s="107">
        <f>IF(I151="","",I151+Data!I$548)</f>
        <v>3.9308683999999996</v>
      </c>
      <c r="L229" s="107">
        <f>IF(J151="","",J151+Data!J$548)</f>
        <v>3.9370719999999997</v>
      </c>
      <c r="M229" s="107">
        <f>IF(K151="","",K151+Data!K$548)</f>
        <v>3.9788566000000003</v>
      </c>
      <c r="N229" s="107">
        <f>IF(L151="","",L151+Data!L$548)</f>
        <v>4.0446831999999997</v>
      </c>
      <c r="O229" s="107">
        <f>IF(M151="","",M151+Data!M$548)</f>
        <v>4.0125032000000003</v>
      </c>
      <c r="P229" s="107">
        <f>IF(N151="","",N151+Data!N$548)</f>
        <v>3.9718810000000002</v>
      </c>
    </row>
    <row r="230" spans="1:16">
      <c r="A230" s="108"/>
      <c r="B230" s="143">
        <f t="shared" si="4"/>
        <v>43608</v>
      </c>
      <c r="C230" s="101"/>
      <c r="D230" s="101"/>
      <c r="E230" s="107">
        <f>IF(C152="","",C152+Data!C$548)</f>
        <v>4.1611723999999999</v>
      </c>
      <c r="F230" s="107">
        <f>IF(D152="","",D152+Data!D$548)</f>
        <v>4.0229853999999996</v>
      </c>
      <c r="G230" s="107">
        <f>IF(E152="","",E152+Data!E$548)</f>
        <v>3.9667232000000001</v>
      </c>
      <c r="H230" s="107">
        <f>IF(F152="","",F152+Data!F$548)</f>
        <v>4.0594399999999995</v>
      </c>
      <c r="I230" s="107">
        <f>IF(G152="","",G152+Data!G$548)</f>
        <v>4.1272859999999998</v>
      </c>
      <c r="J230" s="107">
        <f>IF(H152="","",H152+Data!H$548)</f>
        <v>4.0417394</v>
      </c>
      <c r="K230" s="107">
        <f>IF(I152="","",I152+Data!I$548)</f>
        <v>4.0433684000000003</v>
      </c>
      <c r="L230" s="107">
        <f>IF(J152="","",J152+Data!J$548)</f>
        <v>4.0495720000000004</v>
      </c>
      <c r="M230" s="107">
        <f>IF(K152="","",K152+Data!K$548)</f>
        <v>4.0763566000000004</v>
      </c>
      <c r="N230" s="107">
        <f>IF(L152="","",L152+Data!L$548)</f>
        <v>4.1421831999999998</v>
      </c>
      <c r="O230" s="107">
        <f>IF(M152="","",M152+Data!M$548)</f>
        <v>4.0550031999999998</v>
      </c>
      <c r="P230" s="107">
        <f>IF(N152="","",N152+Data!N$548)</f>
        <v>4.0143810000000002</v>
      </c>
    </row>
    <row r="231" spans="1:16">
      <c r="A231" s="108"/>
      <c r="B231" s="143">
        <f t="shared" si="4"/>
        <v>43615</v>
      </c>
      <c r="C231" s="101"/>
      <c r="D231" s="101"/>
      <c r="E231" s="107">
        <f>IF(C153="","",C153+Data!C$548)</f>
        <v>4.6036724000000007</v>
      </c>
      <c r="F231" s="107">
        <f>IF(D153="","",D153+Data!D$548)</f>
        <v>4.4654853999999995</v>
      </c>
      <c r="G231" s="107">
        <f>IF(E153="","",E153+Data!E$548)</f>
        <v>4.4092231999999996</v>
      </c>
      <c r="H231" s="107">
        <f>IF(F153="","",F153+Data!F$548)</f>
        <v>4.4594399999999998</v>
      </c>
      <c r="I231" s="107">
        <f>IF(G153="","",G153+Data!G$548)</f>
        <v>4.5272860000000001</v>
      </c>
      <c r="J231" s="107">
        <f>IF(H153="","",H153+Data!H$548)</f>
        <v>4.4417394000000003</v>
      </c>
      <c r="K231" s="107">
        <f>IF(I153="","",I153+Data!I$548)</f>
        <v>4.4133684000000004</v>
      </c>
      <c r="L231" s="107">
        <f>IF(J153="","",J153+Data!J$548)</f>
        <v>4.4195720000000005</v>
      </c>
      <c r="M231" s="107">
        <f>IF(K153="","",K153+Data!K$548)</f>
        <v>4.4088566</v>
      </c>
      <c r="N231" s="107">
        <f>IF(L153="","",L153+Data!L$548)</f>
        <v>4.4746831999999994</v>
      </c>
      <c r="O231" s="107">
        <f>IF(M153="","",M153+Data!M$548)</f>
        <v>4.2050032000000002</v>
      </c>
      <c r="P231" s="107">
        <f>IF(N153="","",N153+Data!N$548)</f>
        <v>4.1643810000000006</v>
      </c>
    </row>
    <row r="232" spans="1:16">
      <c r="A232" s="108"/>
      <c r="B232" s="143">
        <f t="shared" si="4"/>
        <v>43622</v>
      </c>
      <c r="C232" s="101"/>
      <c r="D232" s="101"/>
      <c r="E232" s="107">
        <f>IF(C154="","",C154+Data!C$548)</f>
        <v>4.4661723999999996</v>
      </c>
      <c r="F232" s="107">
        <f>IF(D154="","",D154+Data!D$548)</f>
        <v>4.3279853999999993</v>
      </c>
      <c r="G232" s="107">
        <f>IF(E154="","",E154+Data!E$548)</f>
        <v>4.2717231999999994</v>
      </c>
      <c r="H232" s="107">
        <f>IF(F154="","",F154+Data!F$548)</f>
        <v>4.3344399999999998</v>
      </c>
      <c r="I232" s="107">
        <f>IF(G154="","",G154+Data!G$548)</f>
        <v>4.4022860000000001</v>
      </c>
      <c r="J232" s="107">
        <f>IF(H154="","",H154+Data!H$548)</f>
        <v>4.3167394000000003</v>
      </c>
      <c r="K232" s="107">
        <f>IF(I154="","",I154+Data!I$548)</f>
        <v>4.3083684</v>
      </c>
      <c r="L232" s="107">
        <f>IF(J154="","",J154+Data!J$548)</f>
        <v>4.3145720000000001</v>
      </c>
      <c r="M232" s="107">
        <f>IF(K154="","",K154+Data!K$548)</f>
        <v>4.3238566</v>
      </c>
      <c r="N232" s="107">
        <f>IF(L154="","",L154+Data!L$548)</f>
        <v>4.3896832000000003</v>
      </c>
      <c r="O232" s="107">
        <f>IF(M154="","",M154+Data!M$548)</f>
        <v>4.1550031999999995</v>
      </c>
      <c r="P232" s="107">
        <f>IF(N154="","",N154+Data!N$548)</f>
        <v>4.1143809999999998</v>
      </c>
    </row>
    <row r="233" spans="1:16">
      <c r="A233" s="108"/>
      <c r="B233" s="143">
        <f t="shared" si="4"/>
        <v>43629</v>
      </c>
      <c r="C233" s="101"/>
      <c r="D233" s="101"/>
      <c r="E233" s="107">
        <f>IF(C155="","",C155+Data!C$548)</f>
        <v>4.6386724000000008</v>
      </c>
      <c r="F233" s="107">
        <f>IF(D155="","",D155+Data!D$548)</f>
        <v>4.5004853999999996</v>
      </c>
      <c r="G233" s="107">
        <f>IF(E155="","",E155+Data!E$548)</f>
        <v>4.4442231999999997</v>
      </c>
      <c r="H233" s="107">
        <f>IF(F155="","",F155+Data!F$548)</f>
        <v>4.4769399999999999</v>
      </c>
      <c r="I233" s="107">
        <f>IF(G155="","",G155+Data!G$548)</f>
        <v>4.5447860000000002</v>
      </c>
      <c r="J233" s="107">
        <f>IF(H155="","",H155+Data!H$548)</f>
        <v>4.4592394000000004</v>
      </c>
      <c r="K233" s="107">
        <f>IF(I155="","",I155+Data!I$548)</f>
        <v>4.4358684000000004</v>
      </c>
      <c r="L233" s="107">
        <f>IF(J155="","",J155+Data!J$548)</f>
        <v>4.4420720000000005</v>
      </c>
      <c r="M233" s="107">
        <f>IF(K155="","",K155+Data!K$548)</f>
        <v>4.4363565999999999</v>
      </c>
      <c r="N233" s="107">
        <f>IF(L155="","",L155+Data!L$548)</f>
        <v>4.5021831999999993</v>
      </c>
      <c r="O233" s="107">
        <f>IF(M155="","",M155+Data!M$548)</f>
        <v>4.2525031999999996</v>
      </c>
      <c r="P233" s="107">
        <f>IF(N155="","",N155+Data!N$548)</f>
        <v>4.211881</v>
      </c>
    </row>
    <row r="234" spans="1:16">
      <c r="A234" s="108"/>
      <c r="B234" s="143">
        <f t="shared" si="4"/>
        <v>43636</v>
      </c>
      <c r="C234" s="101"/>
      <c r="D234" s="101"/>
      <c r="E234" s="107">
        <f>IF(C156="","",C156+Data!C$548)</f>
        <v>4.691172400000001</v>
      </c>
      <c r="F234" s="107">
        <f>IF(D156="","",D156+Data!D$548)</f>
        <v>4.5529853999999998</v>
      </c>
      <c r="G234" s="107">
        <f>IF(E156="","",E156+Data!E$548)</f>
        <v>4.4967231999999999</v>
      </c>
      <c r="H234" s="107">
        <f>IF(F156="","",F156+Data!F$548)</f>
        <v>4.5294399999999992</v>
      </c>
      <c r="I234" s="107">
        <f>IF(G156="","",G156+Data!G$548)</f>
        <v>4.5972859999999995</v>
      </c>
      <c r="J234" s="107">
        <f>IF(H156="","",H156+Data!H$548)</f>
        <v>4.5117393999999997</v>
      </c>
      <c r="K234" s="107">
        <f>IF(I156="","",I156+Data!I$548)</f>
        <v>4.4883683999999997</v>
      </c>
      <c r="L234" s="107">
        <f>IF(J156="","",J156+Data!J$548)</f>
        <v>4.4945719999999998</v>
      </c>
      <c r="M234" s="107">
        <f>IF(K156="","",K156+Data!K$548)</f>
        <v>4.4938566</v>
      </c>
      <c r="N234" s="107">
        <f>IF(L156="","",L156+Data!L$548)</f>
        <v>4.5596832000000003</v>
      </c>
      <c r="O234" s="107">
        <f>IF(M156="","",M156+Data!M$548)</f>
        <v>4.2225032000000002</v>
      </c>
      <c r="P234" s="107">
        <f>IF(N156="","",N156+Data!N$548)</f>
        <v>4.1818810000000006</v>
      </c>
    </row>
    <row r="235" spans="1:16">
      <c r="A235" s="108"/>
      <c r="B235" s="143">
        <f t="shared" si="4"/>
        <v>43643</v>
      </c>
      <c r="C235" s="101"/>
      <c r="D235" s="101"/>
      <c r="E235" s="107">
        <f>IF(C157="","",C157+Data!C$548)</f>
        <v>4.5911723999999996</v>
      </c>
      <c r="F235" s="107">
        <f>IF(D157="","",D157+Data!D$548)</f>
        <v>4.4529853999999993</v>
      </c>
      <c r="G235" s="107">
        <f>IF(E157="","",E157+Data!E$548)</f>
        <v>4.3967231999999994</v>
      </c>
      <c r="H235" s="107">
        <f>IF(F157="","",F157+Data!F$548)</f>
        <v>4.4344399999999995</v>
      </c>
      <c r="I235" s="107">
        <f>IF(G157="","",G157+Data!G$548)</f>
        <v>4.5022859999999998</v>
      </c>
      <c r="J235" s="107">
        <f>IF(H157="","",H157+Data!H$548)</f>
        <v>4.4167394</v>
      </c>
      <c r="K235" s="107">
        <f>IF(I157="","",I157+Data!I$548)</f>
        <v>4.3883684000000001</v>
      </c>
      <c r="L235" s="107">
        <f>IF(J157="","",J157+Data!J$548)</f>
        <v>4.3945720000000001</v>
      </c>
      <c r="M235" s="107">
        <f>IF(K157="","",K157+Data!K$548)</f>
        <v>4.3913565999999999</v>
      </c>
      <c r="N235" s="107">
        <f>IF(L157="","",L157+Data!L$548)</f>
        <v>4.4571831999999993</v>
      </c>
      <c r="O235" s="107">
        <f>IF(M157="","",M157+Data!M$548)</f>
        <v>4.1875032000000001</v>
      </c>
      <c r="P235" s="107">
        <f>IF(N157="","",N157+Data!N$548)</f>
        <v>4.1468810000000005</v>
      </c>
    </row>
    <row r="236" spans="1:16">
      <c r="A236" s="108"/>
      <c r="B236" s="143">
        <f t="shared" si="4"/>
        <v>43650</v>
      </c>
      <c r="C236" s="101"/>
      <c r="D236" s="101"/>
      <c r="E236" s="107">
        <f>IF(C158="","",C158+Data!C$548)</f>
        <v>4.4936723999999995</v>
      </c>
      <c r="F236" s="107">
        <f>IF(D158="","",D158+Data!D$548)</f>
        <v>4.3554853999999992</v>
      </c>
      <c r="G236" s="107">
        <f>IF(E158="","",E158+Data!E$548)</f>
        <v>4.2992231999999992</v>
      </c>
      <c r="H236" s="107">
        <f>IF(F158="","",F158+Data!F$548)</f>
        <v>4.3494399999999995</v>
      </c>
      <c r="I236" s="107">
        <f>IF(G158="","",G158+Data!G$548)</f>
        <v>4.4172859999999998</v>
      </c>
      <c r="J236" s="107">
        <f>IF(H158="","",H158+Data!H$548)</f>
        <v>4.3317394</v>
      </c>
      <c r="K236" s="107">
        <f>IF(I158="","",I158+Data!I$548)</f>
        <v>4.3258684000000001</v>
      </c>
      <c r="L236" s="107">
        <f>IF(J158="","",J158+Data!J$548)</f>
        <v>4.3320720000000001</v>
      </c>
      <c r="M236" s="107">
        <f>IF(K158="","",K158+Data!K$548)</f>
        <v>4.3513565999999999</v>
      </c>
      <c r="N236" s="107">
        <f>IF(L158="","",L158+Data!L$548)</f>
        <v>4.4171832000000002</v>
      </c>
      <c r="O236" s="107">
        <f>IF(M158="","",M158+Data!M$548)</f>
        <v>4.2350031999999995</v>
      </c>
      <c r="P236" s="107">
        <f>IF(N158="","",N158+Data!N$548)</f>
        <v>4.1943809999999999</v>
      </c>
    </row>
    <row r="237" spans="1:16">
      <c r="A237" s="108"/>
      <c r="B237" s="143">
        <f t="shared" si="4"/>
        <v>43657</v>
      </c>
      <c r="C237" s="101"/>
      <c r="D237" s="101"/>
      <c r="E237" s="107">
        <f>IF(C159="","",C159+Data!C$548)</f>
        <v>4.5611724000000002</v>
      </c>
      <c r="F237" s="107">
        <f>IF(D159="","",D159+Data!D$548)</f>
        <v>4.4229854</v>
      </c>
      <c r="G237" s="107">
        <f>IF(E159="","",E159+Data!E$548)</f>
        <v>4.3667232</v>
      </c>
      <c r="H237" s="107">
        <f>IF(F159="","",F159+Data!F$548)</f>
        <v>4.4119399999999995</v>
      </c>
      <c r="I237" s="107">
        <f>IF(G159="","",G159+Data!G$548)</f>
        <v>4.4797859999999998</v>
      </c>
      <c r="J237" s="107">
        <f>IF(H159="","",H159+Data!H$548)</f>
        <v>4.3942394</v>
      </c>
      <c r="K237" s="107">
        <f>IF(I159="","",I159+Data!I$548)</f>
        <v>4.3783684000000003</v>
      </c>
      <c r="L237" s="107">
        <f>IF(J159="","",J159+Data!J$548)</f>
        <v>4.3845720000000004</v>
      </c>
      <c r="M237" s="107">
        <f>IF(K159="","",K159+Data!K$548)</f>
        <v>4.3888566000000004</v>
      </c>
      <c r="N237" s="107">
        <f>IF(L159="","",L159+Data!L$548)</f>
        <v>4.4546831999999998</v>
      </c>
      <c r="O237" s="107">
        <f>IF(M159="","",M159+Data!M$548)</f>
        <v>4.2225032000000002</v>
      </c>
      <c r="P237" s="107">
        <f>IF(N159="","",N159+Data!N$548)</f>
        <v>4.1818810000000006</v>
      </c>
    </row>
    <row r="238" spans="1:16">
      <c r="A238" s="108"/>
      <c r="B238" s="143">
        <f t="shared" si="4"/>
        <v>43664</v>
      </c>
      <c r="C238" s="101"/>
      <c r="D238" s="101"/>
      <c r="E238" s="107">
        <f>IF(C160="","",C160+Data!C$548)</f>
        <v>4.378672400000001</v>
      </c>
      <c r="F238" s="107">
        <f>IF(D160="","",D160+Data!D$548)</f>
        <v>4.2404853999999998</v>
      </c>
      <c r="G238" s="107">
        <f>IF(E160="","",E160+Data!E$548)</f>
        <v>4.1842231999999999</v>
      </c>
      <c r="H238" s="107">
        <f>IF(F160="","",F160+Data!F$548)</f>
        <v>4.2494399999999999</v>
      </c>
      <c r="I238" s="107">
        <f>IF(G160="","",G160+Data!G$548)</f>
        <v>4.3172860000000002</v>
      </c>
      <c r="J238" s="107">
        <f>IF(H160="","",H160+Data!H$548)</f>
        <v>4.2317394000000004</v>
      </c>
      <c r="K238" s="107">
        <f>IF(I160="","",I160+Data!I$548)</f>
        <v>4.2308684000000003</v>
      </c>
      <c r="L238" s="107">
        <f>IF(J160="","",J160+Data!J$548)</f>
        <v>4.2370720000000004</v>
      </c>
      <c r="M238" s="107">
        <f>IF(K160="","",K160+Data!K$548)</f>
        <v>4.2588565999999997</v>
      </c>
      <c r="N238" s="107">
        <f>IF(L160="","",L160+Data!L$548)</f>
        <v>4.3246831999999991</v>
      </c>
      <c r="O238" s="107">
        <f>IF(M160="","",M160+Data!M$548)</f>
        <v>4.1650032000000001</v>
      </c>
      <c r="P238" s="107">
        <f>IF(N160="","",N160+Data!N$548)</f>
        <v>4.1243810000000005</v>
      </c>
    </row>
    <row r="239" spans="1:16">
      <c r="A239" s="108"/>
      <c r="B239" s="143">
        <f t="shared" si="4"/>
        <v>43671</v>
      </c>
      <c r="C239" s="101"/>
      <c r="D239" s="101"/>
      <c r="E239" s="107">
        <f>IF(C161="","",C161+Data!C$548)</f>
        <v>4.3561724000000002</v>
      </c>
      <c r="F239" s="107">
        <f>IF(D161="","",D161+Data!D$548)</f>
        <v>4.2179853999999999</v>
      </c>
      <c r="G239" s="107">
        <f>IF(E161="","",E161+Data!E$548)</f>
        <v>4.1617232</v>
      </c>
      <c r="H239" s="107">
        <f>IF(F161="","",F161+Data!F$548)</f>
        <v>4.2394399999999992</v>
      </c>
      <c r="I239" s="107">
        <f>IF(G161="","",G161+Data!G$548)</f>
        <v>4.3072859999999995</v>
      </c>
      <c r="J239" s="107">
        <f>IF(H161="","",H161+Data!H$548)</f>
        <v>4.2217393999999997</v>
      </c>
      <c r="K239" s="107">
        <f>IF(I161="","",I161+Data!I$548)</f>
        <v>4.2233684</v>
      </c>
      <c r="L239" s="107">
        <f>IF(J161="","",J161+Data!J$548)</f>
        <v>4.2295720000000001</v>
      </c>
      <c r="M239" s="107">
        <f>IF(K161="","",K161+Data!K$548)</f>
        <v>4.2488565999999999</v>
      </c>
      <c r="N239" s="107">
        <f>IF(L161="","",L161+Data!L$548)</f>
        <v>4.3146831999999993</v>
      </c>
      <c r="O239" s="107">
        <f>IF(M161="","",M161+Data!M$548)</f>
        <v>4.1675031999999996</v>
      </c>
      <c r="P239" s="107">
        <f>IF(N161="","",N161+Data!N$548)</f>
        <v>4.126881</v>
      </c>
    </row>
    <row r="240" spans="1:16">
      <c r="A240" s="108"/>
      <c r="B240" s="143">
        <f t="shared" si="4"/>
        <v>43678</v>
      </c>
      <c r="C240" s="101"/>
      <c r="D240" s="101"/>
      <c r="E240" s="107">
        <f>IF(C162="","",C162+Data!C$548)</f>
        <v>4.1061724000000002</v>
      </c>
      <c r="F240" s="107">
        <f>IF(D162="","",D162+Data!D$548)</f>
        <v>3.9679854000000003</v>
      </c>
      <c r="G240" s="107">
        <f>IF(E162="","",E162+Data!E$548)</f>
        <v>3.9117232000000004</v>
      </c>
      <c r="H240" s="107">
        <f>IF(F162="","",F162+Data!F$548)</f>
        <v>3.9994400000000003</v>
      </c>
      <c r="I240" s="107">
        <f>IF(G162="","",G162+Data!G$548)</f>
        <v>4.0672860000000002</v>
      </c>
      <c r="J240" s="107">
        <f>IF(H162="","",H162+Data!H$548)</f>
        <v>3.9817393999999999</v>
      </c>
      <c r="K240" s="107">
        <f>IF(I162="","",I162+Data!I$548)</f>
        <v>4.0058683999999998</v>
      </c>
      <c r="L240" s="107">
        <f>IF(J162="","",J162+Data!J$548)</f>
        <v>4.0120719999999999</v>
      </c>
      <c r="M240" s="107">
        <f>IF(K162="","",K162+Data!K$548)</f>
        <v>4.0463566000000002</v>
      </c>
      <c r="N240" s="107">
        <f>IF(L162="","",L162+Data!L$548)</f>
        <v>4.1121832000000005</v>
      </c>
      <c r="O240" s="107">
        <f>IF(M162="","",M162+Data!M$548)</f>
        <v>4.0725031999999999</v>
      </c>
      <c r="P240" s="107">
        <f>IF(N162="","",N162+Data!N$548)</f>
        <v>4.0318810000000003</v>
      </c>
    </row>
    <row r="241" spans="1:16">
      <c r="A241" s="108"/>
      <c r="B241" s="143">
        <f t="shared" si="4"/>
        <v>43685</v>
      </c>
      <c r="C241" s="101"/>
      <c r="D241" s="101"/>
      <c r="E241" s="107">
        <f>IF(C163="","",C163+Data!C$548)</f>
        <v>4.2636724000000008</v>
      </c>
      <c r="F241" s="107">
        <f>IF(D163="","",D163+Data!D$548)</f>
        <v>4.1254853999999996</v>
      </c>
      <c r="G241" s="107">
        <f>IF(E163="","",E163+Data!E$548)</f>
        <v>4.0692231999999997</v>
      </c>
      <c r="H241" s="107">
        <f>IF(F163="","",F163+Data!F$548)</f>
        <v>4.1519399999999997</v>
      </c>
      <c r="I241" s="107">
        <f>IF(G163="","",G163+Data!G$548)</f>
        <v>4.219786</v>
      </c>
      <c r="J241" s="107">
        <f>IF(H163="","",H163+Data!H$548)</f>
        <v>4.1342394000000002</v>
      </c>
      <c r="K241" s="107">
        <f>IF(I163="","",I163+Data!I$548)</f>
        <v>4.1433684</v>
      </c>
      <c r="L241" s="107">
        <f>IF(J163="","",J163+Data!J$548)</f>
        <v>4.149572</v>
      </c>
      <c r="M241" s="107">
        <f>IF(K163="","",K163+Data!K$548)</f>
        <v>4.1638565999999999</v>
      </c>
      <c r="N241" s="107">
        <f>IF(L163="","",L163+Data!L$548)</f>
        <v>4.2296832000000002</v>
      </c>
      <c r="O241" s="107">
        <f>IF(M163="","",M163+Data!M$548)</f>
        <v>4.1700032</v>
      </c>
      <c r="P241" s="107">
        <f>IF(N163="","",N163+Data!N$548)</f>
        <v>4.1293810000000004</v>
      </c>
    </row>
    <row r="242" spans="1:16">
      <c r="A242" s="108"/>
      <c r="B242" s="143">
        <f t="shared" si="4"/>
        <v>43692</v>
      </c>
      <c r="C242" s="101"/>
      <c r="D242" s="101"/>
      <c r="E242" s="107">
        <f>IF(C164="","",C164+Data!C$548)</f>
        <v>3.7911724000000002</v>
      </c>
      <c r="F242" s="107">
        <f>IF(D164="","",D164+Data!D$548)</f>
        <v>3.6529853999999999</v>
      </c>
      <c r="G242" s="107">
        <f>IF(E164="","",E164+Data!E$548)</f>
        <v>3.5967232</v>
      </c>
      <c r="H242" s="107">
        <f>IF(F164="","",F164+Data!F$548)</f>
        <v>3.70194</v>
      </c>
      <c r="I242" s="107">
        <f>IF(G164="","",G164+Data!G$548)</f>
        <v>3.7697859999999999</v>
      </c>
      <c r="J242" s="107">
        <f>IF(H164="","",H164+Data!H$548)</f>
        <v>3.6842393999999996</v>
      </c>
      <c r="K242" s="107">
        <f>IF(I164="","",I164+Data!I$548)</f>
        <v>3.7208684000000001</v>
      </c>
      <c r="L242" s="107">
        <f>IF(J164="","",J164+Data!J$548)</f>
        <v>3.7270720000000002</v>
      </c>
      <c r="M242" s="107">
        <f>IF(K164="","",K164+Data!K$548)</f>
        <v>3.7788566000000001</v>
      </c>
      <c r="N242" s="107">
        <f>IF(L164="","",L164+Data!L$548)</f>
        <v>3.8446832</v>
      </c>
      <c r="O242" s="107">
        <f>IF(M164="","",M164+Data!M$548)</f>
        <v>3.9400032</v>
      </c>
      <c r="P242" s="107">
        <f>IF(N164="","",N164+Data!N$548)</f>
        <v>3.899381</v>
      </c>
    </row>
    <row r="243" spans="1:16">
      <c r="A243" s="108"/>
      <c r="B243" s="143">
        <f t="shared" si="4"/>
        <v>43699</v>
      </c>
      <c r="C243" s="101"/>
      <c r="D243" s="101"/>
      <c r="E243" s="107">
        <f>IF(C165="","",C165+Data!C$548)</f>
        <v>3.7911724000000002</v>
      </c>
      <c r="F243" s="107">
        <f>IF(D165="","",D165+Data!D$548)</f>
        <v>3.6529853999999999</v>
      </c>
      <c r="G243" s="107">
        <f>IF(E165="","",E165+Data!E$548)</f>
        <v>3.5967232</v>
      </c>
      <c r="H243" s="107">
        <f>IF(F165="","",F165+Data!F$548)</f>
        <v>3.6969400000000001</v>
      </c>
      <c r="I243" s="107">
        <f>IF(G165="","",G165+Data!G$548)</f>
        <v>3.764786</v>
      </c>
      <c r="J243" s="107">
        <f>IF(H165="","",H165+Data!H$548)</f>
        <v>3.6792393999999997</v>
      </c>
      <c r="K243" s="107">
        <f>IF(I165="","",I165+Data!I$548)</f>
        <v>3.7158684000000002</v>
      </c>
      <c r="L243" s="107">
        <f>IF(J165="","",J165+Data!J$548)</f>
        <v>3.7220720000000003</v>
      </c>
      <c r="M243" s="107">
        <f>IF(K165="","",K165+Data!K$548)</f>
        <v>3.7738566000000002</v>
      </c>
      <c r="N243" s="107">
        <f>IF(L165="","",L165+Data!L$548)</f>
        <v>3.8396832000000001</v>
      </c>
      <c r="O243" s="107">
        <f>IF(M165="","",M165+Data!M$548)</f>
        <v>3.9550032000000002</v>
      </c>
      <c r="P243" s="107">
        <f>IF(N165="","",N165+Data!N$548)</f>
        <v>3.9143810000000001</v>
      </c>
    </row>
    <row r="244" spans="1:16">
      <c r="A244" s="108"/>
      <c r="B244" s="143">
        <f t="shared" si="4"/>
        <v>43706</v>
      </c>
      <c r="C244" s="101"/>
      <c r="D244" s="101"/>
      <c r="E244" s="107">
        <f>IF(C166="","",C166+Data!C$548)</f>
        <v>3.7936724000000002</v>
      </c>
      <c r="F244" s="107">
        <f>IF(D166="","",D166+Data!D$548)</f>
        <v>3.6554853999999999</v>
      </c>
      <c r="G244" s="107">
        <f>IF(E166="","",E166+Data!E$548)</f>
        <v>3.5992232</v>
      </c>
      <c r="H244" s="107">
        <f>IF(F166="","",F166+Data!F$548)</f>
        <v>3.6994400000000001</v>
      </c>
      <c r="I244" s="107">
        <f>IF(G166="","",G166+Data!G$548)</f>
        <v>3.7672859999999999</v>
      </c>
      <c r="J244" s="107">
        <f>IF(H166="","",H166+Data!H$548)</f>
        <v>3.6817393999999997</v>
      </c>
      <c r="K244" s="107">
        <f>IF(I166="","",I166+Data!I$548)</f>
        <v>3.7158684000000002</v>
      </c>
      <c r="L244" s="107">
        <f>IF(J166="","",J166+Data!J$548)</f>
        <v>3.7220720000000003</v>
      </c>
      <c r="M244" s="107">
        <f>IF(K166="","",K166+Data!K$548)</f>
        <v>3.7738566000000002</v>
      </c>
      <c r="N244" s="107">
        <f>IF(L166="","",L166+Data!L$548)</f>
        <v>3.8396832000000001</v>
      </c>
      <c r="O244" s="107">
        <f>IF(M166="","",M166+Data!M$548)</f>
        <v>3.9400032</v>
      </c>
      <c r="P244" s="107">
        <f>IF(N166="","",N166+Data!N$548)</f>
        <v>3.899381</v>
      </c>
    </row>
    <row r="245" spans="1:16">
      <c r="A245" s="108"/>
      <c r="B245" s="143">
        <f t="shared" si="4"/>
        <v>43713</v>
      </c>
      <c r="C245" s="101"/>
      <c r="D245" s="101"/>
      <c r="E245" s="107">
        <f>IF(C167="","",C167+Data!C$548)</f>
        <v>3.6686724000000002</v>
      </c>
      <c r="F245" s="107">
        <f>IF(D167="","",D167+Data!D$548)</f>
        <v>3.5304853999999999</v>
      </c>
      <c r="G245" s="107">
        <f>IF(E167="","",E167+Data!E$548)</f>
        <v>3.4742232</v>
      </c>
      <c r="H245" s="107">
        <f>IF(F167="","",F167+Data!F$548)</f>
        <v>3.5844399999999998</v>
      </c>
      <c r="I245" s="107">
        <f>IF(G167="","",G167+Data!G$548)</f>
        <v>3.6522859999999997</v>
      </c>
      <c r="J245" s="107">
        <f>IF(H167="","",H167+Data!H$548)</f>
        <v>3.5667393999999994</v>
      </c>
      <c r="K245" s="107">
        <f>IF(I167="","",I167+Data!I$548)</f>
        <v>3.6158684000000001</v>
      </c>
      <c r="L245" s="107">
        <f>IF(J167="","",J167+Data!J$548)</f>
        <v>3.6220720000000002</v>
      </c>
      <c r="M245" s="107">
        <f>IF(K167="","",K167+Data!K$548)</f>
        <v>3.6788566</v>
      </c>
      <c r="N245" s="107">
        <f>IF(L167="","",L167+Data!L$548)</f>
        <v>3.7446831999999999</v>
      </c>
      <c r="O245" s="107">
        <f>IF(M167="","",M167+Data!M$548)</f>
        <v>3.8725031999999997</v>
      </c>
      <c r="P245" s="107">
        <f>IF(N167="","",N167+Data!N$548)</f>
        <v>3.8318809999999996</v>
      </c>
    </row>
    <row r="246" spans="1:16">
      <c r="A246" s="108"/>
      <c r="B246" s="143">
        <f t="shared" si="4"/>
        <v>43720</v>
      </c>
      <c r="C246" s="101"/>
      <c r="D246" s="101"/>
      <c r="E246" s="107">
        <f>IF(C168="","",C168+Data!C$548)</f>
        <v>3.7536724000000001</v>
      </c>
      <c r="F246" s="107">
        <f>IF(D168="","",D168+Data!D$548)</f>
        <v>3.6154853999999998</v>
      </c>
      <c r="G246" s="107">
        <f>IF(E168="","",E168+Data!E$548)</f>
        <v>3.5592231999999999</v>
      </c>
      <c r="H246" s="107">
        <f>IF(F168="","",F168+Data!F$548)</f>
        <v>3.6644399999999999</v>
      </c>
      <c r="I246" s="107">
        <f>IF(G168="","",G168+Data!G$548)</f>
        <v>3.7322859999999998</v>
      </c>
      <c r="J246" s="107">
        <f>IF(H168="","",H168+Data!H$548)</f>
        <v>3.6467393999999995</v>
      </c>
      <c r="K246" s="107">
        <f>IF(I168="","",I168+Data!I$548)</f>
        <v>3.6983684000000001</v>
      </c>
      <c r="L246" s="107">
        <f>IF(J168="","",J168+Data!J$548)</f>
        <v>3.7045720000000002</v>
      </c>
      <c r="M246" s="107">
        <f>IF(K168="","",K168+Data!K$548)</f>
        <v>3.7613566</v>
      </c>
      <c r="N246" s="107">
        <f>IF(L168="","",L168+Data!L$548)</f>
        <v>3.8271831999999999</v>
      </c>
      <c r="O246" s="107">
        <f>IF(M168="","",M168+Data!M$548)</f>
        <v>3.9500032000000003</v>
      </c>
      <c r="P246" s="107">
        <f>IF(N168="","",N168+Data!N$548)</f>
        <v>3.9093810000000002</v>
      </c>
    </row>
    <row r="247" spans="1:16">
      <c r="A247" s="108"/>
      <c r="B247" s="143">
        <f t="shared" si="4"/>
        <v>43727</v>
      </c>
      <c r="C247" s="101"/>
      <c r="D247" s="101"/>
      <c r="E247" s="107">
        <f>IF(C169="","",C169+Data!C$548)</f>
        <v>3.8086724000000003</v>
      </c>
      <c r="F247" s="107">
        <f>IF(D169="","",D169+Data!D$548)</f>
        <v>3.6704854</v>
      </c>
      <c r="G247" s="107">
        <f>IF(E169="","",E169+Data!E$548)</f>
        <v>3.6142232000000001</v>
      </c>
      <c r="H247" s="107">
        <f>IF(F169="","",F169+Data!F$548)</f>
        <v>3.7069399999999999</v>
      </c>
      <c r="I247" s="107">
        <f>IF(G169="","",G169+Data!G$548)</f>
        <v>3.7747859999999998</v>
      </c>
      <c r="J247" s="107">
        <f>IF(H169="","",H169+Data!H$548)</f>
        <v>3.6892393999999995</v>
      </c>
      <c r="K247" s="107">
        <f>IF(I169="","",I169+Data!I$548)</f>
        <v>3.7258684</v>
      </c>
      <c r="L247" s="107">
        <f>IF(J169="","",J169+Data!J$548)</f>
        <v>3.7320720000000001</v>
      </c>
      <c r="M247" s="107">
        <f>IF(K169="","",K169+Data!K$548)</f>
        <v>3.7763566000000002</v>
      </c>
      <c r="N247" s="107">
        <f>IF(L169="","",L169+Data!L$548)</f>
        <v>3.8421832</v>
      </c>
      <c r="O247" s="107">
        <f>IF(M169="","",M169+Data!M$548)</f>
        <v>3.9450031999999999</v>
      </c>
      <c r="P247" s="107">
        <f>IF(N169="","",N169+Data!N$548)</f>
        <v>3.9043809999999999</v>
      </c>
    </row>
    <row r="248" spans="1:16">
      <c r="A248" s="108"/>
      <c r="B248" s="143">
        <f t="shared" si="4"/>
        <v>43734</v>
      </c>
      <c r="C248" s="375"/>
      <c r="D248" s="101"/>
      <c r="E248" s="107">
        <f>IF(C170="","",C170+Data!C$548)</f>
        <v>3.8061724000000003</v>
      </c>
      <c r="F248" s="107">
        <f>IF(D170="","",D170+Data!D$548)</f>
        <v>3.6679854000000001</v>
      </c>
      <c r="G248" s="107">
        <f>IF(E170="","",E170+Data!E$548)</f>
        <v>3.6117232000000001</v>
      </c>
      <c r="H248" s="107">
        <f>IF(F170="","",F170+Data!F$548)</f>
        <v>3.7144400000000002</v>
      </c>
      <c r="I248" s="107">
        <f>IF(G170="","",G170+Data!G$548)</f>
        <v>3.782286</v>
      </c>
      <c r="J248" s="107">
        <f>IF(H170="","",H170+Data!H$548)</f>
        <v>3.6967393999999998</v>
      </c>
      <c r="K248" s="107">
        <f>IF(I170="","",I170+Data!I$548)</f>
        <v>3.7308683999999999</v>
      </c>
      <c r="L248" s="107">
        <f>IF(J170="","",J170+Data!J$548)</f>
        <v>3.7370719999999999</v>
      </c>
      <c r="M248" s="107">
        <f>IF(K170="","",K170+Data!K$548)</f>
        <v>3.7763566000000002</v>
      </c>
      <c r="N248" s="107">
        <f>IF(L170="","",L170+Data!L$548)</f>
        <v>3.8421832</v>
      </c>
      <c r="O248" s="107">
        <f>IF(M170="","",M170+Data!M$548)</f>
        <v>3.9425032</v>
      </c>
      <c r="P248" s="107">
        <f>IF(N170="","",N170+Data!N$548)</f>
        <v>3.9018809999999999</v>
      </c>
    </row>
    <row r="249" spans="1:16">
      <c r="A249" s="108"/>
      <c r="B249" s="143">
        <f t="shared" si="4"/>
        <v>43741</v>
      </c>
      <c r="C249" s="375" t="s">
        <v>225</v>
      </c>
      <c r="D249" s="101"/>
      <c r="E249" s="107">
        <f>IF(C171="","",C171+Data!C$549)</f>
        <v>3.7708284000000005</v>
      </c>
      <c r="F249" s="107">
        <f>IF(D171="","",D171+Data!D$549)</f>
        <v>3.7305114000000001</v>
      </c>
      <c r="G249" s="107">
        <f>IF(E171="","",E171+Data!E$549)</f>
        <v>3.696628</v>
      </c>
      <c r="H249" s="107">
        <f>IF(F171="","",F171+Data!F$549)</f>
        <v>3.7990436000000001</v>
      </c>
      <c r="I249" s="107">
        <f>IF(G171="","",G171+Data!G$549)</f>
        <v>3.8673574000000004</v>
      </c>
      <c r="J249" s="107">
        <f>IF(H171="","",H171+Data!H$549)</f>
        <v>3.8537384000000001</v>
      </c>
      <c r="K249" s="107">
        <f>IF(I171="","",I171+Data!I$549)</f>
        <v>3.9151303999999993</v>
      </c>
      <c r="L249" s="107">
        <f>IF(J171="","",J171+Data!J$549)</f>
        <v>3.9271671999999995</v>
      </c>
      <c r="M249" s="107">
        <f>IF(K171="","",K171+Data!K$549)</f>
        <v>3.8833014000000001</v>
      </c>
      <c r="N249" s="107">
        <f>IF(L171="","",L171+Data!L$549)</f>
        <v>3.8710665999999998</v>
      </c>
      <c r="O249" s="107">
        <f>IF(M171="","",M171+Data!M$549)</f>
        <v>3.8892985999999996</v>
      </c>
      <c r="P249" s="107">
        <f>IF(N171="","",N171+Data!N$549)</f>
        <v>3.9530941999999998</v>
      </c>
    </row>
    <row r="250" spans="1:16">
      <c r="A250" s="108"/>
      <c r="B250" s="143">
        <f t="shared" si="4"/>
        <v>43748</v>
      </c>
      <c r="C250" s="101"/>
      <c r="D250" s="101"/>
      <c r="E250" s="107">
        <f>IF(C172="","",C172+Data!C$549)</f>
        <v>3.6858284000000006</v>
      </c>
      <c r="F250" s="107">
        <f>IF(D172="","",D172+Data!D$549)</f>
        <v>3.6455114000000002</v>
      </c>
      <c r="G250" s="107">
        <f>IF(E172="","",E172+Data!E$549)</f>
        <v>3.6116280000000001</v>
      </c>
      <c r="H250" s="107">
        <f>IF(F172="","",F172+Data!F$549)</f>
        <v>3.7065435999999998</v>
      </c>
      <c r="I250" s="107">
        <f>IF(G172="","",G172+Data!G$549)</f>
        <v>3.7748574000000001</v>
      </c>
      <c r="J250" s="107">
        <f>IF(H172="","",H172+Data!H$549)</f>
        <v>3.7612383999999999</v>
      </c>
      <c r="K250" s="107">
        <f>IF(I172="","",I172+Data!I$549)</f>
        <v>3.8301303999999998</v>
      </c>
      <c r="L250" s="107">
        <f>IF(J172="","",J172+Data!J$549)</f>
        <v>3.8421672</v>
      </c>
      <c r="M250" s="107">
        <f>IF(K172="","",K172+Data!K$549)</f>
        <v>3.8208014000000001</v>
      </c>
      <c r="N250" s="107">
        <f>IF(L172="","",L172+Data!L$549)</f>
        <v>3.8085665999999998</v>
      </c>
      <c r="O250" s="107">
        <f>IF(M172="","",M172+Data!M$549)</f>
        <v>3.8742985999999999</v>
      </c>
      <c r="P250" s="107">
        <f>IF(N172="","",N172+Data!N$549)</f>
        <v>3.9380942000000001</v>
      </c>
    </row>
    <row r="251" spans="1:16">
      <c r="A251" s="108"/>
      <c r="B251" s="143">
        <f t="shared" si="4"/>
        <v>43755</v>
      </c>
      <c r="C251" s="101"/>
      <c r="D251" s="101"/>
      <c r="E251" s="107">
        <f>IF(C173="","",C173+Data!C$549)</f>
        <v>3.8308284000000001</v>
      </c>
      <c r="F251" s="107">
        <f>IF(D173="","",D173+Data!D$549)</f>
        <v>3.7905113999999998</v>
      </c>
      <c r="G251" s="107">
        <f>IF(E173="","",E173+Data!E$549)</f>
        <v>3.7566279999999996</v>
      </c>
      <c r="H251" s="107">
        <f>IF(F173="","",F173+Data!F$549)</f>
        <v>3.8565436000000002</v>
      </c>
      <c r="I251" s="107">
        <f>IF(G173="","",G173+Data!G$549)</f>
        <v>3.9248574000000005</v>
      </c>
      <c r="J251" s="107">
        <f>IF(H173="","",H173+Data!H$549)</f>
        <v>3.9112384000000002</v>
      </c>
      <c r="K251" s="107">
        <f>IF(I173="","",I173+Data!I$549)</f>
        <v>3.9826304000000001</v>
      </c>
      <c r="L251" s="107">
        <f>IF(J173="","",J173+Data!J$549)</f>
        <v>3.9946672000000003</v>
      </c>
      <c r="M251" s="107">
        <f>IF(K173="","",K173+Data!K$549)</f>
        <v>3.9758014000000004</v>
      </c>
      <c r="N251" s="107">
        <f>IF(L173="","",L173+Data!L$549)</f>
        <v>3.9635666000000001</v>
      </c>
      <c r="O251" s="107">
        <f>IF(M173="","",M173+Data!M$549)</f>
        <v>3.9417985999999998</v>
      </c>
      <c r="P251" s="107">
        <f>IF(N173="","",N173+Data!N$549)</f>
        <v>4.0055942</v>
      </c>
    </row>
    <row r="252" spans="1:16">
      <c r="A252" s="108"/>
      <c r="B252" s="143">
        <f t="shared" si="4"/>
        <v>43762</v>
      </c>
      <c r="C252" s="101"/>
      <c r="D252" s="101"/>
      <c r="E252" s="107">
        <f>IF(C174="","",C174+Data!C$549)</f>
        <v>3.7508284000000005</v>
      </c>
      <c r="F252" s="107">
        <f>IF(D174="","",D174+Data!D$549)</f>
        <v>3.7105114000000001</v>
      </c>
      <c r="G252" s="107">
        <f>IF(E174="","",E174+Data!E$549)</f>
        <v>3.676628</v>
      </c>
      <c r="H252" s="107">
        <f>IF(F174="","",F174+Data!F$549)</f>
        <v>3.7715435999999998</v>
      </c>
      <c r="I252" s="107">
        <f>IF(G174="","",G174+Data!G$549)</f>
        <v>3.8398574000000001</v>
      </c>
      <c r="J252" s="107">
        <f>IF(H174="","",H174+Data!H$549)</f>
        <v>3.8262383999999998</v>
      </c>
      <c r="K252" s="107">
        <f>IF(I174="","",I174+Data!I$549)</f>
        <v>3.9001303999999997</v>
      </c>
      <c r="L252" s="107">
        <f>IF(J174="","",J174+Data!J$549)</f>
        <v>3.9121671999999998</v>
      </c>
      <c r="M252" s="107">
        <f>IF(K174="","",K174+Data!K$549)</f>
        <v>3.9008014000000002</v>
      </c>
      <c r="N252" s="107">
        <f>IF(L174="","",L174+Data!L$549)</f>
        <v>3.8885665999999999</v>
      </c>
      <c r="O252" s="107">
        <f>IF(M174="","",M174+Data!M$549)</f>
        <v>3.9067985999999997</v>
      </c>
      <c r="P252" s="107">
        <f>IF(N174="","",N174+Data!N$549)</f>
        <v>3.9705941999999999</v>
      </c>
    </row>
    <row r="253" spans="1:16">
      <c r="A253" s="108"/>
      <c r="B253" s="143">
        <f t="shared" si="4"/>
        <v>43769</v>
      </c>
      <c r="C253" s="101"/>
      <c r="D253" s="101"/>
      <c r="E253" s="107">
        <f>IF(C175="","",C175+Data!C$549)</f>
        <v>3.7833284000000003</v>
      </c>
      <c r="F253" s="107">
        <f>IF(D175="","",D175+Data!D$549)</f>
        <v>3.7430113999999999</v>
      </c>
      <c r="G253" s="107">
        <f>IF(E175="","",E175+Data!E$549)</f>
        <v>3.7091279999999998</v>
      </c>
      <c r="H253" s="107">
        <f>IF(F175="","",F175+Data!F$549)</f>
        <v>3.7790435999999996</v>
      </c>
      <c r="I253" s="107">
        <f>IF(G175="","",G175+Data!G$549)</f>
        <v>3.8473573999999999</v>
      </c>
      <c r="J253" s="107">
        <f>IF(H175="","",H175+Data!H$549)</f>
        <v>3.8337383999999997</v>
      </c>
      <c r="K253" s="107">
        <f>IF(I175="","",I175+Data!I$549)</f>
        <v>3.9026304000000001</v>
      </c>
      <c r="L253" s="107">
        <f>IF(J175="","",J175+Data!J$549)</f>
        <v>3.9146672000000002</v>
      </c>
      <c r="M253" s="107">
        <f>IF(K175="","",K175+Data!K$549)</f>
        <v>3.8983013999999998</v>
      </c>
      <c r="N253" s="107">
        <f>IF(L175="","",L175+Data!L$549)</f>
        <v>3.8860665999999995</v>
      </c>
      <c r="O253" s="107">
        <f>IF(M175="","",M175+Data!M$549)</f>
        <v>3.8892985999999996</v>
      </c>
      <c r="P253" s="107">
        <f>IF(N175="","",N175+Data!N$549)</f>
        <v>3.9530941999999998</v>
      </c>
    </row>
    <row r="254" spans="1:16">
      <c r="A254" s="108"/>
      <c r="B254" s="143">
        <f t="shared" si="4"/>
        <v>43776</v>
      </c>
      <c r="C254" s="101"/>
      <c r="D254" s="101"/>
      <c r="E254" s="107">
        <f>IF(C176="","",C176+Data!C$549)</f>
        <v>3.6358284000000003</v>
      </c>
      <c r="F254" s="107">
        <f>IF(D176="","",D176+Data!D$549)</f>
        <v>3.5955113999999999</v>
      </c>
      <c r="G254" s="107">
        <f>IF(E176="","",E176+Data!E$549)</f>
        <v>3.5616279999999998</v>
      </c>
      <c r="H254" s="107">
        <f>IF(F176="","",F176+Data!F$549)</f>
        <v>3.6290435999999997</v>
      </c>
      <c r="I254" s="107">
        <f>IF(G176="","",G176+Data!G$549)</f>
        <v>3.6973574</v>
      </c>
      <c r="J254" s="107">
        <f>IF(H176="","",H176+Data!H$549)</f>
        <v>3.6837383999999997</v>
      </c>
      <c r="K254" s="107">
        <f>IF(I176="","",I176+Data!I$549)</f>
        <v>3.7651303999999999</v>
      </c>
      <c r="L254" s="107">
        <f>IF(J176="","",J176+Data!J$549)</f>
        <v>3.7771672000000001</v>
      </c>
      <c r="M254" s="107">
        <f>IF(K176="","",K176+Data!K$549)</f>
        <v>3.7758014000000002</v>
      </c>
      <c r="N254" s="107">
        <f>IF(L176="","",L176+Data!L$549)</f>
        <v>3.7635665999999999</v>
      </c>
      <c r="O254" s="107">
        <f>IF(M176="","",M176+Data!M$549)</f>
        <v>3.8167985999999998</v>
      </c>
      <c r="P254" s="107">
        <f>IF(N176="","",N176+Data!N$549)</f>
        <v>3.8805942</v>
      </c>
    </row>
    <row r="255" spans="1:16">
      <c r="A255" s="108"/>
      <c r="B255" s="143">
        <f t="shared" si="4"/>
        <v>43783</v>
      </c>
      <c r="C255" s="101"/>
      <c r="D255" s="101"/>
      <c r="E255" s="107">
        <f>IF(C177="","",C177+Data!C$549)</f>
        <v>3.6408284000000002</v>
      </c>
      <c r="F255" s="107">
        <f>IF(D177="","",D177+Data!D$549)</f>
        <v>3.6005113999999998</v>
      </c>
      <c r="G255" s="107">
        <f>IF(E177="","",E177+Data!E$549)</f>
        <v>3.5666279999999997</v>
      </c>
      <c r="H255" s="107">
        <f>IF(F177="","",F177+Data!F$549)</f>
        <v>3.6390435999999999</v>
      </c>
      <c r="I255" s="107">
        <f>IF(G177="","",G177+Data!G$549)</f>
        <v>3.7073574000000002</v>
      </c>
      <c r="J255" s="107">
        <f>IF(H177="","",H177+Data!H$549)</f>
        <v>3.6937384</v>
      </c>
      <c r="K255" s="107">
        <f>IF(I177="","",I177+Data!I$549)</f>
        <v>3.7626303999999999</v>
      </c>
      <c r="L255" s="107">
        <f>IF(J177="","",J177+Data!J$549)</f>
        <v>3.7746672000000001</v>
      </c>
      <c r="M255" s="107">
        <f>IF(K177="","",K177+Data!K$549)</f>
        <v>3.7633014</v>
      </c>
      <c r="N255" s="107">
        <f>IF(L177="","",L177+Data!L$549)</f>
        <v>3.7510665999999997</v>
      </c>
      <c r="O255" s="107">
        <f>IF(M177="","",M177+Data!M$549)</f>
        <v>3.8092986</v>
      </c>
      <c r="P255" s="107">
        <f>IF(N177="","",N177+Data!N$549)</f>
        <v>3.8730942000000002</v>
      </c>
    </row>
    <row r="256" spans="1:16">
      <c r="A256" s="108"/>
      <c r="B256" s="143">
        <f t="shared" si="4"/>
        <v>43790</v>
      </c>
      <c r="C256" s="101"/>
      <c r="D256" s="101"/>
      <c r="E256" s="107">
        <f>IF(C178="","",C178+Data!C$549)</f>
        <v>3.5683284000000004</v>
      </c>
      <c r="F256" s="107">
        <f>IF(D178="","",D178+Data!D$549)</f>
        <v>3.5280114</v>
      </c>
      <c r="G256" s="107">
        <f>IF(E178="","",E178+Data!E$549)</f>
        <v>3.4941279999999999</v>
      </c>
      <c r="H256" s="107">
        <f>IF(F178="","",F178+Data!F$549)</f>
        <v>3.5815435999999998</v>
      </c>
      <c r="I256" s="107">
        <f>IF(G178="","",G178+Data!G$549)</f>
        <v>3.6498574000000001</v>
      </c>
      <c r="J256" s="107">
        <f>IF(H178="","",H178+Data!H$549)</f>
        <v>3.6362383999999999</v>
      </c>
      <c r="K256" s="107">
        <f>IF(I178="","",I178+Data!I$549)</f>
        <v>3.6976303999999995</v>
      </c>
      <c r="L256" s="107">
        <f>IF(J178="","",J178+Data!J$549)</f>
        <v>3.7096671999999997</v>
      </c>
      <c r="M256" s="107">
        <f>IF(K178="","",K178+Data!K$549)</f>
        <v>3.6983014000000001</v>
      </c>
      <c r="N256" s="107">
        <f>IF(L178="","",L178+Data!L$549)</f>
        <v>3.6860665999999997</v>
      </c>
      <c r="O256" s="107">
        <f>IF(M178="","",M178+Data!M$549)</f>
        <v>3.7667986</v>
      </c>
      <c r="P256" s="107">
        <f>IF(N178="","",N178+Data!N$549)</f>
        <v>3.8305942000000002</v>
      </c>
    </row>
    <row r="257" spans="1:16">
      <c r="A257" s="108"/>
      <c r="B257" s="143">
        <f t="shared" si="4"/>
        <v>43797</v>
      </c>
      <c r="C257" s="101"/>
      <c r="D257" s="101"/>
      <c r="E257" s="107">
        <f>IF(C179="","",C179+Data!C$549)</f>
        <v>3.5108284000000003</v>
      </c>
      <c r="F257" s="107">
        <f>IF(D179="","",D179+Data!D$549)</f>
        <v>3.4705113999999999</v>
      </c>
      <c r="G257" s="107">
        <f>IF(E179="","",E179+Data!E$549)</f>
        <v>3.4366279999999998</v>
      </c>
      <c r="H257" s="107">
        <f>IF(F179="","",F179+Data!F$549)</f>
        <v>3.5240435999999997</v>
      </c>
      <c r="I257" s="107">
        <f>IF(G179="","",G179+Data!G$549)</f>
        <v>3.5923574</v>
      </c>
      <c r="J257" s="107">
        <f>IF(H179="","",H179+Data!H$549)</f>
        <v>3.5787383999999998</v>
      </c>
      <c r="K257" s="107">
        <f>IF(I179="","",I179+Data!I$549)</f>
        <v>3.6451303999999998</v>
      </c>
      <c r="L257" s="107">
        <f>IF(J179="","",J179+Data!J$549)</f>
        <v>3.6571672</v>
      </c>
      <c r="M257" s="107">
        <f>IF(K179="","",K179+Data!K$549)</f>
        <v>3.6408014</v>
      </c>
      <c r="N257" s="107">
        <f>IF(L179="","",L179+Data!L$549)</f>
        <v>3.6285665999999996</v>
      </c>
      <c r="O257" s="107">
        <f>IF(M179="","",M179+Data!M$549)</f>
        <v>3.7092985999999999</v>
      </c>
      <c r="P257" s="107">
        <f>IF(N179="","",N179+Data!N$549)</f>
        <v>3.7730942000000001</v>
      </c>
    </row>
    <row r="258" spans="1:16">
      <c r="A258" s="108"/>
      <c r="B258" s="143">
        <f t="shared" si="4"/>
        <v>43804</v>
      </c>
      <c r="C258" s="101"/>
      <c r="D258" s="101"/>
      <c r="E258" s="107">
        <f>IF(C180="","",C180+Data!C$549)</f>
        <v>3.6195784000000004</v>
      </c>
      <c r="F258" s="107">
        <f>IF(D180="","",D180+Data!D$549)</f>
        <v>3.5792614</v>
      </c>
      <c r="G258" s="107">
        <f>IF(E180="","",E180+Data!E$549)</f>
        <v>3.5453779999999999</v>
      </c>
      <c r="H258" s="107">
        <f>IF(F180="","",F180+Data!F$549)</f>
        <v>3.5590435999999999</v>
      </c>
      <c r="I258" s="107">
        <f>IF(G180="","",G180+Data!G$549)</f>
        <v>3.6273574000000002</v>
      </c>
      <c r="J258" s="107">
        <f>IF(H180="","",H180+Data!H$549)</f>
        <v>3.6137383999999999</v>
      </c>
      <c r="K258" s="107">
        <f>IF(I180="","",I180+Data!I$549)</f>
        <v>3.6801303999999999</v>
      </c>
      <c r="L258" s="107">
        <f>IF(J180="","",J180+Data!J$549)</f>
        <v>3.6921672000000001</v>
      </c>
      <c r="M258" s="107">
        <f>IF(K180="","",K180+Data!K$549)</f>
        <v>3.6683014000000003</v>
      </c>
      <c r="N258" s="107">
        <f>IF(L180="","",L180+Data!L$549)</f>
        <v>3.6560665999999999</v>
      </c>
      <c r="O258" s="107">
        <f>IF(M180="","",M180+Data!M$549)</f>
        <v>3.7317985999999999</v>
      </c>
      <c r="P258" s="107">
        <f>IF(N180="","",N180+Data!N$549)</f>
        <v>3.7955942</v>
      </c>
    </row>
    <row r="259" spans="1:16">
      <c r="A259" s="108"/>
      <c r="B259" s="143">
        <f t="shared" si="4"/>
        <v>43811</v>
      </c>
      <c r="C259" s="101"/>
      <c r="D259" s="101"/>
      <c r="E259" s="107">
        <f>IF(C181="","",C181+Data!C$549)</f>
        <v>3.6195784000000004</v>
      </c>
      <c r="F259" s="107">
        <f>IF(D181="","",D181+Data!D$549)</f>
        <v>3.5792614</v>
      </c>
      <c r="G259" s="107">
        <f>IF(E181="","",E181+Data!E$549)</f>
        <v>3.5453779999999999</v>
      </c>
      <c r="H259" s="107">
        <f>IF(F181="","",F181+Data!F$549)</f>
        <v>3.5690435999999996</v>
      </c>
      <c r="I259" s="107">
        <f>IF(G181="","",G181+Data!G$549)</f>
        <v>3.6373574</v>
      </c>
      <c r="J259" s="107">
        <f>IF(H181="","",H181+Data!H$549)</f>
        <v>3.6237383999999997</v>
      </c>
      <c r="K259" s="107">
        <f>IF(I181="","",I181+Data!I$549)</f>
        <v>3.6976303999999995</v>
      </c>
      <c r="L259" s="107">
        <f>IF(J181="","",J181+Data!J$549)</f>
        <v>3.7096671999999997</v>
      </c>
      <c r="M259" s="107">
        <f>IF(K181="","",K181+Data!K$549)</f>
        <v>3.6983014000000001</v>
      </c>
      <c r="N259" s="107">
        <f>IF(L181="","",L181+Data!L$549)</f>
        <v>3.6860665999999997</v>
      </c>
      <c r="O259" s="107">
        <f>IF(M181="","",M181+Data!M$549)</f>
        <v>3.7717985999999999</v>
      </c>
      <c r="P259" s="107">
        <f>IF(N181="","",N181+Data!N$549)</f>
        <v>3.8355942000000001</v>
      </c>
    </row>
    <row r="260" spans="1:16">
      <c r="A260" s="108"/>
      <c r="B260" s="143">
        <f t="shared" si="4"/>
        <v>43818</v>
      </c>
      <c r="C260" s="101"/>
      <c r="D260" s="101"/>
      <c r="E260" s="107">
        <f>IF(C182="","",C182+Data!C$549)</f>
        <v>3.6195784000000004</v>
      </c>
      <c r="F260" s="107">
        <f>IF(D182="","",D182+Data!D$549)</f>
        <v>3.5792614</v>
      </c>
      <c r="G260" s="107">
        <f>IF(E182="","",E182+Data!E$549)</f>
        <v>3.5453779999999999</v>
      </c>
      <c r="H260" s="107">
        <f>IF(F182="","",F182+Data!F$549)</f>
        <v>3.6565436</v>
      </c>
      <c r="I260" s="107">
        <f>IF(G182="","",G182+Data!G$549)</f>
        <v>3.7248574000000003</v>
      </c>
      <c r="J260" s="107">
        <f>IF(H182="","",H182+Data!H$549)</f>
        <v>3.7112384</v>
      </c>
      <c r="K260" s="107">
        <f>IF(I182="","",I182+Data!I$549)</f>
        <v>3.7851303999999999</v>
      </c>
      <c r="L260" s="107">
        <f>IF(J182="","",J182+Data!J$549)</f>
        <v>3.7971672000000001</v>
      </c>
      <c r="M260" s="107">
        <f>IF(K182="","",K182+Data!K$549)</f>
        <v>3.7858014</v>
      </c>
      <c r="N260" s="107">
        <f>IF(L182="","",L182+Data!L$549)</f>
        <v>3.7735665999999997</v>
      </c>
      <c r="O260" s="107">
        <f>IF(M182="","",M182+Data!M$549)</f>
        <v>3.8542985999999999</v>
      </c>
      <c r="P260" s="107">
        <f>IF(N182="","",N182+Data!N$549)</f>
        <v>3.9180942000000001</v>
      </c>
    </row>
    <row r="261" spans="1:16">
      <c r="A261" s="97" t="s">
        <v>89</v>
      </c>
      <c r="B261" s="143">
        <f t="shared" si="4"/>
        <v>43825</v>
      </c>
      <c r="C261" s="101"/>
      <c r="D261" s="101"/>
      <c r="E261" s="107">
        <f>IF(C183="","",C183+Data!C$549)</f>
        <v>3.6195784000000004</v>
      </c>
      <c r="F261" s="107">
        <f>IF(D183="","",D183+Data!D$549)</f>
        <v>3.5792614</v>
      </c>
      <c r="G261" s="107">
        <f>IF(E183="","",E183+Data!E$549)</f>
        <v>3.5453779999999999</v>
      </c>
      <c r="H261" s="107">
        <f>IF(F183="","",F183+Data!F$549)</f>
        <v>3.6765435999999996</v>
      </c>
      <c r="I261" s="107">
        <f>IF(G183="","",G183+Data!G$549)</f>
        <v>3.7448573999999999</v>
      </c>
      <c r="J261" s="107">
        <f>IF(H183="","",H183+Data!H$549)</f>
        <v>3.7312383999999996</v>
      </c>
      <c r="K261" s="107">
        <f>IF(I183="","",I183+Data!I$549)</f>
        <v>3.8076303999999999</v>
      </c>
      <c r="L261" s="107">
        <f>IF(J183="","",J183+Data!J$549)</f>
        <v>3.8196672</v>
      </c>
      <c r="M261" s="107">
        <f>IF(K183="","",K183+Data!K$549)</f>
        <v>3.8108014000000003</v>
      </c>
      <c r="N261" s="107">
        <f>IF(L183="","",L183+Data!L$549)</f>
        <v>3.7985666</v>
      </c>
      <c r="O261" s="107">
        <f>IF(M183="","",M183+Data!M$549)</f>
        <v>3.8792985999999998</v>
      </c>
      <c r="P261" s="107">
        <f>IF(N183="","",N183+Data!N$549)</f>
        <v>3.9430942</v>
      </c>
    </row>
    <row r="262" spans="1:16">
      <c r="A262" s="97">
        <v>2020</v>
      </c>
      <c r="B262" s="143">
        <f t="shared" si="4"/>
        <v>43832</v>
      </c>
      <c r="C262" s="101"/>
      <c r="D262" s="101"/>
      <c r="E262" s="107" t="str">
        <f>IF(C184="","",C184+Data!C$549)</f>
        <v/>
      </c>
      <c r="F262" s="107" t="str">
        <f>IF(D184="","",D184+Data!D$549)</f>
        <v/>
      </c>
      <c r="G262" s="107" t="str">
        <f>IF(E184="","",E184+Data!E$549)</f>
        <v/>
      </c>
      <c r="H262" s="107">
        <f>IF(F184="","",F184+Data!F$549)</f>
        <v>3.7065435999999998</v>
      </c>
      <c r="I262" s="107">
        <f>IF(G184="","",G184+Data!G$549)</f>
        <v>3.7748574000000001</v>
      </c>
      <c r="J262" s="107">
        <f>IF(H184="","",H184+Data!H$549)</f>
        <v>3.7612383999999999</v>
      </c>
      <c r="K262" s="107">
        <f>IF(I184="","",I184+Data!I$549)</f>
        <v>3.8351303999999997</v>
      </c>
      <c r="L262" s="107">
        <f>IF(J184="","",J184+Data!J$549)</f>
        <v>3.8471671999999999</v>
      </c>
      <c r="M262" s="107">
        <f>IF(K184="","",K184+Data!K$549)</f>
        <v>3.8383014000000002</v>
      </c>
      <c r="N262" s="107">
        <f>IF(L184="","",L184+Data!L$549)</f>
        <v>3.8260665999999999</v>
      </c>
      <c r="O262" s="107">
        <f>IF(M184="","",M184+Data!M$549)</f>
        <v>3.8992986000000003</v>
      </c>
      <c r="P262" s="107">
        <f>IF(N184="","",N184+Data!N$549)</f>
        <v>3.9630942000000005</v>
      </c>
    </row>
    <row r="263" spans="1:16">
      <c r="A263" s="108"/>
      <c r="B263" s="143">
        <f t="shared" si="4"/>
        <v>43839</v>
      </c>
      <c r="C263" s="101"/>
      <c r="D263" s="101"/>
      <c r="E263" s="107" t="str">
        <f>IF(C185="","",C185+Data!C$549)</f>
        <v/>
      </c>
      <c r="F263" s="107" t="str">
        <f>IF(D185="","",D185+Data!D$549)</f>
        <v/>
      </c>
      <c r="G263" s="107" t="str">
        <f>IF(E185="","",E185+Data!E$549)</f>
        <v/>
      </c>
      <c r="H263" s="107">
        <f>IF(F185="","",F185+Data!F$549)</f>
        <v>3.6240435999999998</v>
      </c>
      <c r="I263" s="107">
        <f>IF(G185="","",G185+Data!G$549)</f>
        <v>3.6923574000000001</v>
      </c>
      <c r="J263" s="107">
        <f>IF(H185="","",H185+Data!H$549)</f>
        <v>3.6787383999999999</v>
      </c>
      <c r="K263" s="107">
        <f>IF(I185="","",I185+Data!I$549)</f>
        <v>3.7551303999999996</v>
      </c>
      <c r="L263" s="107">
        <f>IF(J185="","",J185+Data!J$549)</f>
        <v>3.7671671999999998</v>
      </c>
      <c r="M263" s="107">
        <f>IF(K185="","",K185+Data!K$549)</f>
        <v>3.7658014</v>
      </c>
      <c r="N263" s="107">
        <f>IF(L185="","",L185+Data!L$549)</f>
        <v>3.7535665999999996</v>
      </c>
      <c r="O263" s="107">
        <f>IF(M185="","",M185+Data!M$549)</f>
        <v>3.8467986000000001</v>
      </c>
      <c r="P263" s="107">
        <f>IF(N185="","",N185+Data!N$549)</f>
        <v>3.9105942000000002</v>
      </c>
    </row>
    <row r="264" spans="1:16">
      <c r="A264" s="108"/>
      <c r="B264" s="143">
        <f t="shared" si="4"/>
        <v>43846</v>
      </c>
      <c r="C264" s="101"/>
      <c r="D264" s="101"/>
      <c r="E264" s="107" t="str">
        <f>IF(C186="","",C186+Data!C$549)</f>
        <v/>
      </c>
      <c r="F264" s="107" t="str">
        <f>IF(D186="","",D186+Data!D$549)</f>
        <v/>
      </c>
      <c r="G264" s="107" t="str">
        <f>IF(E186="","",E186+Data!E$549)</f>
        <v/>
      </c>
      <c r="H264" s="107">
        <f>IF(F186="","",F186+Data!F$549)</f>
        <v>3.5465435999999997</v>
      </c>
      <c r="I264" s="107">
        <f>IF(G186="","",G186+Data!G$549)</f>
        <v>3.6148574</v>
      </c>
      <c r="J264" s="107">
        <f>IF(H186="","",H186+Data!H$549)</f>
        <v>3.6012383999999997</v>
      </c>
      <c r="K264" s="107">
        <f>IF(I186="","",I186+Data!I$549)</f>
        <v>3.6801303999999999</v>
      </c>
      <c r="L264" s="107">
        <f>IF(J186="","",J186+Data!J$549)</f>
        <v>3.6921672000000001</v>
      </c>
      <c r="M264" s="107">
        <f>IF(K186="","",K186+Data!K$549)</f>
        <v>3.6883014000000003</v>
      </c>
      <c r="N264" s="107">
        <f>IF(L186="","",L186+Data!L$549)</f>
        <v>3.6760666</v>
      </c>
      <c r="O264" s="107">
        <f>IF(M186="","",M186+Data!M$549)</f>
        <v>3.7742985999999998</v>
      </c>
      <c r="P264" s="107">
        <f>IF(N186="","",N186+Data!N$549)</f>
        <v>3.8380942</v>
      </c>
    </row>
    <row r="265" spans="1:16">
      <c r="A265" s="108"/>
      <c r="B265" s="143">
        <f t="shared" si="4"/>
        <v>43853</v>
      </c>
      <c r="C265" s="101"/>
      <c r="D265" s="101"/>
      <c r="E265" s="107" t="str">
        <f>IF(C187="","",C187+Data!C$549)</f>
        <v/>
      </c>
      <c r="F265" s="107" t="str">
        <f>IF(D187="","",D187+Data!D$549)</f>
        <v/>
      </c>
      <c r="G265" s="107" t="str">
        <f>IF(E187="","",E187+Data!E$549)</f>
        <v/>
      </c>
      <c r="H265" s="107">
        <f>IF(F187="","",F187+Data!F$549)</f>
        <v>3.7290435999999998</v>
      </c>
      <c r="I265" s="107">
        <f>IF(G187="","",G187+Data!G$549)</f>
        <v>3.7973574000000001</v>
      </c>
      <c r="J265" s="107">
        <f>IF(H187="","",H187+Data!H$549)</f>
        <v>3.7837383999999998</v>
      </c>
      <c r="K265" s="107">
        <f>IF(I187="","",I187+Data!I$549)</f>
        <v>3.8401303999999996</v>
      </c>
      <c r="L265" s="107">
        <f>IF(J187="","",J187+Data!J$549)</f>
        <v>3.8521671999999998</v>
      </c>
      <c r="M265" s="107">
        <f>IF(K187="","",K187+Data!K$549)</f>
        <v>3.8308013999999999</v>
      </c>
      <c r="N265" s="107">
        <f>IF(L187="","",L187+Data!L$549)</f>
        <v>3.8185665999999996</v>
      </c>
      <c r="O265" s="107">
        <f>IF(M187="","",M187+Data!M$549)</f>
        <v>3.8767986000000003</v>
      </c>
      <c r="P265" s="107">
        <f>IF(N187="","",N187+Data!N$549)</f>
        <v>3.9405942000000005</v>
      </c>
    </row>
    <row r="266" spans="1:16">
      <c r="A266" s="108"/>
      <c r="B266" s="143">
        <f t="shared" si="4"/>
        <v>43860</v>
      </c>
      <c r="C266" s="101"/>
      <c r="D266" s="101"/>
      <c r="E266" s="107" t="str">
        <f>IF(C188="","",C188+Data!C$549)</f>
        <v/>
      </c>
      <c r="F266" s="107" t="str">
        <f>IF(D188="","",D188+Data!D$549)</f>
        <v/>
      </c>
      <c r="G266" s="107" t="str">
        <f>IF(E188="","",E188+Data!E$549)</f>
        <v/>
      </c>
      <c r="H266" s="107">
        <f>IF(F188="","",F188+Data!F$549)</f>
        <v>3.5865435999999997</v>
      </c>
      <c r="I266" s="107">
        <f>IF(G188="","",G188+Data!G$549)</f>
        <v>3.6548574</v>
      </c>
      <c r="J266" s="107">
        <f>IF(H188="","",H188+Data!H$549)</f>
        <v>3.6412383999999998</v>
      </c>
      <c r="K266" s="107">
        <f>IF(I188="","",I188+Data!I$549)</f>
        <v>3.7026303999999999</v>
      </c>
      <c r="L266" s="107">
        <f>IF(J188="","",J188+Data!J$549)</f>
        <v>3.7146672000000001</v>
      </c>
      <c r="M266" s="107">
        <f>IF(K188="","",K188+Data!K$549)</f>
        <v>3.6933014000000002</v>
      </c>
      <c r="N266" s="107">
        <f>IF(L188="","",L188+Data!L$549)</f>
        <v>3.6810665999999999</v>
      </c>
      <c r="O266" s="107">
        <f>IF(M188="","",M188+Data!M$549)</f>
        <v>3.7417986000000001</v>
      </c>
      <c r="P266" s="107">
        <f>IF(N188="","",N188+Data!N$549)</f>
        <v>3.8055942000000003</v>
      </c>
    </row>
    <row r="267" spans="1:16">
      <c r="A267" s="108"/>
      <c r="B267" s="143">
        <f t="shared" si="4"/>
        <v>43867</v>
      </c>
      <c r="C267" s="101"/>
      <c r="D267" s="101"/>
      <c r="E267" s="107" t="str">
        <f>IF(C189="","",C189+Data!C$549)</f>
        <v/>
      </c>
      <c r="F267" s="107" t="str">
        <f>IF(D189="","",D189+Data!D$549)</f>
        <v/>
      </c>
      <c r="G267" s="107" t="str">
        <f>IF(E189="","",E189+Data!E$549)</f>
        <v/>
      </c>
      <c r="H267" s="107">
        <f>IF(F189="","",F189+Data!F$549)</f>
        <v>3.5840435999999998</v>
      </c>
      <c r="I267" s="107">
        <f>IF(G189="","",G189+Data!G$549)</f>
        <v>3.6523574000000001</v>
      </c>
      <c r="J267" s="107">
        <f>IF(H189="","",H189+Data!H$549)</f>
        <v>3.6387383999999998</v>
      </c>
      <c r="K267" s="107">
        <f>IF(I189="","",I189+Data!I$549)</f>
        <v>3.7001303999999999</v>
      </c>
      <c r="L267" s="107">
        <f>IF(J189="","",J189+Data!J$549)</f>
        <v>3.7121672000000001</v>
      </c>
      <c r="M267" s="107">
        <f>IF(K189="","",K189+Data!K$549)</f>
        <v>3.6783014000000001</v>
      </c>
      <c r="N267" s="107">
        <f>IF(L189="","",L189+Data!L$549)</f>
        <v>3.6660665999999997</v>
      </c>
      <c r="O267" s="107">
        <f>IF(M189="","",M189+Data!M$549)</f>
        <v>3.7242986</v>
      </c>
      <c r="P267" s="107">
        <f>IF(N189="","",N189+Data!N$549)</f>
        <v>3.7880942000000002</v>
      </c>
    </row>
    <row r="268" spans="1:16">
      <c r="A268" s="108"/>
      <c r="B268" s="143">
        <f t="shared" si="4"/>
        <v>43874</v>
      </c>
      <c r="C268" s="101"/>
      <c r="D268" s="101"/>
      <c r="E268" s="107" t="str">
        <f>IF(C190="","",C190+Data!C$549)</f>
        <v/>
      </c>
      <c r="F268" s="107" t="str">
        <f>IF(D190="","",D190+Data!D$549)</f>
        <v/>
      </c>
      <c r="G268" s="107" t="str">
        <f>IF(E190="","",E190+Data!E$549)</f>
        <v/>
      </c>
      <c r="H268" s="107">
        <f>IF(F190="","",F190+Data!F$549)</f>
        <v>3.5865435999999997</v>
      </c>
      <c r="I268" s="107">
        <f>IF(G190="","",G190+Data!G$549)</f>
        <v>3.6548574</v>
      </c>
      <c r="J268" s="107">
        <f>IF(H190="","",H190+Data!H$549)</f>
        <v>3.6412383999999998</v>
      </c>
      <c r="K268" s="107">
        <f>IF(I190="","",I190+Data!I$549)</f>
        <v>3.7026303999999999</v>
      </c>
      <c r="L268" s="107">
        <f>IF(J190="","",J190+Data!J$549)</f>
        <v>3.7146672000000001</v>
      </c>
      <c r="M268" s="107">
        <f>IF(K190="","",K190+Data!K$549)</f>
        <v>3.6858014000000003</v>
      </c>
      <c r="N268" s="107">
        <f>IF(L190="","",L190+Data!L$549)</f>
        <v>3.6735666</v>
      </c>
      <c r="O268" s="107">
        <f>IF(M190="","",M190+Data!M$549)</f>
        <v>3.7442986</v>
      </c>
      <c r="P268" s="107">
        <f>IF(N190="","",N190+Data!N$549)</f>
        <v>3.8080942000000002</v>
      </c>
    </row>
    <row r="269" spans="1:16">
      <c r="A269" s="108"/>
      <c r="B269" s="143">
        <f t="shared" si="4"/>
        <v>43881</v>
      </c>
      <c r="C269" s="101"/>
      <c r="D269" s="101"/>
      <c r="E269" s="107" t="str">
        <f>IF(C191="","",C191+Data!C$549)</f>
        <v/>
      </c>
      <c r="F269" s="107" t="str">
        <f>IF(D191="","",D191+Data!D$549)</f>
        <v/>
      </c>
      <c r="G269" s="107" t="str">
        <f>IF(E191="","",E191+Data!E$549)</f>
        <v/>
      </c>
      <c r="H269" s="107">
        <f>IF(F191="","",F191+Data!F$549)</f>
        <v>3.5765435999999999</v>
      </c>
      <c r="I269" s="107">
        <f>IF(G191="","",G191+Data!G$549)</f>
        <v>3.6448574000000002</v>
      </c>
      <c r="J269" s="107">
        <f>IF(H191="","",H191+Data!H$549)</f>
        <v>3.6312384</v>
      </c>
      <c r="K269" s="107">
        <f>IF(I191="","",I191+Data!I$549)</f>
        <v>3.6826303999999999</v>
      </c>
      <c r="L269" s="107">
        <f>IF(J191="","",J191+Data!J$549)</f>
        <v>3.6946672</v>
      </c>
      <c r="M269" s="107">
        <f>IF(K191="","",K191+Data!K$549)</f>
        <v>3.6533014000000001</v>
      </c>
      <c r="N269" s="107">
        <f>IF(L191="","",L191+Data!L$549)</f>
        <v>3.6410665999999998</v>
      </c>
      <c r="O269" s="107">
        <f>IF(M191="","",M191+Data!M$549)</f>
        <v>3.7092985999999999</v>
      </c>
      <c r="P269" s="107">
        <f>IF(N191="","",N191+Data!N$549)</f>
        <v>3.7730942000000001</v>
      </c>
    </row>
    <row r="270" spans="1:16">
      <c r="A270" s="108"/>
      <c r="B270" s="143">
        <f t="shared" si="4"/>
        <v>43888</v>
      </c>
      <c r="C270" s="101"/>
      <c r="D270" s="101"/>
      <c r="E270" s="107" t="str">
        <f>IF(C192="","",C192+Data!C$549)</f>
        <v/>
      </c>
      <c r="F270" s="107" t="str">
        <f>IF(D192="","",D192+Data!D$549)</f>
        <v/>
      </c>
      <c r="G270" s="107" t="str">
        <f>IF(E192="","",E192+Data!E$549)</f>
        <v/>
      </c>
      <c r="H270" s="107">
        <f>IF(F192="","",F192+Data!F$549)</f>
        <v>3.4365435999999998</v>
      </c>
      <c r="I270" s="107">
        <f>IF(G192="","",G192+Data!G$549)</f>
        <v>3.5048574000000001</v>
      </c>
      <c r="J270" s="107">
        <f>IF(H192="","",H192+Data!H$549)</f>
        <v>3.4912383999999999</v>
      </c>
      <c r="K270" s="107">
        <f>IF(I192="","",I192+Data!I$549)</f>
        <v>3.5351303999999999</v>
      </c>
      <c r="L270" s="107">
        <f>IF(J192="","",J192+Data!J$549)</f>
        <v>3.5471672000000001</v>
      </c>
      <c r="M270" s="107">
        <f>IF(K192="","",K192+Data!K$549)</f>
        <v>3.5233014000000002</v>
      </c>
      <c r="N270" s="107">
        <f>IF(L192="","",L192+Data!L$549)</f>
        <v>3.5110665999999999</v>
      </c>
      <c r="O270" s="107">
        <f>IF(M192="","",M192+Data!M$549)</f>
        <v>3.5967986000000001</v>
      </c>
      <c r="P270" s="107">
        <f>IF(N192="","",N192+Data!N$549)</f>
        <v>3.6605942000000002</v>
      </c>
    </row>
    <row r="271" spans="1:16">
      <c r="A271" s="108"/>
      <c r="B271" s="143">
        <f t="shared" si="4"/>
        <v>43895</v>
      </c>
      <c r="C271" s="101"/>
      <c r="D271" s="101"/>
      <c r="E271" s="107" t="str">
        <f>IF(C193="","",C193+Data!C$549)</f>
        <v/>
      </c>
      <c r="F271" s="107" t="str">
        <f>IF(D193="","",D193+Data!D$549)</f>
        <v/>
      </c>
      <c r="G271" s="107" t="str">
        <f>IF(E193="","",E193+Data!E$549)</f>
        <v/>
      </c>
      <c r="H271" s="107">
        <f>IF(F193="","",F193+Data!F$549)</f>
        <v>3.5660175999999999</v>
      </c>
      <c r="I271" s="107">
        <f>IF(G193="","",G193+Data!G$549)</f>
        <v>3.6343314000000002</v>
      </c>
      <c r="J271" s="107">
        <f>IF(H193="","",H193+Data!H$549)</f>
        <v>3.6207123999999999</v>
      </c>
      <c r="K271" s="107">
        <f>IF(I193="","",I193+Data!I$549)</f>
        <v>3.6726303999999996</v>
      </c>
      <c r="L271" s="107">
        <f>IF(J193="","",J193+Data!J$549)</f>
        <v>3.6846671999999998</v>
      </c>
      <c r="M271" s="107">
        <f>IF(K193="","",K193+Data!K$549)</f>
        <v>3.6358014000000001</v>
      </c>
      <c r="N271" s="107">
        <f>IF(L193="","",L193+Data!L$549)</f>
        <v>3.6235665999999997</v>
      </c>
      <c r="O271" s="107">
        <f>IF(M193="","",M193+Data!M$549)</f>
        <v>3.6692985999999999</v>
      </c>
      <c r="P271" s="107">
        <f>IF(N193="","",N193+Data!N$549)</f>
        <v>3.7330942</v>
      </c>
    </row>
    <row r="272" spans="1:16">
      <c r="A272" s="108"/>
      <c r="B272" s="143">
        <f t="shared" si="4"/>
        <v>43902</v>
      </c>
      <c r="C272" s="101"/>
      <c r="D272" s="101"/>
      <c r="E272" s="107" t="str">
        <f>IF(C194="","",C194+Data!C$549)</f>
        <v/>
      </c>
      <c r="F272" s="107" t="str">
        <f>IF(D194="","",D194+Data!D$549)</f>
        <v/>
      </c>
      <c r="G272" s="107" t="str">
        <f>IF(E194="","",E194+Data!E$549)</f>
        <v/>
      </c>
      <c r="H272" s="107">
        <f>IF(F194="","",F194+Data!F$549)</f>
        <v>3.5660175999999999</v>
      </c>
      <c r="I272" s="107">
        <f>IF(G194="","",G194+Data!G$549)</f>
        <v>3.6343314000000002</v>
      </c>
      <c r="J272" s="107">
        <f>IF(H194="","",H194+Data!H$549)</f>
        <v>3.6207123999999999</v>
      </c>
      <c r="K272" s="107">
        <f>IF(I194="","",I194+Data!I$549)</f>
        <v>3.5126303999999999</v>
      </c>
      <c r="L272" s="107">
        <f>IF(J194="","",J194+Data!J$549)</f>
        <v>3.5246672000000001</v>
      </c>
      <c r="M272" s="107">
        <f>IF(K194="","",K194+Data!K$549)</f>
        <v>3.4858014000000002</v>
      </c>
      <c r="N272" s="107">
        <f>IF(L194="","",L194+Data!L$549)</f>
        <v>3.4735665999999998</v>
      </c>
      <c r="O272" s="107">
        <f>IF(M194="","",M194+Data!M$549)</f>
        <v>3.5442985999999999</v>
      </c>
      <c r="P272" s="107">
        <f>IF(N194="","",N194+Data!N$549)</f>
        <v>3.6080942</v>
      </c>
    </row>
    <row r="273" spans="1:16">
      <c r="A273" s="108"/>
      <c r="B273" s="143">
        <f t="shared" si="4"/>
        <v>43909</v>
      </c>
      <c r="C273" s="101"/>
      <c r="D273" s="101"/>
      <c r="E273" s="107" t="str">
        <f>IF(C195="","",C195+Data!C$549)</f>
        <v/>
      </c>
      <c r="F273" s="107" t="str">
        <f>IF(D195="","",D195+Data!D$549)</f>
        <v/>
      </c>
      <c r="G273" s="107" t="str">
        <f>IF(E195="","",E195+Data!E$549)</f>
        <v/>
      </c>
      <c r="H273" s="107">
        <f>IF(F195="","",F195+Data!F$549)</f>
        <v>3.5660175999999999</v>
      </c>
      <c r="I273" s="107">
        <f>IF(G195="","",G195+Data!G$549)</f>
        <v>3.6343314000000002</v>
      </c>
      <c r="J273" s="107">
        <f>IF(H195="","",H195+Data!H$549)</f>
        <v>3.6207123999999999</v>
      </c>
      <c r="K273" s="107">
        <f>IF(I195="","",I195+Data!I$549)</f>
        <v>3.3101303999999998</v>
      </c>
      <c r="L273" s="107">
        <f>IF(J195="","",J195+Data!J$549)</f>
        <v>3.3221672</v>
      </c>
      <c r="M273" s="107">
        <f>IF(K195="","",K195+Data!K$549)</f>
        <v>3.3083013999999999</v>
      </c>
      <c r="N273" s="107">
        <f>IF(L195="","",L195+Data!L$549)</f>
        <v>3.2960665999999996</v>
      </c>
      <c r="O273" s="107">
        <f>IF(M195="","",M195+Data!M$549)</f>
        <v>3.4267986000000001</v>
      </c>
      <c r="P273" s="107">
        <f>IF(N195="","",N195+Data!N$549)</f>
        <v>3.4905942000000003</v>
      </c>
    </row>
    <row r="274" spans="1:16">
      <c r="A274" s="108"/>
      <c r="B274" s="143">
        <f t="shared" si="4"/>
        <v>43916</v>
      </c>
      <c r="C274" s="101"/>
      <c r="D274" s="101"/>
      <c r="E274" s="107" t="str">
        <f>IF(C196="","",C196+Data!C$549)</f>
        <v/>
      </c>
      <c r="F274" s="107" t="str">
        <f>IF(D196="","",D196+Data!D$549)</f>
        <v/>
      </c>
      <c r="G274" s="107" t="str">
        <f>IF(E196="","",E196+Data!E$549)</f>
        <v/>
      </c>
      <c r="H274" s="107">
        <f>IF(F196="","",F196+Data!F$549)</f>
        <v>3.5660175999999999</v>
      </c>
      <c r="I274" s="107">
        <f>IF(G196="","",G196+Data!G$549)</f>
        <v>3.6343314000000002</v>
      </c>
      <c r="J274" s="107">
        <f>IF(H196="","",H196+Data!H$549)</f>
        <v>3.6207123999999999</v>
      </c>
      <c r="K274" s="107">
        <f>IF(I196="","",I196+Data!I$549)</f>
        <v>3.3426303999999996</v>
      </c>
      <c r="L274" s="107">
        <f>IF(J196="","",J196+Data!J$549)</f>
        <v>3.3546671999999997</v>
      </c>
      <c r="M274" s="107">
        <f>IF(K196="","",K196+Data!K$549)</f>
        <v>3.3408014000000001</v>
      </c>
      <c r="N274" s="107">
        <f>IF(L196="","",L196+Data!L$549)</f>
        <v>3.3285665999999998</v>
      </c>
      <c r="O274" s="107">
        <f>IF(M196="","",M196+Data!M$549)</f>
        <v>3.4592985999999999</v>
      </c>
      <c r="P274" s="107">
        <f>IF(N196="","",N196+Data!N$549)</f>
        <v>3.5230942000000001</v>
      </c>
    </row>
    <row r="275" spans="1:16">
      <c r="A275" s="108"/>
      <c r="B275" s="143">
        <f t="shared" si="4"/>
        <v>43923</v>
      </c>
      <c r="C275" s="101"/>
      <c r="D275" s="101"/>
      <c r="E275" s="107" t="str">
        <f>IF(C197="","",C197+Data!C$549)</f>
        <v/>
      </c>
      <c r="F275" s="107" t="str">
        <f>IF(D197="","",D197+Data!D$549)</f>
        <v/>
      </c>
      <c r="G275" s="107" t="str">
        <f>IF(E197="","",E197+Data!E$549)</f>
        <v/>
      </c>
      <c r="H275" s="107" t="str">
        <f>IF(F197="","",F197+Data!F$549)</f>
        <v/>
      </c>
      <c r="I275" s="107" t="str">
        <f>IF(G197="","",G197+Data!G$549)</f>
        <v/>
      </c>
      <c r="J275" s="107" t="str">
        <f>IF(H197="","",H197+Data!H$549)</f>
        <v/>
      </c>
      <c r="K275" s="107">
        <f>IF(I197="","",I197+Data!I$549)</f>
        <v>3.1901303999999997</v>
      </c>
      <c r="L275" s="107">
        <f>IF(J197="","",J197+Data!J$549)</f>
        <v>3.2021671999999999</v>
      </c>
      <c r="M275" s="107">
        <f>IF(K197="","",K197+Data!K$549)</f>
        <v>3.1833013999999999</v>
      </c>
      <c r="N275" s="107">
        <f>IF(L197="","",L197+Data!L$549)</f>
        <v>3.1710665999999996</v>
      </c>
      <c r="O275" s="107">
        <f>IF(M197="","",M197+Data!M$549)</f>
        <v>3.2892986</v>
      </c>
      <c r="P275" s="107">
        <f>IF(N197="","",N197+Data!N$549)</f>
        <v>3.3530942000000001</v>
      </c>
    </row>
    <row r="276" spans="1:16">
      <c r="A276" s="108"/>
      <c r="B276" s="143">
        <f t="shared" si="4"/>
        <v>43930</v>
      </c>
      <c r="C276" s="101"/>
      <c r="D276" s="101"/>
      <c r="E276" s="107" t="str">
        <f>IF(C198="","",C198+Data!C$549)</f>
        <v/>
      </c>
      <c r="F276" s="107" t="str">
        <f>IF(D198="","",D198+Data!D$549)</f>
        <v/>
      </c>
      <c r="G276" s="107" t="str">
        <f>IF(E198="","",E198+Data!E$549)</f>
        <v/>
      </c>
      <c r="H276" s="107" t="str">
        <f>IF(F198="","",F198+Data!F$549)</f>
        <v/>
      </c>
      <c r="I276" s="107" t="str">
        <f>IF(G198="","",G198+Data!G$549)</f>
        <v/>
      </c>
      <c r="J276" s="107" t="str">
        <f>IF(H198="","",H198+Data!H$549)</f>
        <v/>
      </c>
      <c r="K276" s="107">
        <f>IF(I198="","",I198+Data!I$549)</f>
        <v>3.1726303999999996</v>
      </c>
      <c r="L276" s="107">
        <f>IF(J198="","",J198+Data!J$549)</f>
        <v>3.1846671999999998</v>
      </c>
      <c r="M276" s="107">
        <f>IF(K198="","",K198+Data!K$549)</f>
        <v>3.1658014000000003</v>
      </c>
      <c r="N276" s="107">
        <f>IF(L198="","",L198+Data!L$549)</f>
        <v>3.1535666</v>
      </c>
      <c r="O276" s="107">
        <f>IF(M198="","",M198+Data!M$549)</f>
        <v>3.2867986</v>
      </c>
      <c r="P276" s="107">
        <f>IF(N198="","",N198+Data!N$549)</f>
        <v>3.3505942000000002</v>
      </c>
    </row>
    <row r="277" spans="1:16">
      <c r="A277" s="108"/>
      <c r="B277" s="143">
        <f t="shared" si="4"/>
        <v>43937</v>
      </c>
      <c r="C277" s="101"/>
      <c r="D277" s="101"/>
      <c r="E277" s="107" t="str">
        <f>IF(C199="","",C199+Data!C$549)</f>
        <v/>
      </c>
      <c r="F277" s="107" t="str">
        <f>IF(D199="","",D199+Data!D$549)</f>
        <v/>
      </c>
      <c r="G277" s="107" t="str">
        <f>IF(E199="","",E199+Data!E$549)</f>
        <v/>
      </c>
      <c r="H277" s="107" t="str">
        <f>IF(F199="","",F199+Data!F$549)</f>
        <v/>
      </c>
      <c r="I277" s="107" t="str">
        <f>IF(G199="","",G199+Data!G$549)</f>
        <v/>
      </c>
      <c r="J277" s="107" t="str">
        <f>IF(H199="","",H199+Data!H$549)</f>
        <v/>
      </c>
      <c r="K277" s="107">
        <f>IF(I199="","",I199+Data!I$549)</f>
        <v>3.0526303999999995</v>
      </c>
      <c r="L277" s="107">
        <f>IF(J199="","",J199+Data!J$549)</f>
        <v>3.0646671999999997</v>
      </c>
      <c r="M277" s="107">
        <f>IF(K199="","",K199+Data!K$549)</f>
        <v>3.0608014000000003</v>
      </c>
      <c r="N277" s="107">
        <f>IF(L199="","",L199+Data!L$549)</f>
        <v>3.0485666</v>
      </c>
      <c r="O277" s="107">
        <f>IF(M199="","",M199+Data!M$549)</f>
        <v>3.1792986000000001</v>
      </c>
      <c r="P277" s="107">
        <f>IF(N199="","",N199+Data!N$549)</f>
        <v>3.2430942000000003</v>
      </c>
    </row>
    <row r="278" spans="1:16">
      <c r="A278" s="108"/>
      <c r="B278" s="143">
        <f t="shared" si="4"/>
        <v>43944</v>
      </c>
      <c r="C278" s="101"/>
      <c r="D278" s="101"/>
      <c r="E278" s="107" t="str">
        <f>IF(C200="","",C200+Data!C$549)</f>
        <v/>
      </c>
      <c r="F278" s="107" t="str">
        <f>IF(D200="","",D200+Data!D$549)</f>
        <v/>
      </c>
      <c r="G278" s="107" t="str">
        <f>IF(E200="","",E200+Data!E$549)</f>
        <v/>
      </c>
      <c r="H278" s="107" t="str">
        <f>IF(F200="","",F200+Data!F$549)</f>
        <v/>
      </c>
      <c r="I278" s="107" t="str">
        <f>IF(G200="","",G200+Data!G$549)</f>
        <v/>
      </c>
      <c r="J278" s="107" t="str">
        <f>IF(H200="","",H200+Data!H$549)</f>
        <v/>
      </c>
      <c r="K278" s="107">
        <f>IF(I200="","",I200+Data!I$549)</f>
        <v>3.0476303999999996</v>
      </c>
      <c r="L278" s="107">
        <f>IF(J200="","",J200+Data!J$549)</f>
        <v>3.0596671999999998</v>
      </c>
      <c r="M278" s="107">
        <f>IF(K200="","",K200+Data!K$549)</f>
        <v>3.0583013999999999</v>
      </c>
      <c r="N278" s="107">
        <f>IF(L200="","",L200+Data!L$549)</f>
        <v>3.0460665999999996</v>
      </c>
      <c r="O278" s="107">
        <f>IF(M200="","",M200+Data!M$549)</f>
        <v>3.1667985999999999</v>
      </c>
      <c r="P278" s="107">
        <f>IF(N200="","",N200+Data!N$549)</f>
        <v>3.2305942000000001</v>
      </c>
    </row>
    <row r="279" spans="1:16">
      <c r="A279" s="108"/>
      <c r="B279" s="143">
        <f t="shared" si="4"/>
        <v>43951</v>
      </c>
      <c r="C279" s="101"/>
      <c r="D279" s="101"/>
      <c r="E279" s="107" t="str">
        <f>IF(C201="","",C201+Data!C$549)</f>
        <v/>
      </c>
      <c r="F279" s="107" t="str">
        <f>IF(D201="","",D201+Data!D$549)</f>
        <v/>
      </c>
      <c r="G279" s="107" t="str">
        <f>IF(E201="","",E201+Data!E$549)</f>
        <v/>
      </c>
      <c r="H279" s="107" t="str">
        <f>IF(F201="","",F201+Data!F$549)</f>
        <v/>
      </c>
      <c r="I279" s="107" t="str">
        <f>IF(G201="","",G201+Data!G$549)</f>
        <v/>
      </c>
      <c r="J279" s="107" t="str">
        <f>IF(H201="","",H201+Data!H$549)</f>
        <v/>
      </c>
      <c r="K279" s="107">
        <f>IF(I201="","",I201+Data!I$549)</f>
        <v>2.9691303999999996</v>
      </c>
      <c r="L279" s="107">
        <f>IF(J201="","",J201+Data!J$549)</f>
        <v>2.9811671999999998</v>
      </c>
      <c r="M279" s="107">
        <f>IF(K201="","",K201+Data!K$549)</f>
        <v>2.9983014000000003</v>
      </c>
      <c r="N279" s="107">
        <f>IF(L201="","",L201+Data!L$549)</f>
        <v>2.9860666</v>
      </c>
      <c r="O279" s="107">
        <f>IF(M201="","",M201+Data!M$549)</f>
        <v>3.1332985999999998</v>
      </c>
      <c r="P279" s="107">
        <f>IF(N201="","",N201+Data!N$549)</f>
        <v>3.1970942</v>
      </c>
    </row>
    <row r="280" spans="1:16">
      <c r="A280" s="108"/>
      <c r="B280" s="143">
        <f t="shared" si="4"/>
        <v>43958</v>
      </c>
      <c r="C280" s="101"/>
      <c r="D280" s="101"/>
      <c r="E280" s="107" t="str">
        <f>IF(C202="","",C202+Data!C$549)</f>
        <v/>
      </c>
      <c r="F280" s="107" t="str">
        <f>IF(D202="","",D202+Data!D$549)</f>
        <v/>
      </c>
      <c r="G280" s="107" t="str">
        <f>IF(E202="","",E202+Data!E$549)</f>
        <v/>
      </c>
      <c r="H280" s="107" t="str">
        <f>IF(F202="","",F202+Data!F$549)</f>
        <v/>
      </c>
      <c r="I280" s="107" t="str">
        <f>IF(G202="","",G202+Data!G$549)</f>
        <v/>
      </c>
      <c r="J280" s="107" t="str">
        <f>IF(H202="","",H202+Data!H$549)</f>
        <v/>
      </c>
      <c r="K280" s="107">
        <f>IF(I202="","",I202+Data!I$549)</f>
        <v>3.0631303999999999</v>
      </c>
      <c r="L280" s="107">
        <f>IF(J202="","",J202+Data!J$549)</f>
        <v>3.0751672000000001</v>
      </c>
      <c r="M280" s="107">
        <f>IF(K202="","",K202+Data!K$549)</f>
        <v>2.9783014000000003</v>
      </c>
      <c r="N280" s="107">
        <f>IF(L202="","",L202+Data!L$549)</f>
        <v>2.9660666</v>
      </c>
      <c r="O280" s="107">
        <f>IF(M202="","",M202+Data!M$549)</f>
        <v>3.1032986</v>
      </c>
      <c r="P280" s="107">
        <f>IF(N202="","",N202+Data!N$549)</f>
        <v>3.1670942000000002</v>
      </c>
    </row>
    <row r="281" spans="1:16">
      <c r="A281" s="108"/>
      <c r="B281" s="143">
        <f t="shared" si="4"/>
        <v>43965</v>
      </c>
      <c r="C281" s="101"/>
      <c r="D281" s="101"/>
      <c r="E281" s="107" t="str">
        <f>IF(C203="","",C203+Data!C$549)</f>
        <v/>
      </c>
      <c r="F281" s="107" t="str">
        <f>IF(D203="","",D203+Data!D$549)</f>
        <v/>
      </c>
      <c r="G281" s="107" t="str">
        <f>IF(E203="","",E203+Data!E$549)</f>
        <v/>
      </c>
      <c r="H281" s="107" t="str">
        <f>IF(F203="","",F203+Data!F$549)</f>
        <v/>
      </c>
      <c r="I281" s="107" t="str">
        <f>IF(G203="","",G203+Data!G$549)</f>
        <v/>
      </c>
      <c r="J281" s="107" t="str">
        <f>IF(H203="","",H203+Data!H$549)</f>
        <v/>
      </c>
      <c r="K281" s="107">
        <f>IF(I203="","",I203+Data!I$549)</f>
        <v>3.0631303999999999</v>
      </c>
      <c r="L281" s="107">
        <f>IF(J203="","",J203+Data!J$549)</f>
        <v>3.0751672000000001</v>
      </c>
      <c r="M281" s="107">
        <f>IF(K203="","",K203+Data!K$549)</f>
        <v>2.9723014000000001</v>
      </c>
      <c r="N281" s="107">
        <f>IF(L203="","",L203+Data!L$549)</f>
        <v>2.9600665999999998</v>
      </c>
      <c r="O281" s="107">
        <f>IF(M203="","",M203+Data!M$549)</f>
        <v>3.0892986000000002</v>
      </c>
      <c r="P281" s="107">
        <f>IF(N203="","",N203+Data!N$549)</f>
        <v>3.1530942000000004</v>
      </c>
    </row>
    <row r="282" spans="1:16">
      <c r="A282" s="108"/>
      <c r="B282" s="143">
        <f t="shared" si="4"/>
        <v>43972</v>
      </c>
      <c r="C282" s="101"/>
      <c r="D282" s="101"/>
      <c r="E282" s="107" t="str">
        <f>IF(C204="","",C204+Data!C$549)</f>
        <v/>
      </c>
      <c r="F282" s="107" t="str">
        <f>IF(D204="","",D204+Data!D$549)</f>
        <v/>
      </c>
      <c r="G282" s="107" t="str">
        <f>IF(E204="","",E204+Data!E$549)</f>
        <v/>
      </c>
      <c r="H282" s="107" t="str">
        <f>IF(F204="","",F204+Data!F$549)</f>
        <v/>
      </c>
      <c r="I282" s="107" t="str">
        <f>IF(G204="","",G204+Data!G$549)</f>
        <v/>
      </c>
      <c r="J282" s="107" t="str">
        <f>IF(H204="","",H204+Data!H$549)</f>
        <v/>
      </c>
      <c r="K282" s="107">
        <f>IF(I204="","",I204+Data!I$549)</f>
        <v>3.0631303999999999</v>
      </c>
      <c r="L282" s="107">
        <f>IF(J204="","",J204+Data!J$549)</f>
        <v>3.0751672000000001</v>
      </c>
      <c r="M282" s="107">
        <f>IF(K204="","",K204+Data!K$549)</f>
        <v>2.9743014000000003</v>
      </c>
      <c r="N282" s="107">
        <f>IF(L204="","",L204+Data!L$549)</f>
        <v>2.9620666</v>
      </c>
      <c r="O282" s="107">
        <f>IF(M204="","",M204+Data!M$549)</f>
        <v>3.0992986</v>
      </c>
      <c r="P282" s="107">
        <f>IF(N204="","",N204+Data!N$549)</f>
        <v>3.1630942000000002</v>
      </c>
    </row>
    <row r="283" spans="1:16">
      <c r="A283" s="108"/>
      <c r="B283" s="143">
        <f t="shared" si="4"/>
        <v>43979</v>
      </c>
      <c r="C283" s="101"/>
      <c r="D283" s="101"/>
      <c r="E283" s="107" t="str">
        <f>IF(C205="","",C205+Data!C$549)</f>
        <v/>
      </c>
      <c r="F283" s="107" t="str">
        <f>IF(D205="","",D205+Data!D$549)</f>
        <v/>
      </c>
      <c r="G283" s="107" t="str">
        <f>IF(E205="","",E205+Data!E$549)</f>
        <v/>
      </c>
      <c r="H283" s="107" t="str">
        <f>IF(F205="","",F205+Data!F$549)</f>
        <v/>
      </c>
      <c r="I283" s="107" t="str">
        <f>IF(G205="","",G205+Data!G$549)</f>
        <v/>
      </c>
      <c r="J283" s="107" t="str">
        <f>IF(H205="","",H205+Data!H$549)</f>
        <v/>
      </c>
      <c r="K283" s="107">
        <f>IF(I205="","",I205+Data!I$549)</f>
        <v>3.0631303999999999</v>
      </c>
      <c r="L283" s="107">
        <f>IF(J205="","",J205+Data!J$549)</f>
        <v>3.0751672000000001</v>
      </c>
      <c r="M283" s="107">
        <f>IF(K205="","",K205+Data!K$549)</f>
        <v>3.0723014000000002</v>
      </c>
      <c r="N283" s="107">
        <f>IF(L205="","",L205+Data!L$549)</f>
        <v>3.0600665999999999</v>
      </c>
      <c r="O283" s="107">
        <f>IF(M205="","",M205+Data!M$549)</f>
        <v>3.1852985999999999</v>
      </c>
      <c r="P283" s="107">
        <f>IF(N205="","",N205+Data!N$549)</f>
        <v>3.2490942</v>
      </c>
    </row>
    <row r="284" spans="1:16">
      <c r="A284" s="108"/>
      <c r="B284" s="143">
        <f t="shared" si="4"/>
        <v>43986</v>
      </c>
      <c r="C284" s="101"/>
      <c r="D284" s="101"/>
      <c r="E284" s="107" t="str">
        <f>IF(C206="","",C206+Data!C$549)</f>
        <v/>
      </c>
      <c r="F284" s="107" t="str">
        <f>IF(D206="","",D206+Data!D$549)</f>
        <v/>
      </c>
      <c r="G284" s="107" t="str">
        <f>IF(E206="","",E206+Data!E$549)</f>
        <v/>
      </c>
      <c r="H284" s="107" t="str">
        <f>IF(F206="","",F206+Data!F$549)</f>
        <v/>
      </c>
      <c r="I284" s="107" t="str">
        <f>IF(G206="","",G206+Data!G$549)</f>
        <v/>
      </c>
      <c r="J284" s="107" t="str">
        <f>IF(H206="","",H206+Data!H$549)</f>
        <v/>
      </c>
      <c r="K284" s="107" t="str">
        <f>IF(I206="","",I206+Data!I$549)</f>
        <v/>
      </c>
      <c r="L284" s="107" t="str">
        <f>IF(J206="","",J206+Data!J$549)</f>
        <v/>
      </c>
      <c r="M284" s="107">
        <f>IF(K206="","",K206+Data!K$549)</f>
        <v>3.0883014000000002</v>
      </c>
      <c r="N284" s="107">
        <f>IF(L206="","",L206+Data!L$549)</f>
        <v>3.0760665999999999</v>
      </c>
      <c r="O284" s="107">
        <f>IF(M206="","",M206+Data!M$549)</f>
        <v>3.2012985999999999</v>
      </c>
      <c r="P284" s="107">
        <f>IF(N206="","",N206+Data!N$549)</f>
        <v>3.2650942000000001</v>
      </c>
    </row>
    <row r="285" spans="1:16">
      <c r="A285" s="108"/>
      <c r="B285" s="143">
        <f t="shared" si="4"/>
        <v>43993</v>
      </c>
      <c r="C285" s="101"/>
      <c r="D285" s="101"/>
      <c r="E285" s="107" t="str">
        <f>IF(C207="","",C207+Data!C$549)</f>
        <v/>
      </c>
      <c r="F285" s="107" t="str">
        <f>IF(D207="","",D207+Data!D$549)</f>
        <v/>
      </c>
      <c r="G285" s="107" t="str">
        <f>IF(E207="","",E207+Data!E$549)</f>
        <v/>
      </c>
      <c r="H285" s="107" t="str">
        <f>IF(F207="","",F207+Data!F$549)</f>
        <v/>
      </c>
      <c r="I285" s="107" t="str">
        <f>IF(G207="","",G207+Data!G$549)</f>
        <v/>
      </c>
      <c r="J285" s="107" t="str">
        <f>IF(H207="","",H207+Data!H$549)</f>
        <v/>
      </c>
      <c r="K285" s="107" t="str">
        <f>IF(I207="","",I207+Data!I$549)</f>
        <v/>
      </c>
      <c r="L285" s="107" t="str">
        <f>IF(J207="","",J207+Data!J$549)</f>
        <v/>
      </c>
      <c r="M285" s="107">
        <f>IF(K207="","",K207+Data!K$549)</f>
        <v>3.0943014</v>
      </c>
      <c r="N285" s="107">
        <f>IF(L207="","",L207+Data!L$549)</f>
        <v>3.0820665999999997</v>
      </c>
      <c r="O285" s="107">
        <f>IF(M207="","",M207+Data!M$549)</f>
        <v>3.2192986000000001</v>
      </c>
      <c r="P285" s="107">
        <f>IF(N207="","",N207+Data!N$549)</f>
        <v>3.2830942000000003</v>
      </c>
    </row>
    <row r="286" spans="1:16">
      <c r="A286" s="108"/>
      <c r="B286" s="143">
        <f t="shared" si="4"/>
        <v>44000</v>
      </c>
      <c r="C286" s="101"/>
      <c r="D286" s="101"/>
      <c r="E286" s="107" t="str">
        <f>IF(C208="","",C208+Data!C$549)</f>
        <v/>
      </c>
      <c r="F286" s="107" t="str">
        <f>IF(D208="","",D208+Data!D$549)</f>
        <v/>
      </c>
      <c r="G286" s="107" t="str">
        <f>IF(E208="","",E208+Data!E$549)</f>
        <v/>
      </c>
      <c r="H286" s="107" t="str">
        <f>IF(F208="","",F208+Data!F$549)</f>
        <v/>
      </c>
      <c r="I286" s="107" t="str">
        <f>IF(G208="","",G208+Data!G$549)</f>
        <v/>
      </c>
      <c r="J286" s="107" t="str">
        <f>IF(H208="","",H208+Data!H$549)</f>
        <v/>
      </c>
      <c r="K286" s="107" t="str">
        <f>IF(I208="","",I208+Data!I$549)</f>
        <v/>
      </c>
      <c r="L286" s="107" t="str">
        <f>IF(J208="","",J208+Data!J$549)</f>
        <v/>
      </c>
      <c r="M286" s="107">
        <f>IF(K208="","",K208+Data!K$549)</f>
        <v>3.1083014000000002</v>
      </c>
      <c r="N286" s="107">
        <f>IF(L208="","",L208+Data!L$549)</f>
        <v>3.0960665999999999</v>
      </c>
      <c r="O286" s="107">
        <f>IF(M208="","",M208+Data!M$549)</f>
        <v>3.2232986000000001</v>
      </c>
      <c r="P286" s="107">
        <f>IF(N208="","",N208+Data!N$549)</f>
        <v>3.2870942000000003</v>
      </c>
    </row>
    <row r="287" spans="1:16">
      <c r="A287" s="108"/>
      <c r="B287" s="143">
        <f t="shared" si="4"/>
        <v>44007</v>
      </c>
      <c r="C287" s="101"/>
      <c r="D287" s="101"/>
      <c r="E287" s="107" t="str">
        <f>IF(C209="","",C209+Data!C$549)</f>
        <v/>
      </c>
      <c r="F287" s="107" t="str">
        <f>IF(D209="","",D209+Data!D$549)</f>
        <v/>
      </c>
      <c r="G287" s="107" t="str">
        <f>IF(E209="","",E209+Data!E$549)</f>
        <v/>
      </c>
      <c r="H287" s="107" t="str">
        <f>IF(F209="","",F209+Data!F$549)</f>
        <v/>
      </c>
      <c r="I287" s="107" t="str">
        <f>IF(G209="","",G209+Data!G$549)</f>
        <v/>
      </c>
      <c r="J287" s="107" t="str">
        <f>IF(H209="","",H209+Data!H$549)</f>
        <v/>
      </c>
      <c r="K287" s="107" t="str">
        <f>IF(I209="","",I209+Data!I$549)</f>
        <v/>
      </c>
      <c r="L287" s="107" t="str">
        <f>IF(J209="","",J209+Data!J$549)</f>
        <v/>
      </c>
      <c r="M287" s="107">
        <f>IF(K209="","",K209+Data!K$549)</f>
        <v>2.9703014000000003</v>
      </c>
      <c r="N287" s="107">
        <f>IF(L209="","",L209+Data!L$549)</f>
        <v>2.9580666</v>
      </c>
      <c r="O287" s="107">
        <f>IF(M209="","",M209+Data!M$549)</f>
        <v>3.0732986000000002</v>
      </c>
      <c r="P287" s="107">
        <f>IF(N209="","",N209+Data!N$549)</f>
        <v>3.1370942000000004</v>
      </c>
    </row>
    <row r="288" spans="1:16">
      <c r="A288" s="108"/>
      <c r="B288" s="143">
        <f t="shared" si="4"/>
        <v>44014</v>
      </c>
      <c r="C288" s="101"/>
      <c r="D288" s="101"/>
      <c r="E288" s="107" t="str">
        <f>IF(C210="","",C210+Data!C$549)</f>
        <v/>
      </c>
      <c r="F288" s="107" t="str">
        <f>IF(D210="","",D210+Data!D$549)</f>
        <v/>
      </c>
      <c r="G288" s="107" t="str">
        <f>IF(E210="","",E210+Data!E$549)</f>
        <v/>
      </c>
      <c r="H288" s="107" t="str">
        <f>IF(F210="","",F210+Data!F$549)</f>
        <v/>
      </c>
      <c r="I288" s="107" t="str">
        <f>IF(G210="","",G210+Data!G$549)</f>
        <v/>
      </c>
      <c r="J288" s="107" t="str">
        <f>IF(H210="","",H210+Data!H$549)</f>
        <v/>
      </c>
      <c r="K288" s="107" t="str">
        <f>IF(I210="","",I210+Data!I$549)</f>
        <v/>
      </c>
      <c r="L288" s="107" t="str">
        <f>IF(J210="","",J210+Data!J$549)</f>
        <v/>
      </c>
      <c r="M288" s="107">
        <f>IF(K210="","",K210+Data!K$549)</f>
        <v>3.0739014</v>
      </c>
      <c r="N288" s="107">
        <f>IF(L210="","",L210+Data!L$549)</f>
        <v>3.0616665999999997</v>
      </c>
      <c r="O288" s="107">
        <f>IF(M210="","",M210+Data!M$549)</f>
        <v>3.3032986000000002</v>
      </c>
      <c r="P288" s="107">
        <f>IF(N210="","",N210+Data!N$549)</f>
        <v>3.3670942000000004</v>
      </c>
    </row>
    <row r="289" spans="1:16">
      <c r="A289" s="108"/>
      <c r="B289" s="143">
        <f t="shared" si="4"/>
        <v>44021</v>
      </c>
      <c r="C289" s="101"/>
      <c r="D289" s="101"/>
      <c r="E289" s="107" t="str">
        <f>IF(C211="","",C211+Data!C$549)</f>
        <v/>
      </c>
      <c r="F289" s="107" t="str">
        <f>IF(D211="","",D211+Data!D$549)</f>
        <v/>
      </c>
      <c r="G289" s="107" t="str">
        <f>IF(E211="","",E211+Data!E$549)</f>
        <v/>
      </c>
      <c r="H289" s="107" t="str">
        <f>IF(F211="","",F211+Data!F$549)</f>
        <v/>
      </c>
      <c r="I289" s="107" t="str">
        <f>IF(G211="","",G211+Data!G$549)</f>
        <v/>
      </c>
      <c r="J289" s="107" t="str">
        <f>IF(H211="","",H211+Data!H$549)</f>
        <v/>
      </c>
      <c r="K289" s="107" t="str">
        <f>IF(I211="","",I211+Data!I$549)</f>
        <v/>
      </c>
      <c r="L289" s="107" t="str">
        <f>IF(J211="","",J211+Data!J$549)</f>
        <v/>
      </c>
      <c r="M289" s="107">
        <f>IF(K211="","",K211+Data!K$549)</f>
        <v>3.0739014</v>
      </c>
      <c r="N289" s="107">
        <f>IF(L211="","",L211+Data!L$549)</f>
        <v>3.0616665999999997</v>
      </c>
      <c r="O289" s="107">
        <f>IF(M211="","",M211+Data!M$549)</f>
        <v>3.3552986000000002</v>
      </c>
      <c r="P289" s="107">
        <f>IF(N211="","",N211+Data!N$549)</f>
        <v>3.4190942000000004</v>
      </c>
    </row>
    <row r="290" spans="1:16">
      <c r="A290" s="108"/>
      <c r="B290" s="143">
        <f t="shared" si="4"/>
        <v>44028</v>
      </c>
      <c r="C290" s="101"/>
      <c r="D290" s="101"/>
      <c r="E290" s="107" t="str">
        <f>IF(C212="","",C212+Data!C$549)</f>
        <v/>
      </c>
      <c r="F290" s="107" t="str">
        <f>IF(D212="","",D212+Data!D$549)</f>
        <v/>
      </c>
      <c r="G290" s="107" t="str">
        <f>IF(E212="","",E212+Data!E$549)</f>
        <v/>
      </c>
      <c r="H290" s="107" t="str">
        <f>IF(F212="","",F212+Data!F$549)</f>
        <v/>
      </c>
      <c r="I290" s="107" t="str">
        <f>IF(G212="","",G212+Data!G$549)</f>
        <v/>
      </c>
      <c r="J290" s="107" t="str">
        <f>IF(H212="","",H212+Data!H$549)</f>
        <v/>
      </c>
      <c r="K290" s="107" t="str">
        <f>IF(I212="","",I212+Data!I$549)</f>
        <v/>
      </c>
      <c r="L290" s="107" t="str">
        <f>IF(J212="","",J212+Data!J$549)</f>
        <v/>
      </c>
      <c r="M290" s="107">
        <f>IF(K212="","",K212+Data!K$549)</f>
        <v>3.0739014</v>
      </c>
      <c r="N290" s="107">
        <f>IF(L212="","",L212+Data!L$549)</f>
        <v>3.0616665999999997</v>
      </c>
      <c r="O290" s="107">
        <f>IF(M212="","",M212+Data!M$549)</f>
        <v>3.1712986000000001</v>
      </c>
      <c r="P290" s="107">
        <f>IF(N212="","",N212+Data!N$549)</f>
        <v>3.2350942000000003</v>
      </c>
    </row>
    <row r="291" spans="1:16">
      <c r="A291" s="108"/>
      <c r="B291" s="143">
        <f t="shared" si="4"/>
        <v>44035</v>
      </c>
      <c r="C291" s="101"/>
      <c r="D291" s="101"/>
      <c r="E291" s="107" t="str">
        <f>IF(C213="","",C213+Data!C$549)</f>
        <v/>
      </c>
      <c r="F291" s="107" t="str">
        <f>IF(D213="","",D213+Data!D$549)</f>
        <v/>
      </c>
      <c r="G291" s="107" t="str">
        <f>IF(E213="","",E213+Data!E$549)</f>
        <v/>
      </c>
      <c r="H291" s="107" t="str">
        <f>IF(F213="","",F213+Data!F$549)</f>
        <v/>
      </c>
      <c r="I291" s="107" t="str">
        <f>IF(G213="","",G213+Data!G$549)</f>
        <v/>
      </c>
      <c r="J291" s="107" t="str">
        <f>IF(H213="","",H213+Data!H$549)</f>
        <v/>
      </c>
      <c r="K291" s="107" t="str">
        <f>IF(I213="","",I213+Data!I$549)</f>
        <v/>
      </c>
      <c r="L291" s="107" t="str">
        <f>IF(J213="","",J213+Data!J$549)</f>
        <v/>
      </c>
      <c r="M291" s="107">
        <f>IF(K213="","",K213+Data!K$549)</f>
        <v>3.0739014</v>
      </c>
      <c r="N291" s="107">
        <f>IF(L213="","",L213+Data!L$549)</f>
        <v>3.0616665999999997</v>
      </c>
      <c r="O291" s="107">
        <f>IF(M213="","",M213+Data!M$549)</f>
        <v>3.1492985999999998</v>
      </c>
      <c r="P291" s="107">
        <f>IF(N213="","",N213+Data!N$549)</f>
        <v>3.2130942</v>
      </c>
    </row>
    <row r="292" spans="1:16">
      <c r="A292" s="108"/>
      <c r="B292" s="143">
        <f t="shared" si="4"/>
        <v>44042</v>
      </c>
      <c r="C292" s="101"/>
      <c r="D292" s="101"/>
      <c r="E292" s="107" t="str">
        <f>IF(C214="","",C214+Data!C$549)</f>
        <v/>
      </c>
      <c r="F292" s="107" t="str">
        <f>IF(D214="","",D214+Data!D$549)</f>
        <v/>
      </c>
      <c r="G292" s="107" t="str">
        <f>IF(E214="","",E214+Data!E$549)</f>
        <v/>
      </c>
      <c r="H292" s="107" t="str">
        <f>IF(F214="","",F214+Data!F$549)</f>
        <v/>
      </c>
      <c r="I292" s="107" t="str">
        <f>IF(G214="","",G214+Data!G$549)</f>
        <v/>
      </c>
      <c r="J292" s="107" t="str">
        <f>IF(H214="","",H214+Data!H$549)</f>
        <v/>
      </c>
      <c r="K292" s="107" t="str">
        <f>IF(I214="","",I214+Data!I$549)</f>
        <v/>
      </c>
      <c r="L292" s="107" t="str">
        <f>IF(J214="","",J214+Data!J$549)</f>
        <v/>
      </c>
      <c r="M292" s="107">
        <f>IF(K214="","",K214+Data!K$549)</f>
        <v>3.0739014</v>
      </c>
      <c r="N292" s="107">
        <f>IF(L214="","",L214+Data!L$549)</f>
        <v>3.0616665999999997</v>
      </c>
      <c r="O292" s="107">
        <f>IF(M214="","",M214+Data!M$549)</f>
        <v>3.0252986000000002</v>
      </c>
      <c r="P292" s="107">
        <f>IF(N214="","",N214+Data!N$549)</f>
        <v>3.0890942000000003</v>
      </c>
    </row>
    <row r="293" spans="1:16">
      <c r="A293" s="108"/>
      <c r="B293" s="143">
        <f>B292+7</f>
        <v>44049</v>
      </c>
      <c r="C293" s="101"/>
      <c r="D293" s="101"/>
      <c r="E293" s="107" t="str">
        <f>IF(C215="","",C215+Data!C$549)</f>
        <v/>
      </c>
      <c r="F293" s="107" t="str">
        <f>IF(D215="","",D215+Data!D$549)</f>
        <v/>
      </c>
      <c r="G293" s="107" t="str">
        <f>IF(E215="","",E215+Data!E$549)</f>
        <v/>
      </c>
      <c r="H293" s="107" t="str">
        <f>IF(F215="","",F215+Data!F$549)</f>
        <v/>
      </c>
      <c r="I293" s="107" t="str">
        <f>IF(G215="","",G215+Data!G$549)</f>
        <v/>
      </c>
      <c r="J293" s="107" t="str">
        <f>IF(H215="","",H215+Data!H$549)</f>
        <v/>
      </c>
      <c r="K293" s="107" t="str">
        <f>IF(I215="","",I215+Data!I$549)</f>
        <v/>
      </c>
      <c r="L293" s="107" t="str">
        <f>IF(J215="","",J215+Data!J$549)</f>
        <v/>
      </c>
      <c r="M293" s="107" t="str">
        <f>IF(K215="","",K215+Data!K$549)</f>
        <v/>
      </c>
      <c r="N293" s="107" t="str">
        <f>IF(L215="","",L215+Data!L$549)</f>
        <v/>
      </c>
      <c r="O293" s="107">
        <f>IF(M215="","",M215+Data!M$549)</f>
        <v>2.9812986000000001</v>
      </c>
      <c r="P293" s="107">
        <f>IF(N215="","",N215+Data!N$549)</f>
        <v>3.0450942000000003</v>
      </c>
    </row>
    <row r="294" spans="1:16">
      <c r="A294" s="108"/>
      <c r="B294" s="143">
        <f>B293+7</f>
        <v>44056</v>
      </c>
      <c r="C294" s="101"/>
      <c r="D294" s="101"/>
      <c r="E294" s="107" t="str">
        <f>IF(C216="","",C216+Data!C$549)</f>
        <v/>
      </c>
      <c r="F294" s="107" t="str">
        <f>IF(D216="","",D216+Data!D$549)</f>
        <v/>
      </c>
      <c r="G294" s="107" t="str">
        <f>IF(E216="","",E216+Data!E$549)</f>
        <v/>
      </c>
      <c r="H294" s="107" t="str">
        <f>IF(F216="","",F216+Data!F$549)</f>
        <v/>
      </c>
      <c r="I294" s="107" t="str">
        <f>IF(G216="","",G216+Data!G$549)</f>
        <v/>
      </c>
      <c r="J294" s="107" t="str">
        <f>IF(H216="","",H216+Data!H$549)</f>
        <v/>
      </c>
      <c r="K294" s="107" t="str">
        <f>IF(I216="","",I216+Data!I$549)</f>
        <v/>
      </c>
      <c r="L294" s="107" t="str">
        <f>IF(J216="","",J216+Data!J$549)</f>
        <v/>
      </c>
      <c r="M294" s="107" t="str">
        <f>IF(K216="","",K216+Data!K$549)</f>
        <v/>
      </c>
      <c r="N294" s="107" t="str">
        <f>IF(L216="","",L216+Data!L$549)</f>
        <v/>
      </c>
      <c r="O294" s="107">
        <f>IF(M216="","",M216+Data!M$549)</f>
        <v>3.1212985999999998</v>
      </c>
      <c r="P294" s="107">
        <f>IF(N216="","",N216+Data!N$549)</f>
        <v>3.1850942</v>
      </c>
    </row>
    <row r="295" spans="1:16">
      <c r="A295" s="109"/>
      <c r="B295" s="143">
        <f>B294+7</f>
        <v>44063</v>
      </c>
      <c r="C295" s="106"/>
      <c r="D295" s="106"/>
      <c r="E295" s="107" t="str">
        <f>IF(C217="","",C217+Data!C$549)</f>
        <v/>
      </c>
      <c r="F295" s="107" t="str">
        <f>IF(D217="","",D217+Data!D$549)</f>
        <v/>
      </c>
      <c r="G295" s="107" t="str">
        <f>IF(E217="","",E217+Data!E$549)</f>
        <v/>
      </c>
      <c r="H295" s="107" t="str">
        <f>IF(F217="","",F217+Data!F$549)</f>
        <v/>
      </c>
      <c r="I295" s="107" t="str">
        <f>IF(G217="","",G217+Data!G$549)</f>
        <v/>
      </c>
      <c r="J295" s="107" t="str">
        <f>IF(H217="","",H217+Data!H$549)</f>
        <v/>
      </c>
      <c r="K295" s="107" t="str">
        <f>IF(I217="","",I217+Data!I$549)</f>
        <v/>
      </c>
      <c r="L295" s="107" t="str">
        <f>IF(J217="","",J217+Data!J$549)</f>
        <v/>
      </c>
      <c r="M295" s="107" t="str">
        <f>IF(K217="","",K217+Data!K$549)</f>
        <v/>
      </c>
      <c r="N295" s="107" t="str">
        <f>IF(L217="","",L217+Data!L$549)</f>
        <v/>
      </c>
      <c r="O295" s="107">
        <f>IF(M217="","",M217+Data!M$549)</f>
        <v>3.1132986000000002</v>
      </c>
      <c r="P295" s="107">
        <f>IF(N217="","",N217+Data!N$549)</f>
        <v>3.1770942000000004</v>
      </c>
    </row>
    <row r="296" spans="1:16">
      <c r="A296" s="109"/>
      <c r="B296" s="143">
        <f>B295+7</f>
        <v>44070</v>
      </c>
      <c r="C296" s="106"/>
      <c r="D296" s="106"/>
      <c r="E296" s="107" t="str">
        <f>IF(C218="","",C218+Data!C$549)</f>
        <v/>
      </c>
      <c r="F296" s="107" t="str">
        <f>IF(D218="","",D218+Data!D$549)</f>
        <v/>
      </c>
      <c r="G296" s="107" t="str">
        <f>IF(E218="","",E218+Data!E$549)</f>
        <v/>
      </c>
      <c r="H296" s="107" t="str">
        <f>IF(F218="","",F218+Data!F$549)</f>
        <v/>
      </c>
      <c r="I296" s="107" t="str">
        <f>IF(G218="","",G218+Data!G$549)</f>
        <v/>
      </c>
      <c r="J296" s="107" t="str">
        <f>IF(H218="","",H218+Data!H$549)</f>
        <v/>
      </c>
      <c r="K296" s="107" t="str">
        <f>IF(I218="","",I218+Data!I$549)</f>
        <v/>
      </c>
      <c r="L296" s="107" t="str">
        <f>IF(J218="","",J218+Data!J$549)</f>
        <v/>
      </c>
      <c r="M296" s="107" t="str">
        <f>IF(K218="","",K218+Data!K$549)</f>
        <v/>
      </c>
      <c r="N296" s="107" t="str">
        <f>IF(L218="","",L218+Data!L$549)</f>
        <v/>
      </c>
      <c r="O296" s="107">
        <f>IF(M218="","",M218+Data!M$549)</f>
        <v>3.3112986000000002</v>
      </c>
      <c r="P296" s="107">
        <f>IF(N218="","",N218+Data!N$549)</f>
        <v>3.3750942000000004</v>
      </c>
    </row>
    <row r="297" spans="1:16" ht="13.8" thickBot="1">
      <c r="A297" s="100"/>
      <c r="B297" s="100"/>
      <c r="C297" s="100"/>
      <c r="D297" s="100"/>
      <c r="E297" s="325" t="str">
        <f>IF(C219="","",C219+Data!C$548)</f>
        <v/>
      </c>
      <c r="F297" s="325" t="str">
        <f>IF(D219="","",D219+Data!D$548)</f>
        <v/>
      </c>
      <c r="G297" s="325" t="str">
        <f>IF(E219="","",E219+Data!E$548)</f>
        <v/>
      </c>
      <c r="H297" s="325" t="str">
        <f>IF(F219="","",F219+Data!F$548)</f>
        <v/>
      </c>
      <c r="I297" s="325" t="str">
        <f>IF(G219="","",G219+Data!G$548)</f>
        <v/>
      </c>
      <c r="J297" s="325" t="str">
        <f>IF(H219="","",H219+Data!H$548)</f>
        <v/>
      </c>
      <c r="K297" s="325" t="str">
        <f>IF(I219="","",I219+Data!I$548)</f>
        <v/>
      </c>
      <c r="L297" s="325" t="str">
        <f>IF(J219="","",J219+Data!J$548)</f>
        <v/>
      </c>
      <c r="M297" s="325" t="str">
        <f>IF(K219="","",K219+Data!K$548)</f>
        <v/>
      </c>
      <c r="N297" s="325" t="str">
        <f>IF(L219="","",L219+Data!L$548)</f>
        <v/>
      </c>
      <c r="O297" s="325" t="str">
        <f>IF(M219="","",M219+Data!M$548)</f>
        <v/>
      </c>
      <c r="P297" s="325" t="str">
        <f>IF(N219="","",N219+Data!N$548)</f>
        <v/>
      </c>
    </row>
    <row r="298" spans="1:16">
      <c r="A298" s="215" t="s">
        <v>327</v>
      </c>
      <c r="B298" s="101"/>
      <c r="C298" s="101"/>
      <c r="D298" s="101"/>
      <c r="E298" s="144"/>
      <c r="F298" s="144"/>
      <c r="G298" s="144"/>
      <c r="H298" s="144"/>
      <c r="I298" s="144"/>
      <c r="J298" s="144"/>
      <c r="K298" s="144"/>
      <c r="L298" s="144"/>
      <c r="M298" s="144"/>
      <c r="N298" s="144"/>
      <c r="O298" s="144"/>
      <c r="P298" s="144"/>
    </row>
    <row r="299" spans="1:16">
      <c r="A299" t="s">
        <v>384</v>
      </c>
      <c r="B299" s="138"/>
      <c r="C299" s="138"/>
      <c r="D299" s="138"/>
      <c r="E299" s="223"/>
      <c r="F299" s="223"/>
      <c r="G299" s="223"/>
      <c r="H299" s="223"/>
      <c r="I299" s="223"/>
      <c r="J299" s="223"/>
      <c r="K299" s="223"/>
      <c r="L299" s="223"/>
      <c r="M299" s="223"/>
      <c r="N299" s="223"/>
      <c r="O299" s="223"/>
      <c r="P299" s="223"/>
    </row>
    <row r="300" spans="1:16">
      <c r="A300" s="136"/>
      <c r="B300" s="138"/>
      <c r="C300" s="138"/>
      <c r="D300" s="138"/>
      <c r="E300" s="223"/>
      <c r="F300" s="223"/>
      <c r="G300" s="223"/>
      <c r="H300" s="223"/>
      <c r="I300" s="223"/>
      <c r="J300" s="223"/>
      <c r="K300" s="223"/>
      <c r="L300" s="223"/>
      <c r="M300" s="223"/>
      <c r="N300" s="223"/>
      <c r="O300" s="223"/>
      <c r="P300" s="223"/>
    </row>
    <row r="301" spans="1:16" ht="13.8" thickBot="1">
      <c r="A301" s="203" t="s">
        <v>238</v>
      </c>
      <c r="B301" s="110"/>
      <c r="C301" s="110"/>
      <c r="D301" s="110"/>
      <c r="E301" s="110"/>
      <c r="F301" s="110"/>
      <c r="G301" s="110"/>
      <c r="H301" s="110"/>
      <c r="I301" s="110"/>
      <c r="J301" s="110"/>
      <c r="K301" s="110"/>
      <c r="L301" s="110"/>
      <c r="M301" s="110"/>
      <c r="N301" s="110"/>
      <c r="O301" s="110"/>
      <c r="P301" s="110"/>
    </row>
    <row r="302" spans="1:16">
      <c r="A302" s="112" t="s">
        <v>36</v>
      </c>
      <c r="B302" s="145" t="s">
        <v>40</v>
      </c>
      <c r="C302" s="145" t="s">
        <v>51</v>
      </c>
      <c r="D302" s="111"/>
      <c r="E302" s="577" t="s">
        <v>265</v>
      </c>
      <c r="F302" s="577"/>
      <c r="G302" s="577"/>
      <c r="H302" s="577"/>
      <c r="I302" s="577"/>
      <c r="J302" s="577"/>
      <c r="K302" s="577"/>
      <c r="L302" s="577"/>
      <c r="M302" s="577"/>
      <c r="N302" s="577"/>
      <c r="O302" s="577"/>
      <c r="P302" s="577"/>
    </row>
    <row r="303" spans="1:16" ht="13.8" thickBot="1">
      <c r="A303" s="110" t="s">
        <v>56</v>
      </c>
      <c r="B303" s="204" t="s">
        <v>53</v>
      </c>
      <c r="C303" s="205" t="s">
        <v>54</v>
      </c>
      <c r="D303" s="204"/>
      <c r="E303" s="204" t="s">
        <v>77</v>
      </c>
      <c r="F303" s="204" t="s">
        <v>78</v>
      </c>
      <c r="G303" s="204" t="s">
        <v>79</v>
      </c>
      <c r="H303" s="204" t="s">
        <v>80</v>
      </c>
      <c r="I303" s="204" t="s">
        <v>81</v>
      </c>
      <c r="J303" s="204" t="s">
        <v>82</v>
      </c>
      <c r="K303" s="204" t="s">
        <v>83</v>
      </c>
      <c r="L303" s="204" t="s">
        <v>84</v>
      </c>
      <c r="M303" s="204" t="s">
        <v>85</v>
      </c>
      <c r="N303" s="204" t="s">
        <v>86</v>
      </c>
      <c r="O303" s="204" t="s">
        <v>87</v>
      </c>
      <c r="P303" s="204" t="s">
        <v>88</v>
      </c>
    </row>
    <row r="304" spans="1:16">
      <c r="A304" s="112"/>
      <c r="B304" s="113"/>
      <c r="C304" s="111"/>
      <c r="D304" s="111"/>
      <c r="E304" s="578" t="s">
        <v>149</v>
      </c>
      <c r="F304" s="578"/>
      <c r="G304" s="578"/>
      <c r="H304" s="578"/>
      <c r="I304" s="578"/>
      <c r="J304" s="578"/>
      <c r="K304" s="578"/>
      <c r="L304" s="578"/>
      <c r="M304" s="578"/>
      <c r="N304" s="578"/>
      <c r="O304" s="578"/>
      <c r="P304" s="578"/>
    </row>
    <row r="305" spans="1:16">
      <c r="A305" s="98">
        <v>2019</v>
      </c>
      <c r="B305" s="304">
        <v>43587</v>
      </c>
      <c r="C305" s="304" t="str">
        <f>IF(Data!C326="","",Data!C326)</f>
        <v/>
      </c>
      <c r="D305" s="112"/>
      <c r="E305" s="114" t="str">
        <f>IF(Data!E326="","",Data!E326)</f>
        <v/>
      </c>
      <c r="F305" s="114" t="str">
        <f>IF(Data!F326="","",Data!F326)</f>
        <v/>
      </c>
      <c r="G305" s="114" t="str">
        <f>IF(Data!G326="","",Data!G326)</f>
        <v/>
      </c>
      <c r="H305" s="114" t="str">
        <f>IF(Data!H326="","",Data!H326)</f>
        <v/>
      </c>
      <c r="I305" s="114" t="str">
        <f>IF(Data!I326="","",Data!I326)</f>
        <v/>
      </c>
      <c r="J305" s="114" t="str">
        <f>IF(Data!J326="","",Data!J326)</f>
        <v/>
      </c>
      <c r="K305" s="114" t="str">
        <f>IF(Data!K326="","",Data!K326)</f>
        <v/>
      </c>
      <c r="L305" s="114" t="str">
        <f>IF(Data!L326="","",Data!L326)</f>
        <v/>
      </c>
      <c r="M305" s="114" t="str">
        <f>IF(Data!M326="","",Data!M326)</f>
        <v/>
      </c>
      <c r="N305" s="114" t="str">
        <f>IF(Data!N326="","",Data!N326)</f>
        <v/>
      </c>
      <c r="O305" s="114" t="str">
        <f>IF(Data!O326="","",Data!O326)</f>
        <v/>
      </c>
      <c r="P305" s="114" t="str">
        <f>IF(Data!P326="","",Data!P326)</f>
        <v/>
      </c>
    </row>
    <row r="306" spans="1:16">
      <c r="A306" s="115"/>
      <c r="B306" s="304">
        <f>B305+7</f>
        <v>43594</v>
      </c>
      <c r="C306" s="304" t="str">
        <f>IF(Data!C327="","",Data!C327)</f>
        <v/>
      </c>
      <c r="D306" s="112"/>
      <c r="E306" s="114" t="str">
        <f>IF(Data!E327="","",Data!E327)</f>
        <v/>
      </c>
      <c r="F306" s="114" t="str">
        <f>IF(Data!F327="","",Data!F327)</f>
        <v/>
      </c>
      <c r="G306" s="114" t="str">
        <f>IF(Data!G327="","",Data!G327)</f>
        <v/>
      </c>
      <c r="H306" s="114" t="str">
        <f>IF(Data!H327="","",Data!H327)</f>
        <v/>
      </c>
      <c r="I306" s="114" t="str">
        <f>IF(Data!I327="","",Data!I327)</f>
        <v/>
      </c>
      <c r="J306" s="114" t="str">
        <f>IF(Data!J327="","",Data!J327)</f>
        <v/>
      </c>
      <c r="K306" s="114" t="str">
        <f>IF(Data!K327="","",Data!K327)</f>
        <v/>
      </c>
      <c r="L306" s="114" t="str">
        <f>IF(Data!L327="","",Data!L327)</f>
        <v/>
      </c>
      <c r="M306" s="114" t="str">
        <f>IF(Data!M327="","",Data!M327)</f>
        <v/>
      </c>
      <c r="N306" s="114" t="str">
        <f>IF(Data!N327="","",Data!N327)</f>
        <v/>
      </c>
      <c r="O306" s="114" t="str">
        <f>IF(Data!O327="","",Data!O327)</f>
        <v/>
      </c>
      <c r="P306" s="114" t="str">
        <f>IF(Data!P327="","",Data!P327)</f>
        <v/>
      </c>
    </row>
    <row r="307" spans="1:16">
      <c r="A307" s="115"/>
      <c r="B307" s="304">
        <f t="shared" ref="B307:B370" si="5">B306+7</f>
        <v>43601</v>
      </c>
      <c r="C307" s="304" t="str">
        <f>IF(Data!C328="","",Data!C328)</f>
        <v/>
      </c>
      <c r="D307" s="112"/>
      <c r="E307" s="114" t="str">
        <f>IF(Data!E328="","",Data!E328)</f>
        <v/>
      </c>
      <c r="F307" s="114" t="str">
        <f>IF(Data!F328="","",Data!F328)</f>
        <v/>
      </c>
      <c r="G307" s="114" t="str">
        <f>IF(Data!G328="","",Data!G328)</f>
        <v/>
      </c>
      <c r="H307" s="114" t="str">
        <f>IF(Data!H328="","",Data!H328)</f>
        <v/>
      </c>
      <c r="I307" s="114" t="str">
        <f>IF(Data!I328="","",Data!I328)</f>
        <v/>
      </c>
      <c r="J307" s="114" t="str">
        <f>IF(Data!J328="","",Data!J328)</f>
        <v/>
      </c>
      <c r="K307" s="114" t="str">
        <f>IF(Data!K328="","",Data!K328)</f>
        <v/>
      </c>
      <c r="L307" s="114" t="str">
        <f>IF(Data!L328="","",Data!L328)</f>
        <v/>
      </c>
      <c r="M307" s="114" t="str">
        <f>IF(Data!M328="","",Data!M328)</f>
        <v/>
      </c>
      <c r="N307" s="114" t="str">
        <f>IF(Data!N328="","",Data!N328)</f>
        <v/>
      </c>
      <c r="O307" s="114" t="str">
        <f>IF(Data!O328="","",Data!O328)</f>
        <v/>
      </c>
      <c r="P307" s="114" t="str">
        <f>IF(Data!P328="","",Data!P328)</f>
        <v/>
      </c>
    </row>
    <row r="308" spans="1:16">
      <c r="A308" s="115"/>
      <c r="B308" s="304">
        <f t="shared" si="5"/>
        <v>43608</v>
      </c>
      <c r="C308" s="304" t="str">
        <f>IF(Data!C329="","",Data!C329)</f>
        <v/>
      </c>
      <c r="D308" s="112"/>
      <c r="E308" s="114" t="str">
        <f>IF(Data!E329="","",Data!E329)</f>
        <v/>
      </c>
      <c r="F308" s="114" t="str">
        <f>IF(Data!F329="","",Data!F329)</f>
        <v/>
      </c>
      <c r="G308" s="114" t="str">
        <f>IF(Data!G329="","",Data!G329)</f>
        <v/>
      </c>
      <c r="H308" s="114" t="str">
        <f>IF(Data!H329="","",Data!H329)</f>
        <v/>
      </c>
      <c r="I308" s="114" t="str">
        <f>IF(Data!I329="","",Data!I329)</f>
        <v/>
      </c>
      <c r="J308" s="114" t="str">
        <f>IF(Data!J329="","",Data!J329)</f>
        <v/>
      </c>
      <c r="K308" s="114" t="str">
        <f>IF(Data!K329="","",Data!K329)</f>
        <v/>
      </c>
      <c r="L308" s="114" t="str">
        <f>IF(Data!L329="","",Data!L329)</f>
        <v/>
      </c>
      <c r="M308" s="114" t="str">
        <f>IF(Data!M329="","",Data!M329)</f>
        <v/>
      </c>
      <c r="N308" s="114" t="str">
        <f>IF(Data!N329="","",Data!N329)</f>
        <v/>
      </c>
      <c r="O308" s="114" t="str">
        <f>IF(Data!O329="","",Data!O329)</f>
        <v/>
      </c>
      <c r="P308" s="114" t="str">
        <f>IF(Data!P329="","",Data!P329)</f>
        <v/>
      </c>
    </row>
    <row r="309" spans="1:16">
      <c r="A309" s="115"/>
      <c r="B309" s="304">
        <f t="shared" si="5"/>
        <v>43615</v>
      </c>
      <c r="C309" s="304" t="str">
        <f>IF(Data!C330="","",Data!C330)</f>
        <v/>
      </c>
      <c r="D309" s="112"/>
      <c r="E309" s="114" t="str">
        <f>IF(Data!E330="","",Data!E330)</f>
        <v/>
      </c>
      <c r="F309" s="114" t="str">
        <f>IF(Data!F330="","",Data!F330)</f>
        <v/>
      </c>
      <c r="G309" s="114" t="str">
        <f>IF(Data!G330="","",Data!G330)</f>
        <v/>
      </c>
      <c r="H309" s="114" t="str">
        <f>IF(Data!H330="","",Data!H330)</f>
        <v/>
      </c>
      <c r="I309" s="114" t="str">
        <f>IF(Data!I330="","",Data!I330)</f>
        <v/>
      </c>
      <c r="J309" s="114" t="str">
        <f>IF(Data!J330="","",Data!J330)</f>
        <v/>
      </c>
      <c r="K309" s="114" t="str">
        <f>IF(Data!K330="","",Data!K330)</f>
        <v/>
      </c>
      <c r="L309" s="114" t="str">
        <f>IF(Data!L330="","",Data!L330)</f>
        <v/>
      </c>
      <c r="M309" s="114" t="str">
        <f>IF(Data!M330="","",Data!M330)</f>
        <v/>
      </c>
      <c r="N309" s="114" t="str">
        <f>IF(Data!N330="","",Data!N330)</f>
        <v/>
      </c>
      <c r="O309" s="114" t="str">
        <f>IF(Data!O330="","",Data!O330)</f>
        <v/>
      </c>
      <c r="P309" s="114" t="str">
        <f>IF(Data!P330="","",Data!P330)</f>
        <v/>
      </c>
    </row>
    <row r="310" spans="1:16">
      <c r="A310" s="115"/>
      <c r="B310" s="304">
        <f t="shared" si="5"/>
        <v>43622</v>
      </c>
      <c r="C310" s="304" t="str">
        <f>IF(Data!C331="","",Data!C331)</f>
        <v/>
      </c>
      <c r="D310" s="112"/>
      <c r="E310" s="114" t="str">
        <f>IF(Data!E331="","",Data!E331)</f>
        <v/>
      </c>
      <c r="F310" s="114" t="str">
        <f>IF(Data!F331="","",Data!F331)</f>
        <v/>
      </c>
      <c r="G310" s="114" t="str">
        <f>IF(Data!G331="","",Data!G331)</f>
        <v/>
      </c>
      <c r="H310" s="114" t="str">
        <f>IF(Data!H331="","",Data!H331)</f>
        <v/>
      </c>
      <c r="I310" s="114" t="str">
        <f>IF(Data!I331="","",Data!I331)</f>
        <v/>
      </c>
      <c r="J310" s="114" t="str">
        <f>IF(Data!J331="","",Data!J331)</f>
        <v/>
      </c>
      <c r="K310" s="114" t="str">
        <f>IF(Data!K331="","",Data!K331)</f>
        <v/>
      </c>
      <c r="L310" s="114" t="str">
        <f>IF(Data!L331="","",Data!L331)</f>
        <v/>
      </c>
      <c r="M310" s="114" t="str">
        <f>IF(Data!M331="","",Data!M331)</f>
        <v/>
      </c>
      <c r="N310" s="114" t="str">
        <f>IF(Data!N331="","",Data!N331)</f>
        <v/>
      </c>
      <c r="O310" s="114" t="str">
        <f>IF(Data!O331="","",Data!O331)</f>
        <v/>
      </c>
      <c r="P310" s="114" t="str">
        <f>IF(Data!P331="","",Data!P331)</f>
        <v/>
      </c>
    </row>
    <row r="311" spans="1:16">
      <c r="A311" s="115"/>
      <c r="B311" s="304">
        <f t="shared" si="5"/>
        <v>43629</v>
      </c>
      <c r="C311" s="304" t="str">
        <f>IF(Data!C332="","",Data!C332)</f>
        <v/>
      </c>
      <c r="D311" s="112"/>
      <c r="E311" s="114" t="str">
        <f>IF(Data!E332="","",Data!E332)</f>
        <v/>
      </c>
      <c r="F311" s="114" t="str">
        <f>IF(Data!F332="","",Data!F332)</f>
        <v/>
      </c>
      <c r="G311" s="114" t="str">
        <f>IF(Data!G332="","",Data!G332)</f>
        <v/>
      </c>
      <c r="H311" s="114" t="str">
        <f>IF(Data!H332="","",Data!H332)</f>
        <v/>
      </c>
      <c r="I311" s="114" t="str">
        <f>IF(Data!I332="","",Data!I332)</f>
        <v/>
      </c>
      <c r="J311" s="114" t="str">
        <f>IF(Data!J332="","",Data!J332)</f>
        <v/>
      </c>
      <c r="K311" s="114" t="str">
        <f>IF(Data!K332="","",Data!K332)</f>
        <v/>
      </c>
      <c r="L311" s="114" t="str">
        <f>IF(Data!L332="","",Data!L332)</f>
        <v/>
      </c>
      <c r="M311" s="114" t="str">
        <f>IF(Data!M332="","",Data!M332)</f>
        <v/>
      </c>
      <c r="N311" s="114" t="str">
        <f>IF(Data!N332="","",Data!N332)</f>
        <v/>
      </c>
      <c r="O311" s="114" t="str">
        <f>IF(Data!O332="","",Data!O332)</f>
        <v/>
      </c>
      <c r="P311" s="114" t="str">
        <f>IF(Data!P332="","",Data!P332)</f>
        <v/>
      </c>
    </row>
    <row r="312" spans="1:16">
      <c r="A312" s="115"/>
      <c r="B312" s="304">
        <f t="shared" si="5"/>
        <v>43636</v>
      </c>
      <c r="C312" s="304" t="str">
        <f>IF(Data!C333="","",Data!C333)</f>
        <v/>
      </c>
      <c r="D312" s="112"/>
      <c r="E312" s="114" t="str">
        <f>IF(Data!E333="","",Data!E333)</f>
        <v/>
      </c>
      <c r="F312" s="114" t="str">
        <f>IF(Data!F333="","",Data!F333)</f>
        <v/>
      </c>
      <c r="G312" s="114" t="str">
        <f>IF(Data!G333="","",Data!G333)</f>
        <v/>
      </c>
      <c r="H312" s="114" t="str">
        <f>IF(Data!H333="","",Data!H333)</f>
        <v/>
      </c>
      <c r="I312" s="114" t="str">
        <f>IF(Data!I333="","",Data!I333)</f>
        <v/>
      </c>
      <c r="J312" s="114" t="str">
        <f>IF(Data!J333="","",Data!J333)</f>
        <v/>
      </c>
      <c r="K312" s="114" t="str">
        <f>IF(Data!K333="","",Data!K333)</f>
        <v/>
      </c>
      <c r="L312" s="114" t="str">
        <f>IF(Data!L333="","",Data!L333)</f>
        <v/>
      </c>
      <c r="M312" s="114" t="str">
        <f>IF(Data!M333="","",Data!M333)</f>
        <v/>
      </c>
      <c r="N312" s="114" t="str">
        <f>IF(Data!N333="","",Data!N333)</f>
        <v/>
      </c>
      <c r="O312" s="114" t="str">
        <f>IF(Data!O333="","",Data!O333)</f>
        <v/>
      </c>
      <c r="P312" s="114" t="str">
        <f>IF(Data!P333="","",Data!P333)</f>
        <v/>
      </c>
    </row>
    <row r="313" spans="1:16">
      <c r="A313" s="115"/>
      <c r="B313" s="304">
        <f t="shared" si="5"/>
        <v>43643</v>
      </c>
      <c r="C313" s="304" t="str">
        <f>IF(Data!C334="","",Data!C334)</f>
        <v/>
      </c>
      <c r="D313" s="112"/>
      <c r="E313" s="114" t="str">
        <f>IF(Data!E334="","",Data!E334)</f>
        <v/>
      </c>
      <c r="F313" s="114" t="str">
        <f>IF(Data!F334="","",Data!F334)</f>
        <v/>
      </c>
      <c r="G313" s="114" t="str">
        <f>IF(Data!G334="","",Data!G334)</f>
        <v/>
      </c>
      <c r="H313" s="114" t="str">
        <f>IF(Data!H334="","",Data!H334)</f>
        <v/>
      </c>
      <c r="I313" s="114" t="str">
        <f>IF(Data!I334="","",Data!I334)</f>
        <v/>
      </c>
      <c r="J313" s="114" t="str">
        <f>IF(Data!J334="","",Data!J334)</f>
        <v/>
      </c>
      <c r="K313" s="114" t="str">
        <f>IF(Data!K334="","",Data!K334)</f>
        <v/>
      </c>
      <c r="L313" s="114" t="str">
        <f>IF(Data!L334="","",Data!L334)</f>
        <v/>
      </c>
      <c r="M313" s="114" t="str">
        <f>IF(Data!M334="","",Data!M334)</f>
        <v/>
      </c>
      <c r="N313" s="114" t="str">
        <f>IF(Data!N334="","",Data!N334)</f>
        <v/>
      </c>
      <c r="O313" s="114" t="str">
        <f>IF(Data!O334="","",Data!O334)</f>
        <v/>
      </c>
      <c r="P313" s="114" t="str">
        <f>IF(Data!P334="","",Data!P334)</f>
        <v/>
      </c>
    </row>
    <row r="314" spans="1:16">
      <c r="A314" s="115"/>
      <c r="B314" s="304">
        <f t="shared" si="5"/>
        <v>43650</v>
      </c>
      <c r="C314" s="304" t="str">
        <f>IF(Data!C335="","",Data!C335)</f>
        <v/>
      </c>
      <c r="D314" s="112"/>
      <c r="E314" s="114" t="str">
        <f>IF(Data!E335="","",Data!E335)</f>
        <v/>
      </c>
      <c r="F314" s="114" t="str">
        <f>IF(Data!F335="","",Data!F335)</f>
        <v/>
      </c>
      <c r="G314" s="114" t="str">
        <f>IF(Data!G335="","",Data!G335)</f>
        <v/>
      </c>
      <c r="H314" s="114" t="str">
        <f>IF(Data!H335="","",Data!H335)</f>
        <v/>
      </c>
      <c r="I314" s="114" t="str">
        <f>IF(Data!I335="","",Data!I335)</f>
        <v/>
      </c>
      <c r="J314" s="114" t="str">
        <f>IF(Data!J335="","",Data!J335)</f>
        <v/>
      </c>
      <c r="K314" s="114" t="str">
        <f>IF(Data!K335="","",Data!K335)</f>
        <v/>
      </c>
      <c r="L314" s="114" t="str">
        <f>IF(Data!L335="","",Data!L335)</f>
        <v/>
      </c>
      <c r="M314" s="114" t="str">
        <f>IF(Data!M335="","",Data!M335)</f>
        <v/>
      </c>
      <c r="N314" s="114" t="str">
        <f>IF(Data!N335="","",Data!N335)</f>
        <v/>
      </c>
      <c r="O314" s="114" t="str">
        <f>IF(Data!O335="","",Data!O335)</f>
        <v/>
      </c>
      <c r="P314" s="114" t="str">
        <f>IF(Data!P335="","",Data!P335)</f>
        <v/>
      </c>
    </row>
    <row r="315" spans="1:16">
      <c r="A315" s="115"/>
      <c r="B315" s="304">
        <f t="shared" si="5"/>
        <v>43657</v>
      </c>
      <c r="C315" s="304" t="str">
        <f>IF(Data!C336="","",Data!C336)</f>
        <v/>
      </c>
      <c r="D315" s="112"/>
      <c r="E315" s="114" t="str">
        <f>IF(Data!E336="","",Data!E336)</f>
        <v/>
      </c>
      <c r="F315" s="114" t="str">
        <f>IF(Data!F336="","",Data!F336)</f>
        <v/>
      </c>
      <c r="G315" s="114" t="str">
        <f>IF(Data!G336="","",Data!G336)</f>
        <v/>
      </c>
      <c r="H315" s="114" t="str">
        <f>IF(Data!H336="","",Data!H336)</f>
        <v/>
      </c>
      <c r="I315" s="114" t="str">
        <f>IF(Data!I336="","",Data!I336)</f>
        <v/>
      </c>
      <c r="J315" s="114" t="str">
        <f>IF(Data!J336="","",Data!J336)</f>
        <v/>
      </c>
      <c r="K315" s="114" t="str">
        <f>IF(Data!K336="","",Data!K336)</f>
        <v/>
      </c>
      <c r="L315" s="114" t="str">
        <f>IF(Data!L336="","",Data!L336)</f>
        <v/>
      </c>
      <c r="M315" s="114" t="str">
        <f>IF(Data!M336="","",Data!M336)</f>
        <v/>
      </c>
      <c r="N315" s="114" t="str">
        <f>IF(Data!N336="","",Data!N336)</f>
        <v/>
      </c>
      <c r="O315" s="114" t="str">
        <f>IF(Data!O336="","",Data!O336)</f>
        <v/>
      </c>
      <c r="P315" s="114" t="str">
        <f>IF(Data!P336="","",Data!P336)</f>
        <v/>
      </c>
    </row>
    <row r="316" spans="1:16">
      <c r="A316" s="115"/>
      <c r="B316" s="304">
        <f t="shared" si="5"/>
        <v>43664</v>
      </c>
      <c r="C316" s="304" t="str">
        <f>IF(Data!C337="","",Data!C337)</f>
        <v/>
      </c>
      <c r="D316" s="112"/>
      <c r="E316" s="114" t="str">
        <f>IF(Data!E337="","",Data!E337)</f>
        <v/>
      </c>
      <c r="F316" s="114" t="str">
        <f>IF(Data!F337="","",Data!F337)</f>
        <v/>
      </c>
      <c r="G316" s="114" t="str">
        <f>IF(Data!G337="","",Data!G337)</f>
        <v/>
      </c>
      <c r="H316" s="114" t="str">
        <f>IF(Data!H337="","",Data!H337)</f>
        <v/>
      </c>
      <c r="I316" s="114" t="str">
        <f>IF(Data!I337="","",Data!I337)</f>
        <v/>
      </c>
      <c r="J316" s="114" t="str">
        <f>IF(Data!J337="","",Data!J337)</f>
        <v/>
      </c>
      <c r="K316" s="114" t="str">
        <f>IF(Data!K337="","",Data!K337)</f>
        <v/>
      </c>
      <c r="L316" s="114" t="str">
        <f>IF(Data!L337="","",Data!L337)</f>
        <v/>
      </c>
      <c r="M316" s="114" t="str">
        <f>IF(Data!M337="","",Data!M337)</f>
        <v/>
      </c>
      <c r="N316" s="114" t="str">
        <f>IF(Data!N337="","",Data!N337)</f>
        <v/>
      </c>
      <c r="O316" s="114" t="str">
        <f>IF(Data!O337="","",Data!O337)</f>
        <v/>
      </c>
      <c r="P316" s="114" t="str">
        <f>IF(Data!P337="","",Data!P337)</f>
        <v/>
      </c>
    </row>
    <row r="317" spans="1:16">
      <c r="A317" s="115"/>
      <c r="B317" s="304">
        <f t="shared" si="5"/>
        <v>43671</v>
      </c>
      <c r="C317" s="304" t="str">
        <f>IF(Data!C338="","",Data!C338)</f>
        <v/>
      </c>
      <c r="D317" s="112"/>
      <c r="E317" s="114" t="str">
        <f>IF(Data!E338="","",Data!E338)</f>
        <v/>
      </c>
      <c r="F317" s="114" t="str">
        <f>IF(Data!F338="","",Data!F338)</f>
        <v/>
      </c>
      <c r="G317" s="114" t="str">
        <f>IF(Data!G338="","",Data!G338)</f>
        <v/>
      </c>
      <c r="H317" s="114" t="str">
        <f>IF(Data!H338="","",Data!H338)</f>
        <v/>
      </c>
      <c r="I317" s="114" t="str">
        <f>IF(Data!I338="","",Data!I338)</f>
        <v/>
      </c>
      <c r="J317" s="114" t="str">
        <f>IF(Data!J338="","",Data!J338)</f>
        <v/>
      </c>
      <c r="K317" s="114" t="str">
        <f>IF(Data!K338="","",Data!K338)</f>
        <v/>
      </c>
      <c r="L317" s="114" t="str">
        <f>IF(Data!L338="","",Data!L338)</f>
        <v/>
      </c>
      <c r="M317" s="114" t="str">
        <f>IF(Data!M338="","",Data!M338)</f>
        <v/>
      </c>
      <c r="N317" s="114" t="str">
        <f>IF(Data!N338="","",Data!N338)</f>
        <v/>
      </c>
      <c r="O317" s="114" t="str">
        <f>IF(Data!O338="","",Data!O338)</f>
        <v/>
      </c>
      <c r="P317" s="114" t="str">
        <f>IF(Data!P338="","",Data!P338)</f>
        <v/>
      </c>
    </row>
    <row r="318" spans="1:16">
      <c r="A318" s="115"/>
      <c r="B318" s="304">
        <f t="shared" si="5"/>
        <v>43678</v>
      </c>
      <c r="C318" s="304" t="str">
        <f>IF(Data!C339="","",Data!C339)</f>
        <v/>
      </c>
      <c r="D318" s="112"/>
      <c r="E318" s="114" t="str">
        <f>IF(Data!E339="","",Data!E339)</f>
        <v/>
      </c>
      <c r="F318" s="114" t="str">
        <f>IF(Data!F339="","",Data!F339)</f>
        <v/>
      </c>
      <c r="G318" s="114" t="str">
        <f>IF(Data!G339="","",Data!G339)</f>
        <v/>
      </c>
      <c r="H318" s="114" t="str">
        <f>IF(Data!H339="","",Data!H339)</f>
        <v/>
      </c>
      <c r="I318" s="114" t="str">
        <f>IF(Data!I339="","",Data!I339)</f>
        <v/>
      </c>
      <c r="J318" s="114" t="str">
        <f>IF(Data!J339="","",Data!J339)</f>
        <v/>
      </c>
      <c r="K318" s="114" t="str">
        <f>IF(Data!K339="","",Data!K339)</f>
        <v/>
      </c>
      <c r="L318" s="114" t="str">
        <f>IF(Data!L339="","",Data!L339)</f>
        <v/>
      </c>
      <c r="M318" s="114" t="str">
        <f>IF(Data!M339="","",Data!M339)</f>
        <v/>
      </c>
      <c r="N318" s="114" t="str">
        <f>IF(Data!N339="","",Data!N339)</f>
        <v/>
      </c>
      <c r="O318" s="114" t="str">
        <f>IF(Data!O339="","",Data!O339)</f>
        <v/>
      </c>
      <c r="P318" s="114" t="str">
        <f>IF(Data!P339="","",Data!P339)</f>
        <v/>
      </c>
    </row>
    <row r="319" spans="1:16">
      <c r="A319" s="115"/>
      <c r="B319" s="304">
        <f t="shared" si="5"/>
        <v>43685</v>
      </c>
      <c r="C319" s="304" t="str">
        <f>IF(Data!C340="","",Data!C340)</f>
        <v/>
      </c>
      <c r="D319" s="112"/>
      <c r="E319" s="114" t="str">
        <f>IF(Data!E340="","",Data!E340)</f>
        <v/>
      </c>
      <c r="F319" s="114" t="str">
        <f>IF(Data!F340="","",Data!F340)</f>
        <v/>
      </c>
      <c r="G319" s="114" t="str">
        <f>IF(Data!G340="","",Data!G340)</f>
        <v/>
      </c>
      <c r="H319" s="114" t="str">
        <f>IF(Data!H340="","",Data!H340)</f>
        <v/>
      </c>
      <c r="I319" s="114" t="str">
        <f>IF(Data!I340="","",Data!I340)</f>
        <v/>
      </c>
      <c r="J319" s="114" t="str">
        <f>IF(Data!J340="","",Data!J340)</f>
        <v/>
      </c>
      <c r="K319" s="114" t="str">
        <f>IF(Data!K340="","",Data!K340)</f>
        <v/>
      </c>
      <c r="L319" s="114" t="str">
        <f>IF(Data!L340="","",Data!L340)</f>
        <v/>
      </c>
      <c r="M319" s="114" t="str">
        <f>IF(Data!M340="","",Data!M340)</f>
        <v/>
      </c>
      <c r="N319" s="114" t="str">
        <f>IF(Data!N340="","",Data!N340)</f>
        <v/>
      </c>
      <c r="O319" s="114" t="str">
        <f>IF(Data!O340="","",Data!O340)</f>
        <v/>
      </c>
      <c r="P319" s="114" t="str">
        <f>IF(Data!P340="","",Data!P340)</f>
        <v/>
      </c>
    </row>
    <row r="320" spans="1:16">
      <c r="A320" s="115"/>
      <c r="B320" s="304">
        <f t="shared" si="5"/>
        <v>43692</v>
      </c>
      <c r="C320" s="304" t="str">
        <f>IF(Data!C341="","",Data!C341)</f>
        <v/>
      </c>
      <c r="D320" s="112"/>
      <c r="E320" s="114" t="str">
        <f>IF(Data!E341="","",Data!E341)</f>
        <v/>
      </c>
      <c r="F320" s="114" t="str">
        <f>IF(Data!F341="","",Data!F341)</f>
        <v/>
      </c>
      <c r="G320" s="114" t="str">
        <f>IF(Data!G341="","",Data!G341)</f>
        <v/>
      </c>
      <c r="H320" s="114" t="str">
        <f>IF(Data!H341="","",Data!H341)</f>
        <v/>
      </c>
      <c r="I320" s="114" t="str">
        <f>IF(Data!I341="","",Data!I341)</f>
        <v/>
      </c>
      <c r="J320" s="114" t="str">
        <f>IF(Data!J341="","",Data!J341)</f>
        <v/>
      </c>
      <c r="K320" s="114" t="str">
        <f>IF(Data!K341="","",Data!K341)</f>
        <v/>
      </c>
      <c r="L320" s="114" t="str">
        <f>IF(Data!L341="","",Data!L341)</f>
        <v/>
      </c>
      <c r="M320" s="114" t="str">
        <f>IF(Data!M341="","",Data!M341)</f>
        <v/>
      </c>
      <c r="N320" s="114" t="str">
        <f>IF(Data!N341="","",Data!N341)</f>
        <v/>
      </c>
      <c r="O320" s="114" t="str">
        <f>IF(Data!O341="","",Data!O341)</f>
        <v/>
      </c>
      <c r="P320" s="114" t="str">
        <f>IF(Data!P341="","",Data!P341)</f>
        <v/>
      </c>
    </row>
    <row r="321" spans="1:16">
      <c r="A321" s="115"/>
      <c r="B321" s="304">
        <f t="shared" si="5"/>
        <v>43699</v>
      </c>
      <c r="C321" s="304" t="str">
        <f>IF(Data!C342="","",Data!C342)</f>
        <v/>
      </c>
      <c r="D321" s="112"/>
      <c r="E321" s="114" t="str">
        <f>IF(Data!E342="","",Data!E342)</f>
        <v/>
      </c>
      <c r="F321" s="114" t="str">
        <f>IF(Data!F342="","",Data!F342)</f>
        <v/>
      </c>
      <c r="G321" s="114" t="str">
        <f>IF(Data!G342="","",Data!G342)</f>
        <v/>
      </c>
      <c r="H321" s="114" t="str">
        <f>IF(Data!H342="","",Data!H342)</f>
        <v/>
      </c>
      <c r="I321" s="114" t="str">
        <f>IF(Data!I342="","",Data!I342)</f>
        <v/>
      </c>
      <c r="J321" s="114" t="str">
        <f>IF(Data!J342="","",Data!J342)</f>
        <v/>
      </c>
      <c r="K321" s="114" t="str">
        <f>IF(Data!K342="","",Data!K342)</f>
        <v/>
      </c>
      <c r="L321" s="114" t="str">
        <f>IF(Data!L342="","",Data!L342)</f>
        <v/>
      </c>
      <c r="M321" s="114" t="str">
        <f>IF(Data!M342="","",Data!M342)</f>
        <v/>
      </c>
      <c r="N321" s="114" t="str">
        <f>IF(Data!N342="","",Data!N342)</f>
        <v/>
      </c>
      <c r="O321" s="114" t="str">
        <f>IF(Data!O342="","",Data!O342)</f>
        <v/>
      </c>
      <c r="P321" s="114" t="str">
        <f>IF(Data!P342="","",Data!P342)</f>
        <v/>
      </c>
    </row>
    <row r="322" spans="1:16">
      <c r="A322" s="115"/>
      <c r="B322" s="304">
        <f t="shared" si="5"/>
        <v>43706</v>
      </c>
      <c r="C322" s="304" t="str">
        <f>IF(Data!C343="","",Data!C343)</f>
        <v/>
      </c>
      <c r="D322" s="112"/>
      <c r="E322" s="114" t="str">
        <f>IF(Data!E343="","",Data!E343)</f>
        <v/>
      </c>
      <c r="F322" s="114" t="str">
        <f>IF(Data!F343="","",Data!F343)</f>
        <v/>
      </c>
      <c r="G322" s="114" t="str">
        <f>IF(Data!G343="","",Data!G343)</f>
        <v/>
      </c>
      <c r="H322" s="114" t="str">
        <f>IF(Data!H343="","",Data!H343)</f>
        <v/>
      </c>
      <c r="I322" s="114" t="str">
        <f>IF(Data!I343="","",Data!I343)</f>
        <v/>
      </c>
      <c r="J322" s="114" t="str">
        <f>IF(Data!J343="","",Data!J343)</f>
        <v/>
      </c>
      <c r="K322" s="114" t="str">
        <f>IF(Data!K343="","",Data!K343)</f>
        <v/>
      </c>
      <c r="L322" s="114" t="str">
        <f>IF(Data!L343="","",Data!L343)</f>
        <v/>
      </c>
      <c r="M322" s="114" t="str">
        <f>IF(Data!M343="","",Data!M343)</f>
        <v/>
      </c>
      <c r="N322" s="114" t="str">
        <f>IF(Data!N343="","",Data!N343)</f>
        <v/>
      </c>
      <c r="O322" s="114" t="str">
        <f>IF(Data!O343="","",Data!O343)</f>
        <v/>
      </c>
      <c r="P322" s="114" t="str">
        <f>IF(Data!P343="","",Data!P343)</f>
        <v/>
      </c>
    </row>
    <row r="323" spans="1:16">
      <c r="A323" s="115"/>
      <c r="B323" s="304">
        <f t="shared" si="5"/>
        <v>43713</v>
      </c>
      <c r="C323" s="304" t="str">
        <f>IF(Data!C344="","",Data!C344)</f>
        <v/>
      </c>
      <c r="D323" s="112"/>
      <c r="E323" s="114" t="str">
        <f>IF(Data!E344="","",Data!E344)</f>
        <v/>
      </c>
      <c r="F323" s="114" t="str">
        <f>IF(Data!F344="","",Data!F344)</f>
        <v/>
      </c>
      <c r="G323" s="114" t="str">
        <f>IF(Data!G344="","",Data!G344)</f>
        <v/>
      </c>
      <c r="H323" s="114" t="str">
        <f>IF(Data!H344="","",Data!H344)</f>
        <v/>
      </c>
      <c r="I323" s="114" t="str">
        <f>IF(Data!I344="","",Data!I344)</f>
        <v/>
      </c>
      <c r="J323" s="114" t="str">
        <f>IF(Data!J344="","",Data!J344)</f>
        <v/>
      </c>
      <c r="K323" s="114" t="str">
        <f>IF(Data!K344="","",Data!K344)</f>
        <v/>
      </c>
      <c r="L323" s="114" t="str">
        <f>IF(Data!L344="","",Data!L344)</f>
        <v/>
      </c>
      <c r="M323" s="114" t="str">
        <f>IF(Data!M344="","",Data!M344)</f>
        <v/>
      </c>
      <c r="N323" s="114" t="str">
        <f>IF(Data!N344="","",Data!N344)</f>
        <v/>
      </c>
      <c r="O323" s="114" t="str">
        <f>IF(Data!O344="","",Data!O344)</f>
        <v/>
      </c>
      <c r="P323" s="114" t="str">
        <f>IF(Data!P344="","",Data!P344)</f>
        <v/>
      </c>
    </row>
    <row r="324" spans="1:16">
      <c r="A324" s="115"/>
      <c r="B324" s="304">
        <f t="shared" si="5"/>
        <v>43720</v>
      </c>
      <c r="C324" s="304" t="str">
        <f>IF(Data!C345="","",Data!C345)</f>
        <v/>
      </c>
      <c r="D324" s="112"/>
      <c r="E324" s="114" t="str">
        <f>IF(Data!E345="","",Data!E345)</f>
        <v/>
      </c>
      <c r="F324" s="114" t="str">
        <f>IF(Data!F345="","",Data!F345)</f>
        <v/>
      </c>
      <c r="G324" s="114" t="str">
        <f>IF(Data!G345="","",Data!G345)</f>
        <v/>
      </c>
      <c r="H324" s="114" t="str">
        <f>IF(Data!H345="","",Data!H345)</f>
        <v/>
      </c>
      <c r="I324" s="114" t="str">
        <f>IF(Data!I345="","",Data!I345)</f>
        <v/>
      </c>
      <c r="J324" s="114" t="str">
        <f>IF(Data!J345="","",Data!J345)</f>
        <v/>
      </c>
      <c r="K324" s="114" t="str">
        <f>IF(Data!K345="","",Data!K345)</f>
        <v/>
      </c>
      <c r="L324" s="114" t="str">
        <f>IF(Data!L345="","",Data!L345)</f>
        <v/>
      </c>
      <c r="M324" s="114" t="str">
        <f>IF(Data!M345="","",Data!M345)</f>
        <v/>
      </c>
      <c r="N324" s="114" t="str">
        <f>IF(Data!N345="","",Data!N345)</f>
        <v/>
      </c>
      <c r="O324" s="114" t="str">
        <f>IF(Data!O345="","",Data!O345)</f>
        <v/>
      </c>
      <c r="P324" s="114" t="str">
        <f>IF(Data!P345="","",Data!P345)</f>
        <v/>
      </c>
    </row>
    <row r="325" spans="1:16">
      <c r="A325" s="115"/>
      <c r="B325" s="304">
        <f t="shared" si="5"/>
        <v>43727</v>
      </c>
      <c r="C325" s="304" t="str">
        <f>IF(Data!C346="","",Data!C346)</f>
        <v/>
      </c>
      <c r="D325" s="112"/>
      <c r="E325" s="114" t="str">
        <f>IF(Data!E346="","",Data!E346)</f>
        <v/>
      </c>
      <c r="F325" s="114" t="str">
        <f>IF(Data!F346="","",Data!F346)</f>
        <v/>
      </c>
      <c r="G325" s="114" t="str">
        <f>IF(Data!G346="","",Data!G346)</f>
        <v/>
      </c>
      <c r="H325" s="114" t="str">
        <f>IF(Data!H346="","",Data!H346)</f>
        <v/>
      </c>
      <c r="I325" s="114" t="str">
        <f>IF(Data!I346="","",Data!I346)</f>
        <v/>
      </c>
      <c r="J325" s="114" t="str">
        <f>IF(Data!J346="","",Data!J346)</f>
        <v/>
      </c>
      <c r="K325" s="114" t="str">
        <f>IF(Data!K346="","",Data!K346)</f>
        <v/>
      </c>
      <c r="L325" s="114" t="str">
        <f>IF(Data!L346="","",Data!L346)</f>
        <v/>
      </c>
      <c r="M325" s="114" t="str">
        <f>IF(Data!M346="","",Data!M346)</f>
        <v/>
      </c>
      <c r="N325" s="114" t="str">
        <f>IF(Data!N346="","",Data!N346)</f>
        <v/>
      </c>
      <c r="O325" s="114" t="str">
        <f>IF(Data!O346="","",Data!O346)</f>
        <v/>
      </c>
      <c r="P325" s="114" t="str">
        <f>IF(Data!P346="","",Data!P346)</f>
        <v/>
      </c>
    </row>
    <row r="326" spans="1:16">
      <c r="A326" s="115"/>
      <c r="B326" s="304">
        <f t="shared" si="5"/>
        <v>43734</v>
      </c>
      <c r="C326" s="304" t="str">
        <f>IF(Data!C347="","",Data!C347)</f>
        <v/>
      </c>
      <c r="D326" s="112"/>
      <c r="E326" s="114" t="str">
        <f>IF(Data!E347="","",Data!E347)</f>
        <v/>
      </c>
      <c r="F326" s="114" t="str">
        <f>IF(Data!F347="","",Data!F347)</f>
        <v/>
      </c>
      <c r="G326" s="114" t="str">
        <f>IF(Data!G347="","",Data!G347)</f>
        <v/>
      </c>
      <c r="H326" s="114" t="str">
        <f>IF(Data!H347="","",Data!H347)</f>
        <v/>
      </c>
      <c r="I326" s="114" t="str">
        <f>IF(Data!I347="","",Data!I347)</f>
        <v/>
      </c>
      <c r="J326" s="114" t="str">
        <f>IF(Data!J347="","",Data!J347)</f>
        <v/>
      </c>
      <c r="K326" s="114" t="str">
        <f>IF(Data!K347="","",Data!K347)</f>
        <v/>
      </c>
      <c r="L326" s="114" t="str">
        <f>IF(Data!L347="","",Data!L347)</f>
        <v/>
      </c>
      <c r="M326" s="114" t="str">
        <f>IF(Data!M347="","",Data!M347)</f>
        <v/>
      </c>
      <c r="N326" s="114" t="str">
        <f>IF(Data!N347="","",Data!N347)</f>
        <v/>
      </c>
      <c r="O326" s="114" t="str">
        <f>IF(Data!O347="","",Data!O347)</f>
        <v/>
      </c>
      <c r="P326" s="114" t="str">
        <f>IF(Data!P347="","",Data!P347)</f>
        <v/>
      </c>
    </row>
    <row r="327" spans="1:16">
      <c r="A327" s="115"/>
      <c r="B327" s="304">
        <f t="shared" si="5"/>
        <v>43741</v>
      </c>
      <c r="C327" s="304" t="str">
        <f>IF(Data!C348="","",Data!C348)</f>
        <v/>
      </c>
      <c r="D327" s="112"/>
      <c r="E327" s="114" t="str">
        <f>IF(Data!E348="","",Data!E348)</f>
        <v/>
      </c>
      <c r="F327" s="114" t="str">
        <f>IF(Data!F348="","",Data!F348)</f>
        <v/>
      </c>
      <c r="G327" s="114" t="str">
        <f>IF(Data!G348="","",Data!G348)</f>
        <v/>
      </c>
      <c r="H327" s="114" t="str">
        <f>IF(Data!H348="","",Data!H348)</f>
        <v/>
      </c>
      <c r="I327" s="114" t="str">
        <f>IF(Data!I348="","",Data!I348)</f>
        <v/>
      </c>
      <c r="J327" s="114" t="str">
        <f>IF(Data!J348="","",Data!J348)</f>
        <v/>
      </c>
      <c r="K327" s="114" t="str">
        <f>IF(Data!K348="","",Data!K348)</f>
        <v/>
      </c>
      <c r="L327" s="114" t="str">
        <f>IF(Data!L348="","",Data!L348)</f>
        <v/>
      </c>
      <c r="M327" s="114" t="str">
        <f>IF(Data!M348="","",Data!M348)</f>
        <v/>
      </c>
      <c r="N327" s="114" t="str">
        <f>IF(Data!N348="","",Data!N348)</f>
        <v/>
      </c>
      <c r="O327" s="114" t="str">
        <f>IF(Data!O348="","",Data!O348)</f>
        <v/>
      </c>
      <c r="P327" s="114" t="str">
        <f>IF(Data!P348="","",Data!P348)</f>
        <v/>
      </c>
    </row>
    <row r="328" spans="1:16">
      <c r="A328" s="115"/>
      <c r="B328" s="304">
        <f t="shared" si="5"/>
        <v>43748</v>
      </c>
      <c r="C328" s="304" t="str">
        <f>IF(Data!C349="","",Data!C349)</f>
        <v/>
      </c>
      <c r="D328" s="112"/>
      <c r="E328" s="114" t="str">
        <f>IF(Data!E349="","",Data!E349)</f>
        <v/>
      </c>
      <c r="F328" s="114" t="str">
        <f>IF(Data!F349="","",Data!F349)</f>
        <v/>
      </c>
      <c r="G328" s="114" t="str">
        <f>IF(Data!G349="","",Data!G349)</f>
        <v/>
      </c>
      <c r="H328" s="114" t="str">
        <f>IF(Data!H349="","",Data!H349)</f>
        <v/>
      </c>
      <c r="I328" s="114" t="str">
        <f>IF(Data!I349="","",Data!I349)</f>
        <v/>
      </c>
      <c r="J328" s="114" t="str">
        <f>IF(Data!J349="","",Data!J349)</f>
        <v/>
      </c>
      <c r="K328" s="114" t="str">
        <f>IF(Data!K349="","",Data!K349)</f>
        <v/>
      </c>
      <c r="L328" s="114" t="str">
        <f>IF(Data!L349="","",Data!L349)</f>
        <v/>
      </c>
      <c r="M328" s="114" t="str">
        <f>IF(Data!M349="","",Data!M349)</f>
        <v/>
      </c>
      <c r="N328" s="114" t="str">
        <f>IF(Data!N349="","",Data!N349)</f>
        <v/>
      </c>
      <c r="O328" s="114" t="str">
        <f>IF(Data!O349="","",Data!O349)</f>
        <v/>
      </c>
      <c r="P328" s="114" t="str">
        <f>IF(Data!P349="","",Data!P349)</f>
        <v/>
      </c>
    </row>
    <row r="329" spans="1:16">
      <c r="A329" s="115"/>
      <c r="B329" s="304">
        <f t="shared" si="5"/>
        <v>43755</v>
      </c>
      <c r="C329" s="304" t="str">
        <f>IF(Data!C350="","",Data!C350)</f>
        <v/>
      </c>
      <c r="D329" s="112"/>
      <c r="E329" s="114" t="str">
        <f>IF(Data!E350="","",Data!E350)</f>
        <v/>
      </c>
      <c r="F329" s="114" t="str">
        <f>IF(Data!F350="","",Data!F350)</f>
        <v/>
      </c>
      <c r="G329" s="114" t="str">
        <f>IF(Data!G350="","",Data!G350)</f>
        <v/>
      </c>
      <c r="H329" s="114" t="str">
        <f>IF(Data!H350="","",Data!H350)</f>
        <v/>
      </c>
      <c r="I329" s="114" t="str">
        <f>IF(Data!I350="","",Data!I350)</f>
        <v/>
      </c>
      <c r="J329" s="114" t="str">
        <f>IF(Data!J350="","",Data!J350)</f>
        <v/>
      </c>
      <c r="K329" s="114" t="str">
        <f>IF(Data!K350="","",Data!K350)</f>
        <v/>
      </c>
      <c r="L329" s="114" t="str">
        <f>IF(Data!L350="","",Data!L350)</f>
        <v/>
      </c>
      <c r="M329" s="114" t="str">
        <f>IF(Data!M350="","",Data!M350)</f>
        <v/>
      </c>
      <c r="N329" s="114" t="str">
        <f>IF(Data!N350="","",Data!N350)</f>
        <v/>
      </c>
      <c r="O329" s="114" t="str">
        <f>IF(Data!O350="","",Data!O350)</f>
        <v/>
      </c>
      <c r="P329" s="114" t="str">
        <f>IF(Data!P350="","",Data!P350)</f>
        <v/>
      </c>
    </row>
    <row r="330" spans="1:16">
      <c r="A330" s="115"/>
      <c r="B330" s="304">
        <f t="shared" si="5"/>
        <v>43762</v>
      </c>
      <c r="C330" s="304" t="str">
        <f>IF(Data!C351="","",Data!C351)</f>
        <v/>
      </c>
      <c r="D330" s="112"/>
      <c r="E330" s="114" t="str">
        <f>IF(Data!E351="","",Data!E351)</f>
        <v/>
      </c>
      <c r="F330" s="114" t="str">
        <f>IF(Data!F351="","",Data!F351)</f>
        <v/>
      </c>
      <c r="G330" s="114" t="str">
        <f>IF(Data!G351="","",Data!G351)</f>
        <v/>
      </c>
      <c r="H330" s="114" t="str">
        <f>IF(Data!H351="","",Data!H351)</f>
        <v/>
      </c>
      <c r="I330" s="114" t="str">
        <f>IF(Data!I351="","",Data!I351)</f>
        <v/>
      </c>
      <c r="J330" s="114" t="str">
        <f>IF(Data!J351="","",Data!J351)</f>
        <v/>
      </c>
      <c r="K330" s="114" t="str">
        <f>IF(Data!K351="","",Data!K351)</f>
        <v/>
      </c>
      <c r="L330" s="114" t="str">
        <f>IF(Data!L351="","",Data!L351)</f>
        <v/>
      </c>
      <c r="M330" s="114" t="str">
        <f>IF(Data!M351="","",Data!M351)</f>
        <v/>
      </c>
      <c r="N330" s="114" t="str">
        <f>IF(Data!N351="","",Data!N351)</f>
        <v/>
      </c>
      <c r="O330" s="114" t="str">
        <f>IF(Data!O351="","",Data!O351)</f>
        <v/>
      </c>
      <c r="P330" s="114" t="str">
        <f>IF(Data!P351="","",Data!P351)</f>
        <v/>
      </c>
    </row>
    <row r="331" spans="1:16">
      <c r="A331" s="115"/>
      <c r="B331" s="304">
        <f t="shared" si="5"/>
        <v>43769</v>
      </c>
      <c r="C331" s="304" t="str">
        <f>IF(Data!C352="","",Data!C352)</f>
        <v/>
      </c>
      <c r="D331" s="112"/>
      <c r="E331" s="114" t="str">
        <f>IF(Data!E352="","",Data!E352)</f>
        <v/>
      </c>
      <c r="F331" s="114" t="str">
        <f>IF(Data!F352="","",Data!F352)</f>
        <v/>
      </c>
      <c r="G331" s="114" t="str">
        <f>IF(Data!G352="","",Data!G352)</f>
        <v/>
      </c>
      <c r="H331" s="114" t="str">
        <f>IF(Data!H352="","",Data!H352)</f>
        <v/>
      </c>
      <c r="I331" s="114" t="str">
        <f>IF(Data!I352="","",Data!I352)</f>
        <v/>
      </c>
      <c r="J331" s="114" t="str">
        <f>IF(Data!J352="","",Data!J352)</f>
        <v/>
      </c>
      <c r="K331" s="114" t="str">
        <f>IF(Data!K352="","",Data!K352)</f>
        <v/>
      </c>
      <c r="L331" s="114" t="str">
        <f>IF(Data!L352="","",Data!L352)</f>
        <v/>
      </c>
      <c r="M331" s="114" t="str">
        <f>IF(Data!M352="","",Data!M352)</f>
        <v/>
      </c>
      <c r="N331" s="114" t="str">
        <f>IF(Data!N352="","",Data!N352)</f>
        <v/>
      </c>
      <c r="O331" s="114" t="str">
        <f>IF(Data!O352="","",Data!O352)</f>
        <v/>
      </c>
      <c r="P331" s="114" t="str">
        <f>IF(Data!P352="","",Data!P352)</f>
        <v/>
      </c>
    </row>
    <row r="332" spans="1:16">
      <c r="A332" s="115"/>
      <c r="B332" s="304">
        <f t="shared" si="5"/>
        <v>43776</v>
      </c>
      <c r="C332" s="311">
        <f>IF(Data!C353="","",Data!C353)</f>
        <v>43769</v>
      </c>
      <c r="D332" s="112"/>
      <c r="E332" s="114">
        <f>IF(Data!E353="","",Data!E353)</f>
        <v>3.8</v>
      </c>
      <c r="F332" s="114" t="str">
        <f>IF(Data!F353="","",Data!F353)</f>
        <v/>
      </c>
      <c r="G332" s="114" t="str">
        <f>IF(Data!G353="","",Data!G353)</f>
        <v/>
      </c>
      <c r="H332" s="114" t="str">
        <f>IF(Data!H353="","",Data!H353)</f>
        <v/>
      </c>
      <c r="I332" s="114" t="str">
        <f>IF(Data!I353="","",Data!I353)</f>
        <v/>
      </c>
      <c r="J332" s="114" t="str">
        <f>IF(Data!J353="","",Data!J353)</f>
        <v/>
      </c>
      <c r="K332" s="114" t="str">
        <f>IF(Data!K353="","",Data!K353)</f>
        <v/>
      </c>
      <c r="L332" s="114" t="str">
        <f>IF(Data!L353="","",Data!L353)</f>
        <v/>
      </c>
      <c r="M332" s="114" t="str">
        <f>IF(Data!M353="","",Data!M353)</f>
        <v/>
      </c>
      <c r="N332" s="114" t="str">
        <f>IF(Data!N353="","",Data!N353)</f>
        <v/>
      </c>
      <c r="O332" s="114" t="str">
        <f>IF(Data!O353="","",Data!O353)</f>
        <v/>
      </c>
      <c r="P332" s="114" t="str">
        <f>IF(Data!P353="","",Data!P353)</f>
        <v/>
      </c>
    </row>
    <row r="333" spans="1:16">
      <c r="A333" s="115"/>
      <c r="B333" s="304">
        <f t="shared" si="5"/>
        <v>43783</v>
      </c>
      <c r="C333" s="311" t="str">
        <f>IF(Data!C354="","",Data!C354)</f>
        <v/>
      </c>
      <c r="D333" s="112"/>
      <c r="E333" s="114">
        <f>IF(Data!E354="","",Data!E354)</f>
        <v>3.8</v>
      </c>
      <c r="F333" s="114" t="str">
        <f>IF(Data!F354="","",Data!F354)</f>
        <v/>
      </c>
      <c r="G333" s="114" t="str">
        <f>IF(Data!G354="","",Data!G354)</f>
        <v/>
      </c>
      <c r="H333" s="114" t="str">
        <f>IF(Data!H354="","",Data!H354)</f>
        <v/>
      </c>
      <c r="I333" s="114" t="str">
        <f>IF(Data!I354="","",Data!I354)</f>
        <v/>
      </c>
      <c r="J333" s="114" t="str">
        <f>IF(Data!J354="","",Data!J354)</f>
        <v/>
      </c>
      <c r="K333" s="114" t="str">
        <f>IF(Data!K354="","",Data!K354)</f>
        <v/>
      </c>
      <c r="L333" s="114" t="str">
        <f>IF(Data!L354="","",Data!L354)</f>
        <v/>
      </c>
      <c r="M333" s="114" t="str">
        <f>IF(Data!M354="","",Data!M354)</f>
        <v/>
      </c>
      <c r="N333" s="114" t="str">
        <f>IF(Data!N354="","",Data!N354)</f>
        <v/>
      </c>
      <c r="O333" s="114" t="str">
        <f>IF(Data!O354="","",Data!O354)</f>
        <v/>
      </c>
      <c r="P333" s="114" t="str">
        <f>IF(Data!P354="","",Data!P354)</f>
        <v/>
      </c>
    </row>
    <row r="334" spans="1:16">
      <c r="A334" s="115"/>
      <c r="B334" s="304">
        <f t="shared" si="5"/>
        <v>43790</v>
      </c>
      <c r="C334" s="311" t="str">
        <f>IF(Data!C355="","",Data!C355)</f>
        <v/>
      </c>
      <c r="D334" s="112"/>
      <c r="E334" s="114">
        <f>IF(Data!E355="","",Data!E355)</f>
        <v>3.8</v>
      </c>
      <c r="F334" s="114" t="str">
        <f>IF(Data!F355="","",Data!F355)</f>
        <v/>
      </c>
      <c r="G334" s="114" t="str">
        <f>IF(Data!G355="","",Data!G355)</f>
        <v/>
      </c>
      <c r="H334" s="114" t="str">
        <f>IF(Data!H355="","",Data!H355)</f>
        <v/>
      </c>
      <c r="I334" s="114" t="str">
        <f>IF(Data!I355="","",Data!I355)</f>
        <v/>
      </c>
      <c r="J334" s="114" t="str">
        <f>IF(Data!J355="","",Data!J355)</f>
        <v/>
      </c>
      <c r="K334" s="114" t="str">
        <f>IF(Data!K355="","",Data!K355)</f>
        <v/>
      </c>
      <c r="L334" s="114" t="str">
        <f>IF(Data!L355="","",Data!L355)</f>
        <v/>
      </c>
      <c r="M334" s="114" t="str">
        <f>IF(Data!M355="","",Data!M355)</f>
        <v/>
      </c>
      <c r="N334" s="114" t="str">
        <f>IF(Data!N355="","",Data!N355)</f>
        <v/>
      </c>
      <c r="O334" s="114" t="str">
        <f>IF(Data!O355="","",Data!O355)</f>
        <v/>
      </c>
      <c r="P334" s="114" t="str">
        <f>IF(Data!P355="","",Data!P355)</f>
        <v/>
      </c>
    </row>
    <row r="335" spans="1:16">
      <c r="A335" s="115"/>
      <c r="B335" s="304">
        <f t="shared" si="5"/>
        <v>43797</v>
      </c>
      <c r="C335" s="311">
        <f>IF(Data!C356="","",Data!C356)</f>
        <v>43796</v>
      </c>
      <c r="D335" s="112"/>
      <c r="E335" s="114">
        <f>IF(Data!E356="","",Data!E356)</f>
        <v>3.8</v>
      </c>
      <c r="F335" s="114">
        <f>IF(Data!F356="","",Data!F356)</f>
        <v>3.84</v>
      </c>
      <c r="G335" s="114" t="str">
        <f>IF(Data!G356="","",Data!G356)</f>
        <v/>
      </c>
      <c r="H335" s="114" t="str">
        <f>IF(Data!H356="","",Data!H356)</f>
        <v/>
      </c>
      <c r="I335" s="114" t="str">
        <f>IF(Data!I356="","",Data!I356)</f>
        <v/>
      </c>
      <c r="J335" s="114" t="str">
        <f>IF(Data!J356="","",Data!J356)</f>
        <v/>
      </c>
      <c r="K335" s="114" t="str">
        <f>IF(Data!K356="","",Data!K356)</f>
        <v/>
      </c>
      <c r="L335" s="114" t="str">
        <f>IF(Data!L356="","",Data!L356)</f>
        <v/>
      </c>
      <c r="M335" s="114" t="str">
        <f>IF(Data!M356="","",Data!M356)</f>
        <v/>
      </c>
      <c r="N335" s="114" t="str">
        <f>IF(Data!N356="","",Data!N356)</f>
        <v/>
      </c>
      <c r="O335" s="114" t="str">
        <f>IF(Data!O356="","",Data!O356)</f>
        <v/>
      </c>
      <c r="P335" s="114" t="str">
        <f>IF(Data!P356="","",Data!P356)</f>
        <v/>
      </c>
    </row>
    <row r="336" spans="1:16">
      <c r="A336" s="115"/>
      <c r="B336" s="304">
        <f t="shared" si="5"/>
        <v>43804</v>
      </c>
      <c r="C336" s="311" t="str">
        <f>IF(Data!C357="","",Data!C357)</f>
        <v/>
      </c>
      <c r="D336" s="112"/>
      <c r="E336" s="114">
        <f>IF(Data!E357="","",Data!E357)</f>
        <v>3.8</v>
      </c>
      <c r="F336" s="114">
        <f>IF(Data!F357="","",Data!F357)</f>
        <v>3.84</v>
      </c>
      <c r="G336" s="114" t="str">
        <f>IF(Data!G357="","",Data!G357)</f>
        <v/>
      </c>
      <c r="H336" s="114" t="str">
        <f>IF(Data!H357="","",Data!H357)</f>
        <v/>
      </c>
      <c r="I336" s="114" t="str">
        <f>IF(Data!I357="","",Data!I357)</f>
        <v/>
      </c>
      <c r="J336" s="114" t="str">
        <f>IF(Data!J357="","",Data!J357)</f>
        <v/>
      </c>
      <c r="K336" s="114" t="str">
        <f>IF(Data!K357="","",Data!K357)</f>
        <v/>
      </c>
      <c r="L336" s="114" t="str">
        <f>IF(Data!L357="","",Data!L357)</f>
        <v/>
      </c>
      <c r="M336" s="114" t="str">
        <f>IF(Data!M357="","",Data!M357)</f>
        <v/>
      </c>
      <c r="N336" s="114" t="str">
        <f>IF(Data!N357="","",Data!N357)</f>
        <v/>
      </c>
      <c r="O336" s="114" t="str">
        <f>IF(Data!O357="","",Data!O357)</f>
        <v/>
      </c>
      <c r="P336" s="114" t="str">
        <f>IF(Data!P357="","",Data!P357)</f>
        <v/>
      </c>
    </row>
    <row r="337" spans="1:16">
      <c r="A337" s="115"/>
      <c r="B337" s="304">
        <f t="shared" si="5"/>
        <v>43811</v>
      </c>
      <c r="C337" s="311" t="str">
        <f>IF(Data!C358="","",Data!C358)</f>
        <v/>
      </c>
      <c r="D337" s="112"/>
      <c r="E337" s="114">
        <f>IF(Data!E358="","",Data!E358)</f>
        <v>3.8</v>
      </c>
      <c r="F337" s="114">
        <f>IF(Data!F358="","",Data!F358)</f>
        <v>3.84</v>
      </c>
      <c r="G337" s="114" t="str">
        <f>IF(Data!G358="","",Data!G358)</f>
        <v/>
      </c>
      <c r="H337" s="114" t="str">
        <f>IF(Data!H358="","",Data!H358)</f>
        <v/>
      </c>
      <c r="I337" s="114" t="str">
        <f>IF(Data!I358="","",Data!I358)</f>
        <v/>
      </c>
      <c r="J337" s="114" t="str">
        <f>IF(Data!J358="","",Data!J358)</f>
        <v/>
      </c>
      <c r="K337" s="114" t="str">
        <f>IF(Data!K358="","",Data!K358)</f>
        <v/>
      </c>
      <c r="L337" s="114" t="str">
        <f>IF(Data!L358="","",Data!L358)</f>
        <v/>
      </c>
      <c r="M337" s="114" t="str">
        <f>IF(Data!M358="","",Data!M358)</f>
        <v/>
      </c>
      <c r="N337" s="114" t="str">
        <f>IF(Data!N358="","",Data!N358)</f>
        <v/>
      </c>
      <c r="O337" s="114" t="str">
        <f>IF(Data!O358="","",Data!O358)</f>
        <v/>
      </c>
      <c r="P337" s="114" t="str">
        <f>IF(Data!P358="","",Data!P358)</f>
        <v/>
      </c>
    </row>
    <row r="338" spans="1:16">
      <c r="A338" s="115"/>
      <c r="B338" s="304">
        <f t="shared" si="5"/>
        <v>43818</v>
      </c>
      <c r="C338" s="311" t="str">
        <f>IF(Data!C359="","",Data!C359)</f>
        <v/>
      </c>
      <c r="D338" s="112"/>
      <c r="E338" s="114">
        <f>IF(Data!E359="","",Data!E359)</f>
        <v>3.8</v>
      </c>
      <c r="F338" s="114">
        <f>IF(Data!F359="","",Data!F359)</f>
        <v>3.84</v>
      </c>
      <c r="G338" s="114" t="str">
        <f>IF(Data!G359="","",Data!G359)</f>
        <v/>
      </c>
      <c r="H338" s="114" t="str">
        <f>IF(Data!H359="","",Data!H359)</f>
        <v/>
      </c>
      <c r="I338" s="114" t="str">
        <f>IF(Data!I359="","",Data!I359)</f>
        <v/>
      </c>
      <c r="J338" s="114" t="str">
        <f>IF(Data!J359="","",Data!J359)</f>
        <v/>
      </c>
      <c r="K338" s="114" t="str">
        <f>IF(Data!K359="","",Data!K359)</f>
        <v/>
      </c>
      <c r="L338" s="114" t="str">
        <f>IF(Data!L359="","",Data!L359)</f>
        <v/>
      </c>
      <c r="M338" s="114" t="str">
        <f>IF(Data!M359="","",Data!M359)</f>
        <v/>
      </c>
      <c r="N338" s="114" t="str">
        <f>IF(Data!N359="","",Data!N359)</f>
        <v/>
      </c>
      <c r="O338" s="114" t="str">
        <f>IF(Data!O359="","",Data!O359)</f>
        <v/>
      </c>
      <c r="P338" s="114" t="str">
        <f>IF(Data!P359="","",Data!P359)</f>
        <v/>
      </c>
    </row>
    <row r="339" spans="1:16">
      <c r="A339" s="98" t="s">
        <v>89</v>
      </c>
      <c r="B339" s="304">
        <f t="shared" si="5"/>
        <v>43825</v>
      </c>
      <c r="C339" s="311"/>
      <c r="D339" s="112"/>
      <c r="E339" s="114">
        <f>IF(Data!E360="","",Data!E360)</f>
        <v>3.8</v>
      </c>
      <c r="F339" s="114">
        <f>IF(Data!F360="","",Data!F360)</f>
        <v>3.84</v>
      </c>
      <c r="G339" s="114"/>
      <c r="H339" s="114" t="str">
        <f>IF(Data!H360="","",Data!H360)</f>
        <v/>
      </c>
      <c r="I339" s="114" t="str">
        <f>IF(Data!I360="","",Data!I360)</f>
        <v/>
      </c>
      <c r="J339" s="114" t="str">
        <f>IF(Data!J360="","",Data!J360)</f>
        <v/>
      </c>
      <c r="K339" s="114" t="str">
        <f>IF(Data!K360="","",Data!K360)</f>
        <v/>
      </c>
      <c r="L339" s="114" t="str">
        <f>IF(Data!L360="","",Data!L360)</f>
        <v/>
      </c>
      <c r="M339" s="114" t="str">
        <f>IF(Data!M360="","",Data!M360)</f>
        <v/>
      </c>
      <c r="N339" s="114" t="str">
        <f>IF(Data!N360="","",Data!N360)</f>
        <v/>
      </c>
      <c r="O339" s="114" t="str">
        <f>IF(Data!O360="","",Data!O360)</f>
        <v/>
      </c>
      <c r="P339" s="114" t="str">
        <f>IF(Data!P360="","",Data!P360)</f>
        <v/>
      </c>
    </row>
    <row r="340" spans="1:16">
      <c r="A340" s="98">
        <v>2020</v>
      </c>
      <c r="B340" s="304">
        <f t="shared" si="5"/>
        <v>43832</v>
      </c>
      <c r="C340" s="311">
        <v>43461</v>
      </c>
      <c r="D340" s="112"/>
      <c r="E340" s="114">
        <f>IF(Data!E361="","",Data!E361)</f>
        <v>3.8</v>
      </c>
      <c r="F340" s="114">
        <f>IF(Data!F361="","",Data!F361)</f>
        <v>3.84</v>
      </c>
      <c r="G340" s="114">
        <f>IF(Data!G361="","",Data!G361)</f>
        <v>3.68</v>
      </c>
      <c r="H340" s="114" t="str">
        <f>IF(Data!H361="","",Data!H361)</f>
        <v/>
      </c>
      <c r="I340" s="114" t="str">
        <f>IF(Data!I361="","",Data!I361)</f>
        <v/>
      </c>
      <c r="J340" s="114" t="str">
        <f>IF(Data!J361="","",Data!J361)</f>
        <v/>
      </c>
      <c r="K340" s="114" t="str">
        <f>IF(Data!K361="","",Data!K361)</f>
        <v/>
      </c>
      <c r="L340" s="114" t="str">
        <f>IF(Data!L361="","",Data!L361)</f>
        <v/>
      </c>
      <c r="M340" s="114" t="str">
        <f>IF(Data!M361="","",Data!M361)</f>
        <v/>
      </c>
      <c r="N340" s="114" t="str">
        <f>IF(Data!N361="","",Data!N361)</f>
        <v/>
      </c>
      <c r="O340" s="114" t="str">
        <f>IF(Data!O361="","",Data!O361)</f>
        <v/>
      </c>
      <c r="P340" s="114" t="str">
        <f>IF(Data!P361="","",Data!P361)</f>
        <v/>
      </c>
    </row>
    <row r="341" spans="1:16">
      <c r="A341" s="115"/>
      <c r="B341" s="304">
        <f t="shared" si="5"/>
        <v>43839</v>
      </c>
      <c r="C341" s="311" t="str">
        <f>IF(Data!C362="","",Data!C362)</f>
        <v/>
      </c>
      <c r="D341" s="112"/>
      <c r="E341" s="114">
        <f>IF(Data!E362="","",Data!E362)</f>
        <v>3.8</v>
      </c>
      <c r="F341" s="114">
        <f>IF(Data!F362="","",Data!F362)</f>
        <v>3.84</v>
      </c>
      <c r="G341" s="114">
        <f>IF(Data!G362="","",Data!G362)</f>
        <v>3.68</v>
      </c>
      <c r="H341" s="114" t="str">
        <f>IF(Data!H362="","",Data!H362)</f>
        <v/>
      </c>
      <c r="I341" s="114" t="str">
        <f>IF(Data!I362="","",Data!I362)</f>
        <v/>
      </c>
      <c r="J341" s="114" t="str">
        <f>IF(Data!J362="","",Data!J362)</f>
        <v/>
      </c>
      <c r="K341" s="114" t="str">
        <f>IF(Data!K362="","",Data!K362)</f>
        <v/>
      </c>
      <c r="L341" s="114" t="str">
        <f>IF(Data!L362="","",Data!L362)</f>
        <v/>
      </c>
      <c r="M341" s="114" t="str">
        <f>IF(Data!M362="","",Data!M362)</f>
        <v/>
      </c>
      <c r="N341" s="114" t="str">
        <f>IF(Data!N362="","",Data!N362)</f>
        <v/>
      </c>
      <c r="O341" s="114" t="str">
        <f>IF(Data!O362="","",Data!O362)</f>
        <v/>
      </c>
      <c r="P341" s="114" t="str">
        <f>IF(Data!P362="","",Data!P362)</f>
        <v/>
      </c>
    </row>
    <row r="342" spans="1:16">
      <c r="A342" s="115"/>
      <c r="B342" s="304">
        <f t="shared" si="5"/>
        <v>43846</v>
      </c>
      <c r="C342" s="311" t="str">
        <f>IF(Data!C363="","",Data!C363)</f>
        <v/>
      </c>
      <c r="D342" s="112"/>
      <c r="E342" s="114">
        <f>IF(Data!E363="","",Data!E363)</f>
        <v>3.8</v>
      </c>
      <c r="F342" s="114">
        <f>IF(Data!F363="","",Data!F363)</f>
        <v>3.84</v>
      </c>
      <c r="G342" s="114">
        <f>IF(Data!G363="","",Data!G363)</f>
        <v>3.68</v>
      </c>
      <c r="H342" s="114" t="str">
        <f>IF(Data!H363="","",Data!H363)</f>
        <v/>
      </c>
      <c r="I342" s="114" t="str">
        <f>IF(Data!I363="","",Data!I363)</f>
        <v/>
      </c>
      <c r="J342" s="114" t="str">
        <f>IF(Data!J363="","",Data!J363)</f>
        <v/>
      </c>
      <c r="K342" s="114" t="str">
        <f>IF(Data!K363="","",Data!K363)</f>
        <v/>
      </c>
      <c r="L342" s="114" t="str">
        <f>IF(Data!L363="","",Data!L363)</f>
        <v/>
      </c>
      <c r="M342" s="114" t="str">
        <f>IF(Data!M363="","",Data!M363)</f>
        <v/>
      </c>
      <c r="N342" s="114" t="str">
        <f>IF(Data!N363="","",Data!N363)</f>
        <v/>
      </c>
      <c r="O342" s="114" t="str">
        <f>IF(Data!O363="","",Data!O363)</f>
        <v/>
      </c>
      <c r="P342" s="114" t="str">
        <f>IF(Data!P363="","",Data!P363)</f>
        <v/>
      </c>
    </row>
    <row r="343" spans="1:16">
      <c r="A343" s="115"/>
      <c r="B343" s="304">
        <f t="shared" si="5"/>
        <v>43853</v>
      </c>
      <c r="C343" s="311" t="str">
        <f>IF(Data!C364="","",Data!C364)</f>
        <v/>
      </c>
      <c r="D343" s="112"/>
      <c r="E343" s="114">
        <f>IF(Data!E364="","",Data!E364)</f>
        <v>3.8</v>
      </c>
      <c r="F343" s="114">
        <f>IF(Data!F364="","",Data!F364)</f>
        <v>3.84</v>
      </c>
      <c r="G343" s="114">
        <f>IF(Data!G364="","",Data!G364)</f>
        <v>3.68</v>
      </c>
      <c r="H343" s="114" t="str">
        <f>IF(Data!H364="","",Data!H364)</f>
        <v/>
      </c>
      <c r="I343" s="114" t="str">
        <f>IF(Data!I364="","",Data!I364)</f>
        <v/>
      </c>
      <c r="J343" s="114" t="str">
        <f>IF(Data!J364="","",Data!J364)</f>
        <v/>
      </c>
      <c r="K343" s="114" t="str">
        <f>IF(Data!K364="","",Data!K364)</f>
        <v/>
      </c>
      <c r="L343" s="114" t="str">
        <f>IF(Data!L364="","",Data!L364)</f>
        <v/>
      </c>
      <c r="M343" s="114" t="str">
        <f>IF(Data!M364="","",Data!M364)</f>
        <v/>
      </c>
      <c r="N343" s="114" t="str">
        <f>IF(Data!N364="","",Data!N364)</f>
        <v/>
      </c>
      <c r="O343" s="114" t="str">
        <f>IF(Data!O364="","",Data!O364)</f>
        <v/>
      </c>
      <c r="P343" s="114" t="str">
        <f>IF(Data!P364="","",Data!P364)</f>
        <v/>
      </c>
    </row>
    <row r="344" spans="1:16">
      <c r="A344" s="115"/>
      <c r="B344" s="304">
        <f t="shared" si="5"/>
        <v>43860</v>
      </c>
      <c r="C344" s="311" t="str">
        <f>IF(Data!C365="","",Data!C365)</f>
        <v/>
      </c>
      <c r="D344" s="112"/>
      <c r="E344" s="114">
        <f>IF(Data!E365="","",Data!E365)</f>
        <v>3.8</v>
      </c>
      <c r="F344" s="114">
        <f>IF(Data!F365="","",Data!F365)</f>
        <v>3.84</v>
      </c>
      <c r="G344" s="114">
        <f>IF(Data!G365="","",Data!G365)</f>
        <v>3.68</v>
      </c>
      <c r="H344" s="114" t="str">
        <f>IF(Data!H365="","",Data!H365)</f>
        <v/>
      </c>
      <c r="I344" s="114" t="str">
        <f>IF(Data!I365="","",Data!I365)</f>
        <v/>
      </c>
      <c r="J344" s="114" t="str">
        <f>IF(Data!J365="","",Data!J365)</f>
        <v/>
      </c>
      <c r="K344" s="114" t="str">
        <f>IF(Data!K365="","",Data!K365)</f>
        <v/>
      </c>
      <c r="L344" s="114" t="str">
        <f>IF(Data!L365="","",Data!L365)</f>
        <v/>
      </c>
      <c r="M344" s="114" t="str">
        <f>IF(Data!M365="","",Data!M365)</f>
        <v/>
      </c>
      <c r="N344" s="114" t="str">
        <f>IF(Data!N365="","",Data!N365)</f>
        <v/>
      </c>
      <c r="O344" s="114" t="str">
        <f>IF(Data!O365="","",Data!O365)</f>
        <v/>
      </c>
      <c r="P344" s="114" t="str">
        <f>IF(Data!P365="","",Data!P365)</f>
        <v/>
      </c>
    </row>
    <row r="345" spans="1:16">
      <c r="A345" s="115"/>
      <c r="B345" s="304">
        <f t="shared" si="5"/>
        <v>43867</v>
      </c>
      <c r="C345" s="311">
        <f>IF(Data!C366="","",Data!C366)</f>
        <v>43861</v>
      </c>
      <c r="D345" s="112"/>
      <c r="E345" s="114">
        <f>IF(Data!E366="","",Data!E366)</f>
        <v>3.8</v>
      </c>
      <c r="F345" s="114">
        <f>IF(Data!F366="","",Data!F366)</f>
        <v>3.84</v>
      </c>
      <c r="G345" s="114">
        <f>IF(Data!G366="","",Data!G366)</f>
        <v>3.68</v>
      </c>
      <c r="H345" s="114">
        <f>IF(Data!H366="","",Data!H366)</f>
        <v>3.71</v>
      </c>
      <c r="I345" s="114" t="str">
        <f>IF(Data!I366="","",Data!I366)</f>
        <v/>
      </c>
      <c r="J345" s="114" t="str">
        <f>IF(Data!J366="","",Data!J366)</f>
        <v/>
      </c>
      <c r="K345" s="114" t="str">
        <f>IF(Data!K366="","",Data!K366)</f>
        <v/>
      </c>
      <c r="L345" s="114" t="str">
        <f>IF(Data!L366="","",Data!L366)</f>
        <v/>
      </c>
      <c r="M345" s="114" t="str">
        <f>IF(Data!M366="","",Data!M366)</f>
        <v/>
      </c>
      <c r="N345" s="114" t="str">
        <f>IF(Data!N366="","",Data!N366)</f>
        <v/>
      </c>
      <c r="O345" s="114" t="str">
        <f>IF(Data!O366="","",Data!O366)</f>
        <v/>
      </c>
      <c r="P345" s="114" t="str">
        <f>IF(Data!P366="","",Data!P366)</f>
        <v/>
      </c>
    </row>
    <row r="346" spans="1:16">
      <c r="A346" s="115"/>
      <c r="B346" s="304">
        <f t="shared" si="5"/>
        <v>43874</v>
      </c>
      <c r="C346" s="311" t="str">
        <f>IF(Data!C367="","",Data!C367)</f>
        <v/>
      </c>
      <c r="D346" s="112"/>
      <c r="E346" s="114">
        <f>IF(Data!E367="","",Data!E367)</f>
        <v>3.8</v>
      </c>
      <c r="F346" s="114">
        <f>IF(Data!F367="","",Data!F367)</f>
        <v>3.84</v>
      </c>
      <c r="G346" s="114">
        <f>IF(Data!G367="","",Data!G367)</f>
        <v>3.68</v>
      </c>
      <c r="H346" s="114">
        <f>IF(Data!H367="","",Data!H367)</f>
        <v>3.71</v>
      </c>
      <c r="I346" s="114" t="str">
        <f>IF(Data!I367="","",Data!I367)</f>
        <v/>
      </c>
      <c r="J346" s="114" t="str">
        <f>IF(Data!J367="","",Data!J367)</f>
        <v/>
      </c>
      <c r="K346" s="114" t="str">
        <f>IF(Data!K367="","",Data!K367)</f>
        <v/>
      </c>
      <c r="L346" s="114" t="str">
        <f>IF(Data!L367="","",Data!L367)</f>
        <v/>
      </c>
      <c r="M346" s="114" t="str">
        <f>IF(Data!M367="","",Data!M367)</f>
        <v/>
      </c>
      <c r="N346" s="114" t="str">
        <f>IF(Data!N367="","",Data!N367)</f>
        <v/>
      </c>
      <c r="O346" s="114" t="str">
        <f>IF(Data!O367="","",Data!O367)</f>
        <v/>
      </c>
      <c r="P346" s="114" t="str">
        <f>IF(Data!P367="","",Data!P367)</f>
        <v/>
      </c>
    </row>
    <row r="347" spans="1:16">
      <c r="A347" s="115"/>
      <c r="B347" s="304">
        <f t="shared" si="5"/>
        <v>43881</v>
      </c>
      <c r="C347" s="311" t="str">
        <f>IF(Data!C368="","",Data!C368)</f>
        <v/>
      </c>
      <c r="D347" s="112"/>
      <c r="E347" s="114">
        <f>IF(Data!E368="","",Data!E368)</f>
        <v>3.8</v>
      </c>
      <c r="F347" s="114">
        <f>IF(Data!F368="","",Data!F368)</f>
        <v>3.84</v>
      </c>
      <c r="G347" s="114">
        <f>IF(Data!G368="","",Data!G368)</f>
        <v>3.68</v>
      </c>
      <c r="H347" s="114">
        <f>IF(Data!H368="","",Data!H368)</f>
        <v>3.71</v>
      </c>
      <c r="I347" s="114" t="str">
        <f>IF(Data!I368="","",Data!I368)</f>
        <v/>
      </c>
      <c r="J347" s="114" t="str">
        <f>IF(Data!J368="","",Data!J368)</f>
        <v/>
      </c>
      <c r="K347" s="114" t="str">
        <f>IF(Data!K368="","",Data!K368)</f>
        <v/>
      </c>
      <c r="L347" s="114" t="str">
        <f>IF(Data!L368="","",Data!L368)</f>
        <v/>
      </c>
      <c r="M347" s="114" t="str">
        <f>IF(Data!M368="","",Data!M368)</f>
        <v/>
      </c>
      <c r="N347" s="114" t="str">
        <f>IF(Data!N368="","",Data!N368)</f>
        <v/>
      </c>
      <c r="O347" s="114" t="str">
        <f>IF(Data!O368="","",Data!O368)</f>
        <v/>
      </c>
      <c r="P347" s="114" t="str">
        <f>IF(Data!P368="","",Data!P368)</f>
        <v/>
      </c>
    </row>
    <row r="348" spans="1:16">
      <c r="A348" s="115"/>
      <c r="B348" s="304">
        <f t="shared" si="5"/>
        <v>43888</v>
      </c>
      <c r="C348" s="311" t="str">
        <f>IF(Data!C369="","",Data!C369)</f>
        <v/>
      </c>
      <c r="D348" s="112"/>
      <c r="E348" s="114">
        <f>IF(Data!E369="","",Data!E369)</f>
        <v>3.8</v>
      </c>
      <c r="F348" s="114">
        <f>IF(Data!F369="","",Data!F369)</f>
        <v>3.84</v>
      </c>
      <c r="G348" s="114">
        <f>IF(Data!G369="","",Data!G369)</f>
        <v>3.68</v>
      </c>
      <c r="H348" s="114">
        <f>IF(Data!H369="","",Data!H369)</f>
        <v>3.71</v>
      </c>
      <c r="I348" s="114" t="str">
        <f>IF(Data!I369="","",Data!I369)</f>
        <v/>
      </c>
      <c r="J348" s="114" t="str">
        <f>IF(Data!J369="","",Data!J369)</f>
        <v/>
      </c>
      <c r="K348" s="114" t="str">
        <f>IF(Data!K369="","",Data!K369)</f>
        <v/>
      </c>
      <c r="L348" s="114" t="str">
        <f>IF(Data!L369="","",Data!L369)</f>
        <v/>
      </c>
      <c r="M348" s="114" t="str">
        <f>IF(Data!M369="","",Data!M369)</f>
        <v/>
      </c>
      <c r="N348" s="114" t="str">
        <f>IF(Data!N369="","",Data!N369)</f>
        <v/>
      </c>
      <c r="O348" s="114" t="str">
        <f>IF(Data!O369="","",Data!O369)</f>
        <v/>
      </c>
      <c r="P348" s="114" t="str">
        <f>IF(Data!P369="","",Data!P369)</f>
        <v/>
      </c>
    </row>
    <row r="349" spans="1:16">
      <c r="A349" s="115"/>
      <c r="B349" s="304">
        <f t="shared" si="5"/>
        <v>43895</v>
      </c>
      <c r="C349" s="311">
        <f>IF(Data!C370="","",Data!C370)</f>
        <v>43889</v>
      </c>
      <c r="D349" s="112"/>
      <c r="E349" s="114">
        <f>IF(Data!E370="","",Data!E370)</f>
        <v>3.8</v>
      </c>
      <c r="F349" s="114">
        <f>IF(Data!F370="","",Data!F370)</f>
        <v>3.84</v>
      </c>
      <c r="G349" s="114">
        <f>IF(Data!G370="","",Data!G370)</f>
        <v>3.68</v>
      </c>
      <c r="H349" s="114">
        <f>IF(Data!H370="","",Data!H370)</f>
        <v>3.71</v>
      </c>
      <c r="I349" s="114">
        <f>IF(Data!I370="","",Data!I370)</f>
        <v>3.79</v>
      </c>
      <c r="J349" s="114" t="str">
        <f>IF(Data!J370="","",Data!J370)</f>
        <v/>
      </c>
      <c r="K349" s="114" t="str">
        <f>IF(Data!K370="","",Data!K370)</f>
        <v/>
      </c>
      <c r="L349" s="114" t="str">
        <f>IF(Data!L370="","",Data!L370)</f>
        <v/>
      </c>
      <c r="M349" s="114" t="str">
        <f>IF(Data!M370="","",Data!M370)</f>
        <v/>
      </c>
      <c r="N349" s="114" t="str">
        <f>IF(Data!N370="","",Data!N370)</f>
        <v/>
      </c>
      <c r="O349" s="114" t="str">
        <f>IF(Data!O370="","",Data!O370)</f>
        <v/>
      </c>
      <c r="P349" s="114" t="str">
        <f>IF(Data!P370="","",Data!P370)</f>
        <v/>
      </c>
    </row>
    <row r="350" spans="1:16">
      <c r="A350" s="115"/>
      <c r="B350" s="304">
        <f t="shared" si="5"/>
        <v>43902</v>
      </c>
      <c r="C350" s="311" t="str">
        <f>IF(Data!C371="","",Data!C371)</f>
        <v/>
      </c>
      <c r="D350" s="112"/>
      <c r="E350" s="114">
        <f>IF(Data!E371="","",Data!E371)</f>
        <v>3.8</v>
      </c>
      <c r="F350" s="114">
        <f>IF(Data!F371="","",Data!F371)</f>
        <v>3.84</v>
      </c>
      <c r="G350" s="114">
        <f>IF(Data!G371="","",Data!G371)</f>
        <v>3.68</v>
      </c>
      <c r="H350" s="114">
        <f>IF(Data!H371="","",Data!H371)</f>
        <v>3.71</v>
      </c>
      <c r="I350" s="114">
        <f>IF(Data!I371="","",Data!I371)</f>
        <v>3.79</v>
      </c>
      <c r="J350" s="114" t="str">
        <f>IF(Data!J371="","",Data!J371)</f>
        <v/>
      </c>
      <c r="K350" s="114" t="str">
        <f>IF(Data!K371="","",Data!K371)</f>
        <v/>
      </c>
      <c r="L350" s="114" t="str">
        <f>IF(Data!L371="","",Data!L371)</f>
        <v/>
      </c>
      <c r="M350" s="114" t="str">
        <f>IF(Data!M371="","",Data!M371)</f>
        <v/>
      </c>
      <c r="N350" s="114" t="str">
        <f>IF(Data!N371="","",Data!N371)</f>
        <v/>
      </c>
      <c r="O350" s="114" t="str">
        <f>IF(Data!O371="","",Data!O371)</f>
        <v/>
      </c>
      <c r="P350" s="114" t="str">
        <f>IF(Data!P371="","",Data!P371)</f>
        <v/>
      </c>
    </row>
    <row r="351" spans="1:16">
      <c r="A351" s="115"/>
      <c r="B351" s="304">
        <f t="shared" si="5"/>
        <v>43909</v>
      </c>
      <c r="C351" s="311" t="str">
        <f>IF(Data!C372="","",Data!C372)</f>
        <v/>
      </c>
      <c r="D351" s="112"/>
      <c r="E351" s="114">
        <f>IF(Data!E372="","",Data!E372)</f>
        <v>3.8</v>
      </c>
      <c r="F351" s="114">
        <f>IF(Data!F372="","",Data!F372)</f>
        <v>3.84</v>
      </c>
      <c r="G351" s="114">
        <f>IF(Data!G372="","",Data!G372)</f>
        <v>3.68</v>
      </c>
      <c r="H351" s="114">
        <f>IF(Data!H372="","",Data!H372)</f>
        <v>3.71</v>
      </c>
      <c r="I351" s="114">
        <f>IF(Data!I372="","",Data!I372)</f>
        <v>3.79</v>
      </c>
      <c r="J351" s="114" t="str">
        <f>IF(Data!J372="","",Data!J372)</f>
        <v/>
      </c>
      <c r="K351" s="114" t="str">
        <f>IF(Data!K372="","",Data!K372)</f>
        <v/>
      </c>
      <c r="L351" s="114" t="str">
        <f>IF(Data!L372="","",Data!L372)</f>
        <v/>
      </c>
      <c r="M351" s="114" t="str">
        <f>IF(Data!M372="","",Data!M372)</f>
        <v/>
      </c>
      <c r="N351" s="114" t="str">
        <f>IF(Data!N372="","",Data!N372)</f>
        <v/>
      </c>
      <c r="O351" s="114" t="str">
        <f>IF(Data!O372="","",Data!O372)</f>
        <v/>
      </c>
      <c r="P351" s="114" t="str">
        <f>IF(Data!P372="","",Data!P372)</f>
        <v/>
      </c>
    </row>
    <row r="352" spans="1:16">
      <c r="A352" s="115"/>
      <c r="B352" s="304">
        <f t="shared" si="5"/>
        <v>43916</v>
      </c>
      <c r="C352" s="311"/>
      <c r="D352" s="112"/>
      <c r="E352" s="114">
        <f>IF(Data!E373="","",Data!E373)</f>
        <v>3.8</v>
      </c>
      <c r="F352" s="114">
        <f>IF(Data!F373="","",Data!F373)</f>
        <v>3.84</v>
      </c>
      <c r="G352" s="114">
        <f>IF(Data!G373="","",Data!G373)</f>
        <v>3.68</v>
      </c>
      <c r="H352" s="114">
        <f>IF(Data!H373="","",Data!H373)</f>
        <v>3.71</v>
      </c>
      <c r="I352" s="114">
        <f>IF(Data!I373="","",Data!I373)</f>
        <v>3.79</v>
      </c>
      <c r="J352" s="114"/>
      <c r="K352" s="114" t="str">
        <f>IF(Data!K373="","",Data!K373)</f>
        <v/>
      </c>
      <c r="L352" s="114" t="str">
        <f>IF(Data!L373="","",Data!L373)</f>
        <v/>
      </c>
      <c r="M352" s="114" t="str">
        <f>IF(Data!M373="","",Data!M373)</f>
        <v/>
      </c>
      <c r="N352" s="114" t="str">
        <f>IF(Data!N373="","",Data!N373)</f>
        <v/>
      </c>
      <c r="O352" s="114" t="str">
        <f>IF(Data!O373="","",Data!O373)</f>
        <v/>
      </c>
      <c r="P352" s="114" t="str">
        <f>IF(Data!P373="","",Data!P373)</f>
        <v/>
      </c>
    </row>
    <row r="353" spans="1:16">
      <c r="A353" s="115"/>
      <c r="B353" s="304">
        <f t="shared" si="5"/>
        <v>43923</v>
      </c>
      <c r="C353" s="311">
        <v>43552</v>
      </c>
      <c r="D353" s="112"/>
      <c r="E353" s="114">
        <f>IF(Data!E374="","",Data!E374)</f>
        <v>3.8</v>
      </c>
      <c r="F353" s="114">
        <f>IF(Data!F374="","",Data!F374)</f>
        <v>3.84</v>
      </c>
      <c r="G353" s="114">
        <f>IF(Data!G374="","",Data!G374)</f>
        <v>3.68</v>
      </c>
      <c r="H353" s="114">
        <f>IF(Data!H374="","",Data!H374)</f>
        <v>3.71</v>
      </c>
      <c r="I353" s="114">
        <f>IF(Data!I374="","",Data!I374)</f>
        <v>3.79</v>
      </c>
      <c r="J353" s="114">
        <f>IF(Data!J374="","",Data!J374)</f>
        <v>3.78</v>
      </c>
      <c r="K353" s="114" t="str">
        <f>IF(Data!K374="","",Data!K374)</f>
        <v/>
      </c>
      <c r="L353" s="114" t="str">
        <f>IF(Data!L374="","",Data!L374)</f>
        <v/>
      </c>
      <c r="M353" s="114" t="str">
        <f>IF(Data!M374="","",Data!M374)</f>
        <v/>
      </c>
      <c r="N353" s="114" t="str">
        <f>IF(Data!N374="","",Data!N374)</f>
        <v/>
      </c>
      <c r="O353" s="114" t="str">
        <f>IF(Data!O374="","",Data!O374)</f>
        <v/>
      </c>
      <c r="P353" s="114" t="str">
        <f>IF(Data!P374="","",Data!P374)</f>
        <v/>
      </c>
    </row>
    <row r="354" spans="1:16">
      <c r="A354" s="115"/>
      <c r="B354" s="304">
        <f t="shared" si="5"/>
        <v>43930</v>
      </c>
      <c r="C354" s="311" t="str">
        <f>IF(Data!C375="","",Data!C375)</f>
        <v/>
      </c>
      <c r="D354" s="112"/>
      <c r="E354" s="114">
        <f>IF(Data!E375="","",Data!E375)</f>
        <v>3.8</v>
      </c>
      <c r="F354" s="114">
        <f>IF(Data!F375="","",Data!F375)</f>
        <v>3.84</v>
      </c>
      <c r="G354" s="114">
        <f>IF(Data!G375="","",Data!G375)</f>
        <v>3.68</v>
      </c>
      <c r="H354" s="114">
        <f>IF(Data!H375="","",Data!H375)</f>
        <v>3.71</v>
      </c>
      <c r="I354" s="114">
        <f>IF(Data!I375="","",Data!I375)</f>
        <v>3.79</v>
      </c>
      <c r="J354" s="114">
        <f>IF(Data!J375="","",Data!J375)</f>
        <v>3.78</v>
      </c>
      <c r="K354" s="114" t="str">
        <f>IF(Data!K375="","",Data!K375)</f>
        <v/>
      </c>
      <c r="L354" s="114" t="str">
        <f>IF(Data!L375="","",Data!L375)</f>
        <v/>
      </c>
      <c r="M354" s="114" t="str">
        <f>IF(Data!M375="","",Data!M375)</f>
        <v/>
      </c>
      <c r="N354" s="114" t="str">
        <f>IF(Data!N375="","",Data!N375)</f>
        <v/>
      </c>
      <c r="O354" s="114" t="str">
        <f>IF(Data!O375="","",Data!O375)</f>
        <v/>
      </c>
      <c r="P354" s="114" t="str">
        <f>IF(Data!P375="","",Data!P375)</f>
        <v/>
      </c>
    </row>
    <row r="355" spans="1:16">
      <c r="A355" s="115"/>
      <c r="B355" s="304">
        <f t="shared" si="5"/>
        <v>43937</v>
      </c>
      <c r="C355" s="311" t="str">
        <f>IF(Data!C376="","",Data!C376)</f>
        <v/>
      </c>
      <c r="D355" s="112"/>
      <c r="E355" s="114">
        <f>IF(Data!E376="","",Data!E376)</f>
        <v>3.8</v>
      </c>
      <c r="F355" s="114">
        <f>IF(Data!F376="","",Data!F376)</f>
        <v>3.84</v>
      </c>
      <c r="G355" s="114">
        <f>IF(Data!G376="","",Data!G376)</f>
        <v>3.68</v>
      </c>
      <c r="H355" s="114">
        <f>IF(Data!H376="","",Data!H376)</f>
        <v>3.71</v>
      </c>
      <c r="I355" s="114">
        <f>IF(Data!I376="","",Data!I376)</f>
        <v>3.79</v>
      </c>
      <c r="J355" s="114">
        <f>IF(Data!J376="","",Data!J376)</f>
        <v>3.78</v>
      </c>
      <c r="K355" s="114" t="str">
        <f>IF(Data!K376="","",Data!K376)</f>
        <v/>
      </c>
      <c r="L355" s="114" t="str">
        <f>IF(Data!L376="","",Data!L376)</f>
        <v/>
      </c>
      <c r="M355" s="114" t="str">
        <f>IF(Data!M376="","",Data!M376)</f>
        <v/>
      </c>
      <c r="N355" s="114" t="str">
        <f>IF(Data!N376="","",Data!N376)</f>
        <v/>
      </c>
      <c r="O355" s="114" t="str">
        <f>IF(Data!O376="","",Data!O376)</f>
        <v/>
      </c>
      <c r="P355" s="114" t="str">
        <f>IF(Data!P376="","",Data!P376)</f>
        <v/>
      </c>
    </row>
    <row r="356" spans="1:16">
      <c r="A356" s="115"/>
      <c r="B356" s="304">
        <f t="shared" si="5"/>
        <v>43944</v>
      </c>
      <c r="C356" s="311" t="str">
        <f>IF(Data!C377="","",Data!C377)</f>
        <v/>
      </c>
      <c r="D356" s="112"/>
      <c r="E356" s="114">
        <f>IF(Data!E377="","",Data!E377)</f>
        <v>3.8</v>
      </c>
      <c r="F356" s="114">
        <f>IF(Data!F377="","",Data!F377)</f>
        <v>3.84</v>
      </c>
      <c r="G356" s="114">
        <f>IF(Data!G377="","",Data!G377)</f>
        <v>3.68</v>
      </c>
      <c r="H356" s="114">
        <f>IF(Data!H377="","",Data!H377)</f>
        <v>3.71</v>
      </c>
      <c r="I356" s="114">
        <f>IF(Data!I377="","",Data!I377)</f>
        <v>3.79</v>
      </c>
      <c r="J356" s="114">
        <f>IF(Data!J377="","",Data!J377)</f>
        <v>3.78</v>
      </c>
      <c r="K356" s="114" t="str">
        <f>IF(Data!K377="","",Data!K377)</f>
        <v/>
      </c>
      <c r="L356" s="114" t="str">
        <f>IF(Data!L377="","",Data!L377)</f>
        <v/>
      </c>
      <c r="M356" s="114" t="str">
        <f>IF(Data!M377="","",Data!M377)</f>
        <v/>
      </c>
      <c r="N356" s="114" t="str">
        <f>IF(Data!N377="","",Data!N377)</f>
        <v/>
      </c>
      <c r="O356" s="114" t="str">
        <f>IF(Data!O377="","",Data!O377)</f>
        <v/>
      </c>
      <c r="P356" s="114" t="str">
        <f>IF(Data!P377="","",Data!P377)</f>
        <v/>
      </c>
    </row>
    <row r="357" spans="1:16">
      <c r="A357" s="115"/>
      <c r="B357" s="304">
        <f t="shared" si="5"/>
        <v>43951</v>
      </c>
      <c r="C357" s="311">
        <f>IF(Data!C378="","",Data!C378)</f>
        <v>43951</v>
      </c>
      <c r="D357" s="112"/>
      <c r="E357" s="114">
        <f>IF(Data!E378="","",Data!E378)</f>
        <v>3.8</v>
      </c>
      <c r="F357" s="114">
        <f>IF(Data!F378="","",Data!F378)</f>
        <v>3.84</v>
      </c>
      <c r="G357" s="114">
        <f>IF(Data!G378="","",Data!G378)</f>
        <v>3.68</v>
      </c>
      <c r="H357" s="114">
        <f>IF(Data!H378="","",Data!H378)</f>
        <v>3.71</v>
      </c>
      <c r="I357" s="114">
        <f>IF(Data!I378="","",Data!I378)</f>
        <v>3.79</v>
      </c>
      <c r="J357" s="114">
        <f>IF(Data!J378="","",Data!J378)</f>
        <v>3.78</v>
      </c>
      <c r="K357" s="114">
        <f>IF(Data!K378="","",Data!K378)</f>
        <v>3.68</v>
      </c>
      <c r="L357" s="114" t="str">
        <f>IF(Data!L378="","",Data!L378)</f>
        <v/>
      </c>
      <c r="M357" s="114" t="str">
        <f>IF(Data!M378="","",Data!M378)</f>
        <v/>
      </c>
      <c r="N357" s="114" t="str">
        <f>IF(Data!N378="","",Data!N378)</f>
        <v/>
      </c>
      <c r="O357" s="114" t="str">
        <f>IF(Data!O378="","",Data!O378)</f>
        <v/>
      </c>
      <c r="P357" s="114" t="str">
        <f>IF(Data!P378="","",Data!P378)</f>
        <v/>
      </c>
    </row>
    <row r="358" spans="1:16">
      <c r="A358" s="115"/>
      <c r="B358" s="304">
        <f t="shared" si="5"/>
        <v>43958</v>
      </c>
      <c r="C358" s="311" t="str">
        <f>IF(Data!C379="","",Data!C379)</f>
        <v/>
      </c>
      <c r="D358" s="112"/>
      <c r="E358" s="114">
        <f>IF(Data!E379="","",Data!E379)</f>
        <v>3.8</v>
      </c>
      <c r="F358" s="114">
        <f>IF(Data!F379="","",Data!F379)</f>
        <v>3.84</v>
      </c>
      <c r="G358" s="114">
        <f>IF(Data!G379="","",Data!G379)</f>
        <v>3.68</v>
      </c>
      <c r="H358" s="114">
        <f>IF(Data!H379="","",Data!H379)</f>
        <v>3.71</v>
      </c>
      <c r="I358" s="114">
        <f>IF(Data!I379="","",Data!I379)</f>
        <v>3.79</v>
      </c>
      <c r="J358" s="114">
        <f>IF(Data!J379="","",Data!J379)</f>
        <v>3.78</v>
      </c>
      <c r="K358" s="114">
        <f>IF(Data!K379="","",Data!K379)</f>
        <v>3.68</v>
      </c>
      <c r="L358" s="114" t="str">
        <f>IF(Data!L379="","",Data!L379)</f>
        <v/>
      </c>
      <c r="M358" s="114" t="str">
        <f>IF(Data!M379="","",Data!M379)</f>
        <v/>
      </c>
      <c r="N358" s="114" t="str">
        <f>IF(Data!N379="","",Data!N379)</f>
        <v/>
      </c>
      <c r="O358" s="114" t="str">
        <f>IF(Data!O379="","",Data!O379)</f>
        <v/>
      </c>
      <c r="P358" s="114" t="str">
        <f>IF(Data!P379="","",Data!P379)</f>
        <v/>
      </c>
    </row>
    <row r="359" spans="1:16">
      <c r="A359" s="115"/>
      <c r="B359" s="304">
        <f t="shared" si="5"/>
        <v>43965</v>
      </c>
      <c r="C359" s="311" t="str">
        <f>IF(Data!C380="","",Data!C380)</f>
        <v/>
      </c>
      <c r="D359" s="112"/>
      <c r="E359" s="114">
        <f>IF(Data!E380="","",Data!E380)</f>
        <v>3.8</v>
      </c>
      <c r="F359" s="114">
        <f>IF(Data!F380="","",Data!F380)</f>
        <v>3.84</v>
      </c>
      <c r="G359" s="114">
        <f>IF(Data!G380="","",Data!G380)</f>
        <v>3.68</v>
      </c>
      <c r="H359" s="114">
        <f>IF(Data!H380="","",Data!H380)</f>
        <v>3.71</v>
      </c>
      <c r="I359" s="114">
        <f>IF(Data!I380="","",Data!I380)</f>
        <v>3.79</v>
      </c>
      <c r="J359" s="114">
        <f>IF(Data!J380="","",Data!J380)</f>
        <v>3.78</v>
      </c>
      <c r="K359" s="114">
        <f>IF(Data!K380="","",Data!K380)</f>
        <v>3.68</v>
      </c>
      <c r="L359" s="114" t="str">
        <f>IF(Data!L380="","",Data!L380)</f>
        <v/>
      </c>
      <c r="M359" s="114" t="str">
        <f>IF(Data!M380="","",Data!M380)</f>
        <v/>
      </c>
      <c r="N359" s="114" t="str">
        <f>IF(Data!N380="","",Data!N380)</f>
        <v/>
      </c>
      <c r="O359" s="114" t="str">
        <f>IF(Data!O380="","",Data!O380)</f>
        <v/>
      </c>
      <c r="P359" s="114" t="str">
        <f>IF(Data!P380="","",Data!P380)</f>
        <v/>
      </c>
    </row>
    <row r="360" spans="1:16">
      <c r="A360" s="115"/>
      <c r="B360" s="304">
        <f t="shared" si="5"/>
        <v>43972</v>
      </c>
      <c r="C360" s="311" t="str">
        <f>IF(Data!C381="","",Data!C381)</f>
        <v/>
      </c>
      <c r="D360" s="112"/>
      <c r="E360" s="114">
        <f>IF(Data!E381="","",Data!E381)</f>
        <v>3.8</v>
      </c>
      <c r="F360" s="114">
        <f>IF(Data!F381="","",Data!F381)</f>
        <v>3.84</v>
      </c>
      <c r="G360" s="114">
        <f>IF(Data!G381="","",Data!G381)</f>
        <v>3.68</v>
      </c>
      <c r="H360" s="114">
        <f>IF(Data!H381="","",Data!H381)</f>
        <v>3.71</v>
      </c>
      <c r="I360" s="114">
        <f>IF(Data!I381="","",Data!I381)</f>
        <v>3.79</v>
      </c>
      <c r="J360" s="114">
        <f>IF(Data!J381="","",Data!J381)</f>
        <v>3.78</v>
      </c>
      <c r="K360" s="114">
        <f>IF(Data!K381="","",Data!K381)</f>
        <v>3.68</v>
      </c>
      <c r="L360" s="114" t="str">
        <f>IF(Data!L381="","",Data!L381)</f>
        <v/>
      </c>
      <c r="M360" s="114" t="str">
        <f>IF(Data!M381="","",Data!M381)</f>
        <v/>
      </c>
      <c r="N360" s="114" t="str">
        <f>IF(Data!N381="","",Data!N381)</f>
        <v/>
      </c>
      <c r="O360" s="114" t="str">
        <f>IF(Data!O381="","",Data!O381)</f>
        <v/>
      </c>
      <c r="P360" s="114" t="str">
        <f>IF(Data!P381="","",Data!P381)</f>
        <v/>
      </c>
    </row>
    <row r="361" spans="1:16">
      <c r="A361" s="115"/>
      <c r="B361" s="304">
        <f t="shared" si="5"/>
        <v>43979</v>
      </c>
      <c r="C361" s="311" t="str">
        <f>IF(Data!C382="","",Data!C382)</f>
        <v/>
      </c>
      <c r="D361" s="112"/>
      <c r="E361" s="114">
        <f>IF(Data!E382="","",Data!E382)</f>
        <v>3.8</v>
      </c>
      <c r="F361" s="114">
        <f>IF(Data!F382="","",Data!F382)</f>
        <v>3.84</v>
      </c>
      <c r="G361" s="114">
        <f>IF(Data!G382="","",Data!G382)</f>
        <v>3.68</v>
      </c>
      <c r="H361" s="114">
        <f>IF(Data!H382="","",Data!H382)</f>
        <v>3.71</v>
      </c>
      <c r="I361" s="114">
        <f>IF(Data!I382="","",Data!I382)</f>
        <v>3.79</v>
      </c>
      <c r="J361" s="114">
        <f>IF(Data!J382="","",Data!J382)</f>
        <v>3.78</v>
      </c>
      <c r="K361" s="114">
        <f>IF(Data!K382="","",Data!K382)</f>
        <v>3.68</v>
      </c>
      <c r="L361" s="114" t="str">
        <f>IF(Data!L382="","",Data!L382)</f>
        <v/>
      </c>
      <c r="M361" s="114" t="str">
        <f>IF(Data!M382="","",Data!M382)</f>
        <v/>
      </c>
      <c r="N361" s="114" t="str">
        <f>IF(Data!N382="","",Data!N382)</f>
        <v/>
      </c>
      <c r="O361" s="114" t="str">
        <f>IF(Data!O382="","",Data!O382)</f>
        <v/>
      </c>
      <c r="P361" s="114" t="str">
        <f>IF(Data!P382="","",Data!P382)</f>
        <v/>
      </c>
    </row>
    <row r="362" spans="1:16">
      <c r="A362" s="115"/>
      <c r="B362" s="304">
        <f t="shared" si="5"/>
        <v>43986</v>
      </c>
      <c r="C362" s="311">
        <f>IF(Data!C383="","",Data!C383)</f>
        <v>43980</v>
      </c>
      <c r="D362" s="112"/>
      <c r="E362" s="114">
        <f>IF(Data!E383="","",Data!E383)</f>
        <v>3.8</v>
      </c>
      <c r="F362" s="114">
        <f>IF(Data!F383="","",Data!F383)</f>
        <v>3.84</v>
      </c>
      <c r="G362" s="114">
        <f>IF(Data!G383="","",Data!G383)</f>
        <v>3.68</v>
      </c>
      <c r="H362" s="114">
        <f>IF(Data!H383="","",Data!H383)</f>
        <v>3.71</v>
      </c>
      <c r="I362" s="114">
        <f>IF(Data!I383="","",Data!I383)</f>
        <v>3.79</v>
      </c>
      <c r="J362" s="114">
        <f>IF(Data!J383="","",Data!J383)</f>
        <v>3.78</v>
      </c>
      <c r="K362" s="114">
        <f>IF(Data!K383="","",Data!K383)</f>
        <v>3.68</v>
      </c>
      <c r="L362" s="114">
        <f>IF(Data!L383="","",Data!L383)</f>
        <v>3.29</v>
      </c>
      <c r="M362" s="114" t="str">
        <f>IF(Data!M383="","",Data!M383)</f>
        <v/>
      </c>
      <c r="N362" s="114" t="str">
        <f>IF(Data!N383="","",Data!N383)</f>
        <v/>
      </c>
      <c r="O362" s="114" t="str">
        <f>IF(Data!O383="","",Data!O383)</f>
        <v/>
      </c>
      <c r="P362" s="114" t="str">
        <f>IF(Data!P383="","",Data!P383)</f>
        <v/>
      </c>
    </row>
    <row r="363" spans="1:16">
      <c r="A363" s="115"/>
      <c r="B363" s="304">
        <f t="shared" si="5"/>
        <v>43993</v>
      </c>
      <c r="C363" s="304" t="str">
        <f>IF(Data!C384="","",Data!C384)</f>
        <v/>
      </c>
      <c r="D363" s="112"/>
      <c r="E363" s="114">
        <f>IF(Data!E384="","",Data!E384)</f>
        <v>3.8</v>
      </c>
      <c r="F363" s="114">
        <f>IF(Data!F384="","",Data!F384)</f>
        <v>3.84</v>
      </c>
      <c r="G363" s="114">
        <f>IF(Data!G384="","",Data!G384)</f>
        <v>3.68</v>
      </c>
      <c r="H363" s="114">
        <f>IF(Data!H384="","",Data!H384)</f>
        <v>3.71</v>
      </c>
      <c r="I363" s="114">
        <f>IF(Data!I384="","",Data!I384)</f>
        <v>3.79</v>
      </c>
      <c r="J363" s="114">
        <f>IF(Data!J384="","",Data!J384)</f>
        <v>3.78</v>
      </c>
      <c r="K363" s="114">
        <f>IF(Data!K384="","",Data!K384)</f>
        <v>3.68</v>
      </c>
      <c r="L363" s="114">
        <f>IF(Data!L384="","",Data!L384)</f>
        <v>3.29</v>
      </c>
      <c r="M363" s="114" t="str">
        <f>IF(Data!M384="","",Data!M384)</f>
        <v/>
      </c>
      <c r="N363" s="114" t="str">
        <f>IF(Data!N384="","",Data!N384)</f>
        <v/>
      </c>
      <c r="O363" s="114" t="str">
        <f>IF(Data!O384="","",Data!O384)</f>
        <v/>
      </c>
      <c r="P363" s="114" t="str">
        <f>IF(Data!P384="","",Data!P384)</f>
        <v/>
      </c>
    </row>
    <row r="364" spans="1:16">
      <c r="A364" s="115"/>
      <c r="B364" s="304">
        <f t="shared" si="5"/>
        <v>44000</v>
      </c>
      <c r="C364" s="304" t="str">
        <f>IF(Data!C385="","",Data!C385)</f>
        <v/>
      </c>
      <c r="D364" s="112"/>
      <c r="E364" s="114">
        <f>IF(Data!E385="","",Data!E385)</f>
        <v>3.8</v>
      </c>
      <c r="F364" s="114">
        <f>IF(Data!F385="","",Data!F385)</f>
        <v>3.84</v>
      </c>
      <c r="G364" s="114">
        <f>IF(Data!G385="","",Data!G385)</f>
        <v>3.68</v>
      </c>
      <c r="H364" s="114">
        <f>IF(Data!H385="","",Data!H385)</f>
        <v>3.71</v>
      </c>
      <c r="I364" s="114">
        <f>IF(Data!I385="","",Data!I385)</f>
        <v>3.79</v>
      </c>
      <c r="J364" s="114">
        <f>IF(Data!J385="","",Data!J385)</f>
        <v>3.78</v>
      </c>
      <c r="K364" s="114">
        <f>IF(Data!K385="","",Data!K385)</f>
        <v>3.68</v>
      </c>
      <c r="L364" s="114">
        <f>IF(Data!L385="","",Data!L385)</f>
        <v>3.29</v>
      </c>
      <c r="M364" s="114" t="str">
        <f>IF(Data!M385="","",Data!M385)</f>
        <v/>
      </c>
      <c r="N364" s="114" t="str">
        <f>IF(Data!N385="","",Data!N385)</f>
        <v/>
      </c>
      <c r="O364" s="114" t="str">
        <f>IF(Data!O385="","",Data!O385)</f>
        <v/>
      </c>
      <c r="P364" s="114" t="str">
        <f>IF(Data!P385="","",Data!P385)</f>
        <v/>
      </c>
    </row>
    <row r="365" spans="1:16">
      <c r="A365" s="115"/>
      <c r="B365" s="304">
        <f t="shared" si="5"/>
        <v>44007</v>
      </c>
      <c r="C365" s="304" t="str">
        <f>IF(Data!C386="","",Data!C386)</f>
        <v/>
      </c>
      <c r="D365" s="112"/>
      <c r="E365" s="114">
        <f>IF(Data!E386="","",Data!E386)</f>
        <v>3.8</v>
      </c>
      <c r="F365" s="114">
        <f>IF(Data!F386="","",Data!F386)</f>
        <v>3.84</v>
      </c>
      <c r="G365" s="114">
        <f>IF(Data!G386="","",Data!G386)</f>
        <v>3.68</v>
      </c>
      <c r="H365" s="114">
        <f>IF(Data!H386="","",Data!H386)</f>
        <v>3.71</v>
      </c>
      <c r="I365" s="114">
        <f>IF(Data!I386="","",Data!I386)</f>
        <v>3.79</v>
      </c>
      <c r="J365" s="114">
        <f>IF(Data!J386="","",Data!J386)</f>
        <v>3.78</v>
      </c>
      <c r="K365" s="114">
        <f>IF(Data!K386="","",Data!K386)</f>
        <v>3.68</v>
      </c>
      <c r="L365" s="114">
        <f>IF(Data!L386="","",Data!L386)</f>
        <v>3.29</v>
      </c>
      <c r="M365" s="114" t="str">
        <f>IF(Data!M386="","",Data!M386)</f>
        <v/>
      </c>
      <c r="N365" s="114" t="str">
        <f>IF(Data!N386="","",Data!N386)</f>
        <v/>
      </c>
      <c r="O365" s="114" t="str">
        <f>IF(Data!O386="","",Data!O386)</f>
        <v/>
      </c>
      <c r="P365" s="114" t="str">
        <f>IF(Data!P386="","",Data!P386)</f>
        <v/>
      </c>
    </row>
    <row r="366" spans="1:16">
      <c r="A366" s="115"/>
      <c r="B366" s="304">
        <f t="shared" si="5"/>
        <v>44014</v>
      </c>
      <c r="C366" s="304">
        <f>IF(Data!C387="","",Data!C387)</f>
        <v>44012</v>
      </c>
      <c r="D366" s="112"/>
      <c r="E366" s="114">
        <f>IF(Data!E387="","",Data!E387)</f>
        <v>3.8</v>
      </c>
      <c r="F366" s="114">
        <f>IF(Data!F387="","",Data!F387)</f>
        <v>3.84</v>
      </c>
      <c r="G366" s="114">
        <f>IF(Data!G387="","",Data!G387)</f>
        <v>3.68</v>
      </c>
      <c r="H366" s="114">
        <f>IF(Data!H387="","",Data!H387)</f>
        <v>3.71</v>
      </c>
      <c r="I366" s="114">
        <f>IF(Data!I387="","",Data!I387)</f>
        <v>3.79</v>
      </c>
      <c r="J366" s="114">
        <f>IF(Data!J387="","",Data!J387)</f>
        <v>3.78</v>
      </c>
      <c r="K366" s="114">
        <f>IF(Data!K387="","",Data!K387)</f>
        <v>3.68</v>
      </c>
      <c r="L366" s="114">
        <f>IF(Data!L387="","",Data!L387)</f>
        <v>3.29</v>
      </c>
      <c r="M366" s="114">
        <f>IF(Data!M387="","",Data!M387)</f>
        <v>3.2</v>
      </c>
      <c r="N366" s="114" t="str">
        <f>IF(Data!N387="","",Data!N387)</f>
        <v/>
      </c>
      <c r="O366" s="114" t="str">
        <f>IF(Data!O387="","",Data!O387)</f>
        <v/>
      </c>
      <c r="P366" s="114" t="str">
        <f>IF(Data!P387="","",Data!P387)</f>
        <v/>
      </c>
    </row>
    <row r="367" spans="1:16">
      <c r="A367" s="115"/>
      <c r="B367" s="304">
        <f t="shared" si="5"/>
        <v>44021</v>
      </c>
      <c r="C367" s="304" t="str">
        <f>IF(Data!C388="","",Data!C388)</f>
        <v/>
      </c>
      <c r="D367" s="112"/>
      <c r="E367" s="114">
        <f>IF(Data!E388="","",Data!E388)</f>
        <v>3.8</v>
      </c>
      <c r="F367" s="114">
        <f>IF(Data!F388="","",Data!F388)</f>
        <v>3.84</v>
      </c>
      <c r="G367" s="114">
        <f>IF(Data!G388="","",Data!G388)</f>
        <v>3.68</v>
      </c>
      <c r="H367" s="114">
        <f>IF(Data!H388="","",Data!H388)</f>
        <v>3.71</v>
      </c>
      <c r="I367" s="114">
        <f>IF(Data!I388="","",Data!I388)</f>
        <v>3.79</v>
      </c>
      <c r="J367" s="114">
        <f>IF(Data!J388="","",Data!J388)</f>
        <v>3.78</v>
      </c>
      <c r="K367" s="114">
        <f>IF(Data!K388="","",Data!K388)</f>
        <v>3.68</v>
      </c>
      <c r="L367" s="114">
        <f>IF(Data!L388="","",Data!L388)</f>
        <v>3.29</v>
      </c>
      <c r="M367" s="114">
        <f>IF(Data!M388="","",Data!M388)</f>
        <v>3.2</v>
      </c>
      <c r="N367" s="114" t="str">
        <f>IF(Data!N388="","",Data!N388)</f>
        <v/>
      </c>
      <c r="O367" s="114" t="str">
        <f>IF(Data!O388="","",Data!O388)</f>
        <v/>
      </c>
      <c r="P367" s="114" t="str">
        <f>IF(Data!P388="","",Data!P388)</f>
        <v/>
      </c>
    </row>
    <row r="368" spans="1:16">
      <c r="A368" s="115"/>
      <c r="B368" s="304">
        <f t="shared" si="5"/>
        <v>44028</v>
      </c>
      <c r="C368" s="304" t="str">
        <f>IF(Data!C389="","",Data!C389)</f>
        <v/>
      </c>
      <c r="D368" s="112"/>
      <c r="E368" s="114">
        <f>IF(Data!E389="","",Data!E389)</f>
        <v>3.8</v>
      </c>
      <c r="F368" s="114">
        <f>IF(Data!F389="","",Data!F389)</f>
        <v>3.84</v>
      </c>
      <c r="G368" s="114">
        <f>IF(Data!G389="","",Data!G389)</f>
        <v>3.68</v>
      </c>
      <c r="H368" s="114">
        <f>IF(Data!H389="","",Data!H389)</f>
        <v>3.71</v>
      </c>
      <c r="I368" s="114">
        <f>IF(Data!I389="","",Data!I389)</f>
        <v>3.79</v>
      </c>
      <c r="J368" s="114">
        <f>IF(Data!J389="","",Data!J389)</f>
        <v>3.78</v>
      </c>
      <c r="K368" s="114">
        <f>IF(Data!K389="","",Data!K389)</f>
        <v>3.68</v>
      </c>
      <c r="L368" s="114">
        <f>IF(Data!L389="","",Data!L389)</f>
        <v>3.29</v>
      </c>
      <c r="M368" s="114">
        <f>IF(Data!M389="","",Data!M389)</f>
        <v>3.2</v>
      </c>
      <c r="N368" s="114" t="str">
        <f>IF(Data!N389="","",Data!N389)</f>
        <v/>
      </c>
      <c r="O368" s="114" t="str">
        <f>IF(Data!O389="","",Data!O389)</f>
        <v/>
      </c>
      <c r="P368" s="114" t="str">
        <f>IF(Data!P389="","",Data!P389)</f>
        <v/>
      </c>
    </row>
    <row r="369" spans="1:16">
      <c r="A369" s="115"/>
      <c r="B369" s="304">
        <f t="shared" si="5"/>
        <v>44035</v>
      </c>
      <c r="C369" s="304" t="str">
        <f>IF(Data!C390="","",Data!C390)</f>
        <v/>
      </c>
      <c r="D369" s="112"/>
      <c r="E369" s="114">
        <f>IF(Data!E390="","",Data!E390)</f>
        <v>3.8</v>
      </c>
      <c r="F369" s="114">
        <f>IF(Data!F390="","",Data!F390)</f>
        <v>3.84</v>
      </c>
      <c r="G369" s="114">
        <f>IF(Data!G390="","",Data!G390)</f>
        <v>3.68</v>
      </c>
      <c r="H369" s="114">
        <f>IF(Data!H390="","",Data!H390)</f>
        <v>3.71</v>
      </c>
      <c r="I369" s="114">
        <f>IF(Data!I390="","",Data!I390)</f>
        <v>3.79</v>
      </c>
      <c r="J369" s="114">
        <f>IF(Data!J390="","",Data!J390)</f>
        <v>3.78</v>
      </c>
      <c r="K369" s="114">
        <f>IF(Data!K390="","",Data!K390)</f>
        <v>3.68</v>
      </c>
      <c r="L369" s="114">
        <f>IF(Data!L390="","",Data!L390)</f>
        <v>3.29</v>
      </c>
      <c r="M369" s="114">
        <f>IF(Data!M390="","",Data!M390)</f>
        <v>3.2</v>
      </c>
      <c r="N369" s="114" t="str">
        <f>IF(Data!N390="","",Data!N390)</f>
        <v/>
      </c>
      <c r="O369" s="114" t="str">
        <f>IF(Data!O390="","",Data!O390)</f>
        <v/>
      </c>
      <c r="P369" s="114" t="str">
        <f>IF(Data!P390="","",Data!P390)</f>
        <v/>
      </c>
    </row>
    <row r="370" spans="1:16">
      <c r="A370" s="115"/>
      <c r="B370" s="304">
        <f t="shared" si="5"/>
        <v>44042</v>
      </c>
      <c r="C370" s="304" t="str">
        <f>IF(Data!C391="","",Data!C391)</f>
        <v/>
      </c>
      <c r="D370" s="112"/>
      <c r="E370" s="114">
        <f>IF(Data!E391="","",Data!E391)</f>
        <v>3.8</v>
      </c>
      <c r="F370" s="114">
        <f>IF(Data!F391="","",Data!F391)</f>
        <v>3.84</v>
      </c>
      <c r="G370" s="114">
        <f>IF(Data!G391="","",Data!G391)</f>
        <v>3.68</v>
      </c>
      <c r="H370" s="114">
        <f>IF(Data!H391="","",Data!H391)</f>
        <v>3.71</v>
      </c>
      <c r="I370" s="114">
        <f>IF(Data!I391="","",Data!I391)</f>
        <v>3.79</v>
      </c>
      <c r="J370" s="114">
        <f>IF(Data!J391="","",Data!J391)</f>
        <v>3.78</v>
      </c>
      <c r="K370" s="114">
        <f>IF(Data!K391="","",Data!K391)</f>
        <v>3.68</v>
      </c>
      <c r="L370" s="114">
        <f>IF(Data!L391="","",Data!L391)</f>
        <v>3.29</v>
      </c>
      <c r="M370" s="114">
        <f>IF(Data!M391="","",Data!M391)</f>
        <v>3.2</v>
      </c>
      <c r="N370" s="114" t="str">
        <f>IF(Data!N391="","",Data!N391)</f>
        <v/>
      </c>
      <c r="O370" s="114" t="str">
        <f>IF(Data!O391="","",Data!O391)</f>
        <v/>
      </c>
      <c r="P370" s="114" t="str">
        <f>IF(Data!P391="","",Data!P391)</f>
        <v/>
      </c>
    </row>
    <row r="371" spans="1:16">
      <c r="A371" s="115"/>
      <c r="B371" s="304">
        <f>B370+7</f>
        <v>44049</v>
      </c>
      <c r="C371" s="304" t="str">
        <f>IF(Data!C392="","",Data!C392)</f>
        <v/>
      </c>
      <c r="D371" s="112"/>
      <c r="E371" s="114">
        <f>IF(Data!E392="","",Data!E392)</f>
        <v>3.8</v>
      </c>
      <c r="F371" s="114">
        <f>IF(Data!F392="","",Data!F392)</f>
        <v>3.84</v>
      </c>
      <c r="G371" s="114">
        <f>IF(Data!G392="","",Data!G392)</f>
        <v>3.68</v>
      </c>
      <c r="H371" s="114">
        <f>IF(Data!H392="","",Data!H392)</f>
        <v>3.71</v>
      </c>
      <c r="I371" s="114">
        <f>IF(Data!I392="","",Data!I392)</f>
        <v>3.79</v>
      </c>
      <c r="J371" s="114">
        <f>IF(Data!J392="","",Data!J392)</f>
        <v>3.78</v>
      </c>
      <c r="K371" s="114">
        <f>IF(Data!K392="","",Data!K392)</f>
        <v>3.68</v>
      </c>
      <c r="L371" s="114">
        <f>IF(Data!L392="","",Data!L392)</f>
        <v>3.29</v>
      </c>
      <c r="M371" s="114">
        <f>IF(Data!M392="","",Data!M392)</f>
        <v>3.2</v>
      </c>
      <c r="N371" s="114">
        <f>IF(Data!N392="","",Data!N392)</f>
        <v>3.16</v>
      </c>
      <c r="O371" s="114" t="str">
        <f>IF(Data!O392="","",Data!O392)</f>
        <v/>
      </c>
      <c r="P371" s="114" t="str">
        <f>IF(Data!P392="","",Data!P392)</f>
        <v/>
      </c>
    </row>
    <row r="372" spans="1:16">
      <c r="A372" s="115"/>
      <c r="B372" s="304">
        <f>B371+7</f>
        <v>44056</v>
      </c>
      <c r="C372" s="304" t="str">
        <f>IF(Data!C393="","",Data!C393)</f>
        <v/>
      </c>
      <c r="D372" s="112"/>
      <c r="E372" s="114">
        <f>IF(Data!E393="","",Data!E393)</f>
        <v>3.8</v>
      </c>
      <c r="F372" s="114">
        <f>IF(Data!F393="","",Data!F393)</f>
        <v>3.84</v>
      </c>
      <c r="G372" s="114">
        <f>IF(Data!G393="","",Data!G393)</f>
        <v>3.68</v>
      </c>
      <c r="H372" s="114">
        <f>IF(Data!H393="","",Data!H393)</f>
        <v>3.71</v>
      </c>
      <c r="I372" s="114">
        <f>IF(Data!I393="","",Data!I393)</f>
        <v>3.79</v>
      </c>
      <c r="J372" s="114">
        <f>IF(Data!J393="","",Data!J393)</f>
        <v>3.78</v>
      </c>
      <c r="K372" s="114">
        <f>IF(Data!K393="","",Data!K393)</f>
        <v>3.68</v>
      </c>
      <c r="L372" s="114">
        <f>IF(Data!L393="","",Data!L393)</f>
        <v>3.29</v>
      </c>
      <c r="M372" s="114">
        <f>IF(Data!M393="","",Data!M393)</f>
        <v>3.2</v>
      </c>
      <c r="N372" s="114">
        <f>IF(Data!N393="","",Data!N393)</f>
        <v>3.16</v>
      </c>
      <c r="O372" s="114" t="str">
        <f>IF(Data!O393="","",Data!O393)</f>
        <v/>
      </c>
      <c r="P372" s="114" t="str">
        <f>IF(Data!P393="","",Data!P393)</f>
        <v/>
      </c>
    </row>
    <row r="373" spans="1:16">
      <c r="A373" s="146"/>
      <c r="B373" s="304">
        <f>B372+7</f>
        <v>44063</v>
      </c>
      <c r="C373" s="304" t="str">
        <f>IF(Data!C394="","",Data!C394)</f>
        <v/>
      </c>
      <c r="D373" s="112"/>
      <c r="E373" s="114">
        <f>IF(Data!E394="","",Data!E394)</f>
        <v>3.8</v>
      </c>
      <c r="F373" s="114">
        <f>IF(Data!F394="","",Data!F394)</f>
        <v>3.84</v>
      </c>
      <c r="G373" s="114">
        <f>IF(Data!G394="","",Data!G394)</f>
        <v>3.68</v>
      </c>
      <c r="H373" s="114">
        <f>IF(Data!H394="","",Data!H394)</f>
        <v>3.71</v>
      </c>
      <c r="I373" s="114">
        <f>IF(Data!I394="","",Data!I394)</f>
        <v>3.79</v>
      </c>
      <c r="J373" s="114">
        <f>IF(Data!J394="","",Data!J394)</f>
        <v>3.78</v>
      </c>
      <c r="K373" s="114">
        <f>IF(Data!K394="","",Data!K394)</f>
        <v>3.68</v>
      </c>
      <c r="L373" s="114">
        <f>IF(Data!L394="","",Data!L394)</f>
        <v>3.29</v>
      </c>
      <c r="M373" s="114">
        <f>IF(Data!M394="","",Data!M394)</f>
        <v>3.2</v>
      </c>
      <c r="N373" s="114">
        <f>IF(Data!N394="","",Data!N394)</f>
        <v>3.16</v>
      </c>
      <c r="O373" s="114" t="str">
        <f>IF(Data!O394="","",Data!O394)</f>
        <v/>
      </c>
      <c r="P373" s="114" t="str">
        <f>IF(Data!P394="","",Data!P394)</f>
        <v/>
      </c>
    </row>
    <row r="374" spans="1:16">
      <c r="A374" s="146"/>
      <c r="B374" s="304">
        <f>B373+7</f>
        <v>44070</v>
      </c>
      <c r="C374" s="304" t="str">
        <f>IF(Data!C395="","",Data!C395)</f>
        <v/>
      </c>
      <c r="D374" s="112"/>
      <c r="E374" s="114">
        <f>IF(Data!E395="","",Data!E395)</f>
        <v>3.8</v>
      </c>
      <c r="F374" s="114">
        <f>IF(Data!F395="","",Data!F395)</f>
        <v>3.84</v>
      </c>
      <c r="G374" s="114">
        <f>IF(Data!G395="","",Data!G395)</f>
        <v>3.68</v>
      </c>
      <c r="H374" s="114">
        <f>IF(Data!H395="","",Data!H395)</f>
        <v>3.71</v>
      </c>
      <c r="I374" s="114">
        <f>IF(Data!I395="","",Data!I395)</f>
        <v>3.79</v>
      </c>
      <c r="J374" s="114">
        <f>IF(Data!J395="","",Data!J395)</f>
        <v>3.78</v>
      </c>
      <c r="K374" s="114">
        <f>IF(Data!K395="","",Data!K395)</f>
        <v>3.68</v>
      </c>
      <c r="L374" s="114">
        <f>IF(Data!L395="","",Data!L395)</f>
        <v>3.29</v>
      </c>
      <c r="M374" s="114">
        <f>IF(Data!M395="","",Data!M395)</f>
        <v>3.2</v>
      </c>
      <c r="N374" s="114">
        <f>IF(Data!N395="","",Data!N395)</f>
        <v>3.16</v>
      </c>
      <c r="O374" s="114" t="str">
        <f>IF(Data!O395="","",Data!O395)</f>
        <v/>
      </c>
      <c r="P374" s="114" t="str">
        <f>IF(Data!P395="","",Data!P395)</f>
        <v/>
      </c>
    </row>
    <row r="375" spans="1:16" ht="13.8" thickBot="1">
      <c r="A375" s="147"/>
      <c r="B375" s="116"/>
      <c r="C375" s="148"/>
      <c r="D375" s="110"/>
      <c r="E375" s="149"/>
      <c r="F375" s="150"/>
      <c r="G375" s="149"/>
      <c r="H375" s="149"/>
      <c r="I375" s="149"/>
      <c r="J375" s="149"/>
      <c r="K375" s="149"/>
      <c r="L375" s="150"/>
      <c r="M375" s="150"/>
      <c r="N375" s="150"/>
      <c r="O375" s="150"/>
      <c r="P375" s="150"/>
    </row>
    <row r="376" spans="1:16">
      <c r="A376" s="495" t="s">
        <v>294</v>
      </c>
      <c r="B376" s="112"/>
      <c r="C376" s="112"/>
      <c r="D376" s="112"/>
      <c r="E376" s="112"/>
      <c r="F376" s="112"/>
      <c r="G376" s="112"/>
      <c r="H376" s="112"/>
      <c r="I376" s="112"/>
      <c r="J376" s="112"/>
      <c r="K376" s="112"/>
      <c r="L376" s="112"/>
      <c r="M376" s="112"/>
      <c r="N376" s="112"/>
      <c r="O376" s="112"/>
      <c r="P376" s="112"/>
    </row>
    <row r="377" spans="1:16">
      <c r="A377" s="496" t="s">
        <v>383</v>
      </c>
      <c r="B377" s="112"/>
      <c r="C377" s="112"/>
      <c r="D377" s="112"/>
      <c r="E377" s="112"/>
      <c r="F377" s="112"/>
      <c r="G377" s="112"/>
      <c r="H377" s="112"/>
      <c r="I377" s="112"/>
      <c r="J377" s="112"/>
      <c r="K377" s="112"/>
      <c r="L377" s="112"/>
      <c r="M377" s="112"/>
      <c r="N377" s="112"/>
      <c r="O377" s="112"/>
      <c r="P377" s="112"/>
    </row>
    <row r="378" spans="1:16">
      <c r="A378" t="s">
        <v>382</v>
      </c>
      <c r="B378" s="13"/>
      <c r="C378" s="13"/>
      <c r="D378" s="13"/>
      <c r="E378" s="13"/>
      <c r="F378" s="13"/>
      <c r="G378" s="13"/>
      <c r="H378" s="13"/>
      <c r="I378" s="13"/>
      <c r="J378" s="13"/>
      <c r="K378" s="13"/>
      <c r="L378" s="13"/>
      <c r="M378" s="13"/>
      <c r="N378" s="13"/>
      <c r="O378" s="13"/>
      <c r="P378" s="13"/>
    </row>
    <row r="379" spans="1:16">
      <c r="A379" s="13"/>
      <c r="B379" s="13"/>
      <c r="C379" s="13"/>
      <c r="D379" s="13"/>
      <c r="E379" s="13"/>
      <c r="F379" s="13"/>
      <c r="G379" s="13"/>
      <c r="H379" s="13"/>
      <c r="I379" s="13"/>
      <c r="J379" s="13"/>
      <c r="K379" s="13"/>
      <c r="L379" s="13"/>
      <c r="M379" s="13"/>
      <c r="N379" s="13"/>
      <c r="O379" s="13"/>
      <c r="P379" s="13"/>
    </row>
    <row r="380" spans="1:16" ht="13.8" thickBot="1">
      <c r="A380" s="122" t="s">
        <v>239</v>
      </c>
      <c r="B380" s="122"/>
      <c r="C380" s="122"/>
      <c r="D380" s="122"/>
      <c r="E380" s="122"/>
      <c r="F380" s="122"/>
      <c r="G380" s="122"/>
      <c r="H380" s="122"/>
      <c r="I380" s="119"/>
      <c r="J380" s="119"/>
      <c r="K380" s="119"/>
      <c r="L380" s="119"/>
      <c r="M380" s="119"/>
      <c r="N380" s="119"/>
      <c r="O380" s="123"/>
      <c r="P380" s="123"/>
    </row>
    <row r="381" spans="1:16">
      <c r="A381" s="123" t="s">
        <v>36</v>
      </c>
      <c r="B381" s="207" t="s">
        <v>40</v>
      </c>
      <c r="C381" s="574" t="s">
        <v>265</v>
      </c>
      <c r="D381" s="574"/>
      <c r="E381" s="574"/>
      <c r="F381" s="574"/>
      <c r="G381" s="574"/>
      <c r="H381" s="574"/>
      <c r="I381" s="574"/>
      <c r="J381" s="574"/>
      <c r="K381" s="574"/>
      <c r="L381" s="574"/>
      <c r="M381" s="574"/>
      <c r="N381" s="574"/>
      <c r="O381" s="123"/>
      <c r="P381" s="123"/>
    </row>
    <row r="382" spans="1:16" ht="13.8" thickBot="1">
      <c r="A382" s="130" t="s">
        <v>56</v>
      </c>
      <c r="B382" s="208" t="s">
        <v>53</v>
      </c>
      <c r="C382" s="208" t="s">
        <v>77</v>
      </c>
      <c r="D382" s="208" t="s">
        <v>78</v>
      </c>
      <c r="E382" s="208" t="s">
        <v>79</v>
      </c>
      <c r="F382" s="208" t="s">
        <v>80</v>
      </c>
      <c r="G382" s="208" t="s">
        <v>81</v>
      </c>
      <c r="H382" s="208" t="s">
        <v>82</v>
      </c>
      <c r="I382" s="208" t="s">
        <v>83</v>
      </c>
      <c r="J382" s="208" t="s">
        <v>84</v>
      </c>
      <c r="K382" s="208" t="s">
        <v>85</v>
      </c>
      <c r="L382" s="208" t="s">
        <v>86</v>
      </c>
      <c r="M382" s="208" t="s">
        <v>87</v>
      </c>
      <c r="N382" s="208" t="s">
        <v>88</v>
      </c>
      <c r="O382" s="120"/>
      <c r="P382" s="120"/>
    </row>
    <row r="383" spans="1:16">
      <c r="A383" s="124"/>
      <c r="B383" s="124"/>
      <c r="C383" s="575" t="s">
        <v>149</v>
      </c>
      <c r="D383" s="575"/>
      <c r="E383" s="575"/>
      <c r="F383" s="575"/>
      <c r="G383" s="575"/>
      <c r="H383" s="575"/>
      <c r="I383" s="575"/>
      <c r="J383" s="575"/>
      <c r="K383" s="575"/>
      <c r="L383" s="575"/>
      <c r="M383" s="575"/>
      <c r="N383" s="575"/>
      <c r="O383" s="120"/>
      <c r="P383" s="120"/>
    </row>
    <row r="384" spans="1:16">
      <c r="A384" s="117">
        <v>2019</v>
      </c>
      <c r="B384" s="418">
        <v>43587</v>
      </c>
      <c r="C384" s="125">
        <f>IF(Data!E326&gt;0,Data!E326,E227)</f>
        <v>3.9511724000000004</v>
      </c>
      <c r="D384" s="125">
        <f>IF(Data!F326&gt;0,Data!F326,F227)</f>
        <v>3.8129854000000001</v>
      </c>
      <c r="E384" s="125">
        <f>IF(Data!G326&gt;0,Data!G326,G227)</f>
        <v>3.7567232000000002</v>
      </c>
      <c r="F384" s="125">
        <f>IF(Data!H326&gt;0,Data!H326,H227)</f>
        <v>3.8594400000000002</v>
      </c>
      <c r="G384" s="125">
        <f>IF(Data!I326&gt;0,Data!I326,I227)</f>
        <v>3.9272860000000001</v>
      </c>
      <c r="H384" s="125">
        <f>IF(Data!J326&gt;0,Data!J326,J227)</f>
        <v>3.8417393999999998</v>
      </c>
      <c r="I384" s="125">
        <f>IF(Data!K326&gt;0,Data!K326,K227)</f>
        <v>3.8708684</v>
      </c>
      <c r="J384" s="125">
        <f>IF(Data!L326&gt;0,Data!L326,L227)</f>
        <v>3.8770720000000001</v>
      </c>
      <c r="K384" s="125">
        <f>IF(Data!M326&gt;0,Data!M326,M227)</f>
        <v>3.9263566000000001</v>
      </c>
      <c r="L384" s="125">
        <f>IF(Data!N326&gt;0,Data!N326,N227)</f>
        <v>3.9921831999999999</v>
      </c>
      <c r="M384" s="125">
        <f>IF(Data!O326&gt;0,Data!O326,O227)</f>
        <v>4.0200031999999997</v>
      </c>
      <c r="N384" s="125">
        <f>IF(Data!P326&gt;0,Data!P326,P227)</f>
        <v>3.9793809999999996</v>
      </c>
      <c r="O384" s="52"/>
      <c r="P384" s="52"/>
    </row>
    <row r="385" spans="1:16">
      <c r="A385" s="126"/>
      <c r="B385" s="118">
        <f>B384+7</f>
        <v>43594</v>
      </c>
      <c r="C385" s="125">
        <f>IF(Data!E327&gt;0,Data!E327,E228)</f>
        <v>3.8086724000000003</v>
      </c>
      <c r="D385" s="125">
        <f>IF(Data!F327&gt;0,Data!F327,F228)</f>
        <v>3.6704854</v>
      </c>
      <c r="E385" s="125">
        <f>IF(Data!G327&gt;0,Data!G327,G228)</f>
        <v>3.6142232000000001</v>
      </c>
      <c r="F385" s="125">
        <f>IF(Data!H327&gt;0,Data!H327,H228)</f>
        <v>3.7344400000000002</v>
      </c>
      <c r="G385" s="125">
        <f>IF(Data!I327&gt;0,Data!I327,I228)</f>
        <v>3.8022860000000001</v>
      </c>
      <c r="H385" s="125">
        <f>IF(Data!J327&gt;0,Data!J327,J228)</f>
        <v>3.7167393999999998</v>
      </c>
      <c r="I385" s="125">
        <f>IF(Data!K327&gt;0,Data!K327,K228)</f>
        <v>3.7633684000000001</v>
      </c>
      <c r="J385" s="125">
        <f>IF(Data!L327&gt;0,Data!L327,L228)</f>
        <v>3.7695720000000001</v>
      </c>
      <c r="K385" s="125">
        <f>IF(Data!M327&gt;0,Data!M327,M228)</f>
        <v>3.8338565999999998</v>
      </c>
      <c r="L385" s="125">
        <f>IF(Data!N327&gt;0,Data!N327,N228)</f>
        <v>3.8996831999999997</v>
      </c>
      <c r="M385" s="125">
        <f>IF(Data!O327&gt;0,Data!O327,O228)</f>
        <v>3.9325031999999998</v>
      </c>
      <c r="N385" s="125">
        <f>IF(Data!P327&gt;0,Data!P327,P228)</f>
        <v>3.8918809999999997</v>
      </c>
      <c r="O385" s="52"/>
      <c r="P385" s="52"/>
    </row>
    <row r="386" spans="1:16">
      <c r="A386" s="126"/>
      <c r="B386" s="118">
        <f t="shared" ref="B386:B449" si="6">B385+7</f>
        <v>43601</v>
      </c>
      <c r="C386" s="125">
        <f>IF(Data!E328&gt;0,Data!E328,E229)</f>
        <v>4.0461723999999997</v>
      </c>
      <c r="D386" s="125">
        <f>IF(Data!F328&gt;0,Data!F328,F229)</f>
        <v>3.9079853999999998</v>
      </c>
      <c r="E386" s="125">
        <f>IF(Data!G328&gt;0,Data!G328,G229)</f>
        <v>3.8517231999999999</v>
      </c>
      <c r="F386" s="125">
        <f>IF(Data!H328&gt;0,Data!H328,H229)</f>
        <v>3.9319400000000004</v>
      </c>
      <c r="G386" s="125">
        <f>IF(Data!I328&gt;0,Data!I328,I229)</f>
        <v>3.9997860000000003</v>
      </c>
      <c r="H386" s="125">
        <f>IF(Data!J328&gt;0,Data!J328,J229)</f>
        <v>3.9142394</v>
      </c>
      <c r="I386" s="125">
        <f>IF(Data!K328&gt;0,Data!K328,K229)</f>
        <v>3.9308683999999996</v>
      </c>
      <c r="J386" s="125">
        <f>IF(Data!L328&gt;0,Data!L328,L229)</f>
        <v>3.9370719999999997</v>
      </c>
      <c r="K386" s="125">
        <f>IF(Data!M328&gt;0,Data!M328,M229)</f>
        <v>3.9788566000000003</v>
      </c>
      <c r="L386" s="125">
        <f>IF(Data!N328&gt;0,Data!N328,N229)</f>
        <v>4.0446831999999997</v>
      </c>
      <c r="M386" s="125">
        <f>IF(Data!O328&gt;0,Data!O328,O229)</f>
        <v>4.0125032000000003</v>
      </c>
      <c r="N386" s="125">
        <f>IF(Data!P328&gt;0,Data!P328,P229)</f>
        <v>3.9718810000000002</v>
      </c>
      <c r="O386" s="52"/>
      <c r="P386" s="52"/>
    </row>
    <row r="387" spans="1:16">
      <c r="A387" s="126"/>
      <c r="B387" s="118">
        <f t="shared" si="6"/>
        <v>43608</v>
      </c>
      <c r="C387" s="125">
        <f>IF(Data!E329&gt;0,Data!E329,E230)</f>
        <v>4.1611723999999999</v>
      </c>
      <c r="D387" s="125">
        <f>IF(Data!F329&gt;0,Data!F329,F230)</f>
        <v>4.0229853999999996</v>
      </c>
      <c r="E387" s="125">
        <f>IF(Data!G329&gt;0,Data!G329,G230)</f>
        <v>3.9667232000000001</v>
      </c>
      <c r="F387" s="125">
        <f>IF(Data!H329&gt;0,Data!H329,H230)</f>
        <v>4.0594399999999995</v>
      </c>
      <c r="G387" s="125">
        <f>IF(Data!I329&gt;0,Data!I329,I230)</f>
        <v>4.1272859999999998</v>
      </c>
      <c r="H387" s="125">
        <f>IF(Data!J329&gt;0,Data!J329,J230)</f>
        <v>4.0417394</v>
      </c>
      <c r="I387" s="125">
        <f>IF(Data!K329&gt;0,Data!K329,K230)</f>
        <v>4.0433684000000003</v>
      </c>
      <c r="J387" s="125">
        <f>IF(Data!L329&gt;0,Data!L329,L230)</f>
        <v>4.0495720000000004</v>
      </c>
      <c r="K387" s="125">
        <f>IF(Data!M329&gt;0,Data!M329,M230)</f>
        <v>4.0763566000000004</v>
      </c>
      <c r="L387" s="125">
        <f>IF(Data!N329&gt;0,Data!N329,N230)</f>
        <v>4.1421831999999998</v>
      </c>
      <c r="M387" s="125">
        <f>IF(Data!O329&gt;0,Data!O329,O230)</f>
        <v>4.0550031999999998</v>
      </c>
      <c r="N387" s="125">
        <f>IF(Data!P329&gt;0,Data!P329,P230)</f>
        <v>4.0143810000000002</v>
      </c>
      <c r="O387" s="52"/>
      <c r="P387" s="52"/>
    </row>
    <row r="388" spans="1:16">
      <c r="A388" s="126"/>
      <c r="B388" s="118">
        <f t="shared" si="6"/>
        <v>43615</v>
      </c>
      <c r="C388" s="125">
        <f>IF(Data!E330&gt;0,Data!E330,E231)</f>
        <v>4.6036724000000007</v>
      </c>
      <c r="D388" s="125">
        <f>IF(Data!F330&gt;0,Data!F330,F231)</f>
        <v>4.4654853999999995</v>
      </c>
      <c r="E388" s="125">
        <f>IF(Data!G330&gt;0,Data!G330,G231)</f>
        <v>4.4092231999999996</v>
      </c>
      <c r="F388" s="125">
        <f>IF(Data!H330&gt;0,Data!H330,H231)</f>
        <v>4.4594399999999998</v>
      </c>
      <c r="G388" s="125">
        <f>IF(Data!I330&gt;0,Data!I330,I231)</f>
        <v>4.5272860000000001</v>
      </c>
      <c r="H388" s="125">
        <f>IF(Data!J330&gt;0,Data!J330,J231)</f>
        <v>4.4417394000000003</v>
      </c>
      <c r="I388" s="125">
        <f>IF(Data!K330&gt;0,Data!K330,K231)</f>
        <v>4.4133684000000004</v>
      </c>
      <c r="J388" s="125">
        <f>IF(Data!L330&gt;0,Data!L330,L231)</f>
        <v>4.4195720000000005</v>
      </c>
      <c r="K388" s="125">
        <f>IF(Data!M330&gt;0,Data!M330,M231)</f>
        <v>4.4088566</v>
      </c>
      <c r="L388" s="125">
        <f>IF(Data!N330&gt;0,Data!N330,N231)</f>
        <v>4.4746831999999994</v>
      </c>
      <c r="M388" s="125">
        <f>IF(Data!O330&gt;0,Data!O330,O231)</f>
        <v>4.2050032000000002</v>
      </c>
      <c r="N388" s="125">
        <f>IF(Data!P330&gt;0,Data!P330,P231)</f>
        <v>4.1643810000000006</v>
      </c>
      <c r="O388" s="52"/>
      <c r="P388" s="52"/>
    </row>
    <row r="389" spans="1:16">
      <c r="A389" s="126"/>
      <c r="B389" s="118">
        <f t="shared" si="6"/>
        <v>43622</v>
      </c>
      <c r="C389" s="125">
        <f>IF(Data!E331&gt;0,Data!E331,E232)</f>
        <v>4.4661723999999996</v>
      </c>
      <c r="D389" s="125">
        <f>IF(Data!F331&gt;0,Data!F331,F232)</f>
        <v>4.3279853999999993</v>
      </c>
      <c r="E389" s="125">
        <f>IF(Data!G331&gt;0,Data!G331,G232)</f>
        <v>4.2717231999999994</v>
      </c>
      <c r="F389" s="125">
        <f>IF(Data!H331&gt;0,Data!H331,H232)</f>
        <v>4.3344399999999998</v>
      </c>
      <c r="G389" s="125">
        <f>IF(Data!I331&gt;0,Data!I331,I232)</f>
        <v>4.4022860000000001</v>
      </c>
      <c r="H389" s="125">
        <f>IF(Data!J331&gt;0,Data!J331,J232)</f>
        <v>4.3167394000000003</v>
      </c>
      <c r="I389" s="125">
        <f>IF(Data!K331&gt;0,Data!K331,K232)</f>
        <v>4.3083684</v>
      </c>
      <c r="J389" s="125">
        <f>IF(Data!L331&gt;0,Data!L331,L232)</f>
        <v>4.3145720000000001</v>
      </c>
      <c r="K389" s="125">
        <f>IF(Data!M331&gt;0,Data!M331,M232)</f>
        <v>4.3238566</v>
      </c>
      <c r="L389" s="125">
        <f>IF(Data!N331&gt;0,Data!N331,N232)</f>
        <v>4.3896832000000003</v>
      </c>
      <c r="M389" s="125">
        <f>IF(Data!O331&gt;0,Data!O331,O232)</f>
        <v>4.1550031999999995</v>
      </c>
      <c r="N389" s="125">
        <f>IF(Data!P331&gt;0,Data!P331,P232)</f>
        <v>4.1143809999999998</v>
      </c>
      <c r="O389" s="52"/>
      <c r="P389" s="52"/>
    </row>
    <row r="390" spans="1:16">
      <c r="A390" s="126"/>
      <c r="B390" s="118">
        <f t="shared" si="6"/>
        <v>43629</v>
      </c>
      <c r="C390" s="125">
        <f>IF(Data!E332&gt;0,Data!E332,E233)</f>
        <v>4.6386724000000008</v>
      </c>
      <c r="D390" s="125">
        <f>IF(Data!F332&gt;0,Data!F332,F233)</f>
        <v>4.5004853999999996</v>
      </c>
      <c r="E390" s="125">
        <f>IF(Data!G332&gt;0,Data!G332,G233)</f>
        <v>4.4442231999999997</v>
      </c>
      <c r="F390" s="125">
        <f>IF(Data!H332&gt;0,Data!H332,H233)</f>
        <v>4.4769399999999999</v>
      </c>
      <c r="G390" s="125">
        <f>IF(Data!I332&gt;0,Data!I332,I233)</f>
        <v>4.5447860000000002</v>
      </c>
      <c r="H390" s="125">
        <f>IF(Data!J332&gt;0,Data!J332,J233)</f>
        <v>4.4592394000000004</v>
      </c>
      <c r="I390" s="125">
        <f>IF(Data!K332&gt;0,Data!K332,K233)</f>
        <v>4.4358684000000004</v>
      </c>
      <c r="J390" s="125">
        <f>IF(Data!L332&gt;0,Data!L332,L233)</f>
        <v>4.4420720000000005</v>
      </c>
      <c r="K390" s="125">
        <f>IF(Data!M332&gt;0,Data!M332,M233)</f>
        <v>4.4363565999999999</v>
      </c>
      <c r="L390" s="125">
        <f>IF(Data!N332&gt;0,Data!N332,N233)</f>
        <v>4.5021831999999993</v>
      </c>
      <c r="M390" s="125">
        <f>IF(Data!O332&gt;0,Data!O332,O233)</f>
        <v>4.2525031999999996</v>
      </c>
      <c r="N390" s="125">
        <f>IF(Data!P332&gt;0,Data!P332,P233)</f>
        <v>4.211881</v>
      </c>
      <c r="O390" s="52"/>
      <c r="P390" s="52"/>
    </row>
    <row r="391" spans="1:16">
      <c r="A391" s="126"/>
      <c r="B391" s="118">
        <f t="shared" si="6"/>
        <v>43636</v>
      </c>
      <c r="C391" s="125">
        <f>IF(Data!E333&gt;0,Data!E333,E234)</f>
        <v>4.691172400000001</v>
      </c>
      <c r="D391" s="125">
        <f>IF(Data!F333&gt;0,Data!F333,F234)</f>
        <v>4.5529853999999998</v>
      </c>
      <c r="E391" s="125">
        <f>IF(Data!G333&gt;0,Data!G333,G234)</f>
        <v>4.4967231999999999</v>
      </c>
      <c r="F391" s="125">
        <f>IF(Data!H333&gt;0,Data!H333,H234)</f>
        <v>4.5294399999999992</v>
      </c>
      <c r="G391" s="125">
        <f>IF(Data!I333&gt;0,Data!I333,I234)</f>
        <v>4.5972859999999995</v>
      </c>
      <c r="H391" s="125">
        <f>IF(Data!J333&gt;0,Data!J333,J234)</f>
        <v>4.5117393999999997</v>
      </c>
      <c r="I391" s="125">
        <f>IF(Data!K333&gt;0,Data!K333,K234)</f>
        <v>4.4883683999999997</v>
      </c>
      <c r="J391" s="125">
        <f>IF(Data!L333&gt;0,Data!L333,L234)</f>
        <v>4.4945719999999998</v>
      </c>
      <c r="K391" s="125">
        <f>IF(Data!M333&gt;0,Data!M333,M234)</f>
        <v>4.4938566</v>
      </c>
      <c r="L391" s="125">
        <f>IF(Data!N333&gt;0,Data!N333,N234)</f>
        <v>4.5596832000000003</v>
      </c>
      <c r="M391" s="125">
        <f>IF(Data!O333&gt;0,Data!O333,O234)</f>
        <v>4.2225032000000002</v>
      </c>
      <c r="N391" s="125">
        <f>IF(Data!P333&gt;0,Data!P333,P234)</f>
        <v>4.1818810000000006</v>
      </c>
      <c r="O391" s="52"/>
      <c r="P391" s="52"/>
    </row>
    <row r="392" spans="1:16">
      <c r="A392" s="126"/>
      <c r="B392" s="118">
        <f t="shared" si="6"/>
        <v>43643</v>
      </c>
      <c r="C392" s="125">
        <f>IF(Data!E334&gt;0,Data!E334,E235)</f>
        <v>4.5911723999999996</v>
      </c>
      <c r="D392" s="125">
        <f>IF(Data!F334&gt;0,Data!F334,F235)</f>
        <v>4.4529853999999993</v>
      </c>
      <c r="E392" s="125">
        <f>IF(Data!G334&gt;0,Data!G334,G235)</f>
        <v>4.3967231999999994</v>
      </c>
      <c r="F392" s="125">
        <f>IF(Data!H334&gt;0,Data!H334,H235)</f>
        <v>4.4344399999999995</v>
      </c>
      <c r="G392" s="125">
        <f>IF(Data!I334&gt;0,Data!I334,I235)</f>
        <v>4.5022859999999998</v>
      </c>
      <c r="H392" s="125">
        <f>IF(Data!J334&gt;0,Data!J334,J235)</f>
        <v>4.4167394</v>
      </c>
      <c r="I392" s="125">
        <f>IF(Data!K334&gt;0,Data!K334,K235)</f>
        <v>4.3883684000000001</v>
      </c>
      <c r="J392" s="125">
        <f>IF(Data!L334&gt;0,Data!L334,L235)</f>
        <v>4.3945720000000001</v>
      </c>
      <c r="K392" s="125">
        <f>IF(Data!M334&gt;0,Data!M334,M235)</f>
        <v>4.3913565999999999</v>
      </c>
      <c r="L392" s="125">
        <f>IF(Data!N334&gt;0,Data!N334,N235)</f>
        <v>4.4571831999999993</v>
      </c>
      <c r="M392" s="125">
        <f>IF(Data!O334&gt;0,Data!O334,O235)</f>
        <v>4.1875032000000001</v>
      </c>
      <c r="N392" s="125">
        <f>IF(Data!P334&gt;0,Data!P334,P235)</f>
        <v>4.1468810000000005</v>
      </c>
      <c r="O392" s="52"/>
      <c r="P392" s="52"/>
    </row>
    <row r="393" spans="1:16">
      <c r="A393" s="126"/>
      <c r="B393" s="118">
        <f t="shared" si="6"/>
        <v>43650</v>
      </c>
      <c r="C393" s="125">
        <f>IF(Data!E335&gt;0,Data!E335,E236)</f>
        <v>4.4936723999999995</v>
      </c>
      <c r="D393" s="125">
        <f>IF(Data!F335&gt;0,Data!F335,F236)</f>
        <v>4.3554853999999992</v>
      </c>
      <c r="E393" s="125">
        <f>IF(Data!G335&gt;0,Data!G335,G236)</f>
        <v>4.2992231999999992</v>
      </c>
      <c r="F393" s="125">
        <f>IF(Data!H335&gt;0,Data!H335,H236)</f>
        <v>4.3494399999999995</v>
      </c>
      <c r="G393" s="125">
        <f>IF(Data!I335&gt;0,Data!I335,I236)</f>
        <v>4.4172859999999998</v>
      </c>
      <c r="H393" s="125">
        <f>IF(Data!J335&gt;0,Data!J335,J236)</f>
        <v>4.3317394</v>
      </c>
      <c r="I393" s="125">
        <f>IF(Data!K335&gt;0,Data!K335,K236)</f>
        <v>4.3258684000000001</v>
      </c>
      <c r="J393" s="125">
        <f>IF(Data!L335&gt;0,Data!L335,L236)</f>
        <v>4.3320720000000001</v>
      </c>
      <c r="K393" s="125">
        <f>IF(Data!M335&gt;0,Data!M335,M236)</f>
        <v>4.3513565999999999</v>
      </c>
      <c r="L393" s="125">
        <f>IF(Data!N335&gt;0,Data!N335,N236)</f>
        <v>4.4171832000000002</v>
      </c>
      <c r="M393" s="125">
        <f>IF(Data!O335&gt;0,Data!O335,O236)</f>
        <v>4.2350031999999995</v>
      </c>
      <c r="N393" s="125">
        <f>IF(Data!P335&gt;0,Data!P335,P236)</f>
        <v>4.1943809999999999</v>
      </c>
      <c r="O393" s="52"/>
      <c r="P393" s="52"/>
    </row>
    <row r="394" spans="1:16">
      <c r="A394" s="126"/>
      <c r="B394" s="118">
        <f t="shared" si="6"/>
        <v>43657</v>
      </c>
      <c r="C394" s="125">
        <f>IF(Data!E336&gt;0,Data!E336,E237)</f>
        <v>4.5611724000000002</v>
      </c>
      <c r="D394" s="125">
        <f>IF(Data!F336&gt;0,Data!F336,F237)</f>
        <v>4.4229854</v>
      </c>
      <c r="E394" s="125">
        <f>IF(Data!G336&gt;0,Data!G336,G237)</f>
        <v>4.3667232</v>
      </c>
      <c r="F394" s="125">
        <f>IF(Data!H336&gt;0,Data!H336,H237)</f>
        <v>4.4119399999999995</v>
      </c>
      <c r="G394" s="125">
        <f>IF(Data!I336&gt;0,Data!I336,I237)</f>
        <v>4.4797859999999998</v>
      </c>
      <c r="H394" s="125">
        <f>IF(Data!J336&gt;0,Data!J336,J237)</f>
        <v>4.3942394</v>
      </c>
      <c r="I394" s="125">
        <f>IF(Data!K336&gt;0,Data!K336,K237)</f>
        <v>4.3783684000000003</v>
      </c>
      <c r="J394" s="125">
        <f>IF(Data!L336&gt;0,Data!L336,L237)</f>
        <v>4.3845720000000004</v>
      </c>
      <c r="K394" s="125">
        <f>IF(Data!M336&gt;0,Data!M336,M237)</f>
        <v>4.3888566000000004</v>
      </c>
      <c r="L394" s="125">
        <f>IF(Data!N336&gt;0,Data!N336,N237)</f>
        <v>4.4546831999999998</v>
      </c>
      <c r="M394" s="125">
        <f>IF(Data!O336&gt;0,Data!O336,O237)</f>
        <v>4.2225032000000002</v>
      </c>
      <c r="N394" s="125">
        <f>IF(Data!P336&gt;0,Data!P336,P237)</f>
        <v>4.1818810000000006</v>
      </c>
      <c r="O394" s="52"/>
      <c r="P394" s="52"/>
    </row>
    <row r="395" spans="1:16">
      <c r="A395" s="126"/>
      <c r="B395" s="118">
        <f t="shared" si="6"/>
        <v>43664</v>
      </c>
      <c r="C395" s="125">
        <f>IF(Data!E337&gt;0,Data!E337,E238)</f>
        <v>4.378672400000001</v>
      </c>
      <c r="D395" s="125">
        <f>IF(Data!F337&gt;0,Data!F337,F238)</f>
        <v>4.2404853999999998</v>
      </c>
      <c r="E395" s="125">
        <f>IF(Data!G337&gt;0,Data!G337,G238)</f>
        <v>4.1842231999999999</v>
      </c>
      <c r="F395" s="125">
        <f>IF(Data!H337&gt;0,Data!H337,H238)</f>
        <v>4.2494399999999999</v>
      </c>
      <c r="G395" s="125">
        <f>IF(Data!I337&gt;0,Data!I337,I238)</f>
        <v>4.3172860000000002</v>
      </c>
      <c r="H395" s="125">
        <f>IF(Data!J337&gt;0,Data!J337,J238)</f>
        <v>4.2317394000000004</v>
      </c>
      <c r="I395" s="125">
        <f>IF(Data!K337&gt;0,Data!K337,K238)</f>
        <v>4.2308684000000003</v>
      </c>
      <c r="J395" s="125">
        <f>IF(Data!L337&gt;0,Data!L337,L238)</f>
        <v>4.2370720000000004</v>
      </c>
      <c r="K395" s="125">
        <f>IF(Data!M337&gt;0,Data!M337,M238)</f>
        <v>4.2588565999999997</v>
      </c>
      <c r="L395" s="125">
        <f>IF(Data!N337&gt;0,Data!N337,N238)</f>
        <v>4.3246831999999991</v>
      </c>
      <c r="M395" s="125">
        <f>IF(Data!O337&gt;0,Data!O337,O238)</f>
        <v>4.1650032000000001</v>
      </c>
      <c r="N395" s="125">
        <f>IF(Data!P337&gt;0,Data!P337,P238)</f>
        <v>4.1243810000000005</v>
      </c>
      <c r="O395" s="52"/>
      <c r="P395" s="52"/>
    </row>
    <row r="396" spans="1:16">
      <c r="A396" s="126"/>
      <c r="B396" s="118">
        <f t="shared" si="6"/>
        <v>43671</v>
      </c>
      <c r="C396" s="125">
        <f>IF(Data!E338&gt;0,Data!E338,E239)</f>
        <v>4.3561724000000002</v>
      </c>
      <c r="D396" s="125">
        <f>IF(Data!F338&gt;0,Data!F338,F239)</f>
        <v>4.2179853999999999</v>
      </c>
      <c r="E396" s="125">
        <f>IF(Data!G338&gt;0,Data!G338,G239)</f>
        <v>4.1617232</v>
      </c>
      <c r="F396" s="125">
        <f>IF(Data!H338&gt;0,Data!H338,H239)</f>
        <v>4.2394399999999992</v>
      </c>
      <c r="G396" s="125">
        <f>IF(Data!I338&gt;0,Data!I338,I239)</f>
        <v>4.3072859999999995</v>
      </c>
      <c r="H396" s="125">
        <f>IF(Data!J338&gt;0,Data!J338,J239)</f>
        <v>4.2217393999999997</v>
      </c>
      <c r="I396" s="125">
        <f>IF(Data!K338&gt;0,Data!K338,K239)</f>
        <v>4.2233684</v>
      </c>
      <c r="J396" s="125">
        <f>IF(Data!L338&gt;0,Data!L338,L239)</f>
        <v>4.2295720000000001</v>
      </c>
      <c r="K396" s="125">
        <f>IF(Data!M338&gt;0,Data!M338,M239)</f>
        <v>4.2488565999999999</v>
      </c>
      <c r="L396" s="125">
        <f>IF(Data!N338&gt;0,Data!N338,N239)</f>
        <v>4.3146831999999993</v>
      </c>
      <c r="M396" s="125">
        <f>IF(Data!O338&gt;0,Data!O338,O239)</f>
        <v>4.1675031999999996</v>
      </c>
      <c r="N396" s="125">
        <f>IF(Data!P338&gt;0,Data!P338,P239)</f>
        <v>4.126881</v>
      </c>
      <c r="O396" s="52"/>
      <c r="P396" s="52"/>
    </row>
    <row r="397" spans="1:16">
      <c r="A397" s="126"/>
      <c r="B397" s="118">
        <f t="shared" si="6"/>
        <v>43678</v>
      </c>
      <c r="C397" s="125">
        <f>IF(Data!E339&gt;0,Data!E339,E240)</f>
        <v>4.1061724000000002</v>
      </c>
      <c r="D397" s="125">
        <f>IF(Data!F339&gt;0,Data!F339,F240)</f>
        <v>3.9679854000000003</v>
      </c>
      <c r="E397" s="125">
        <f>IF(Data!G339&gt;0,Data!G339,G240)</f>
        <v>3.9117232000000004</v>
      </c>
      <c r="F397" s="125">
        <f>IF(Data!H339&gt;0,Data!H339,H240)</f>
        <v>3.9994400000000003</v>
      </c>
      <c r="G397" s="125">
        <f>IF(Data!I339&gt;0,Data!I339,I240)</f>
        <v>4.0672860000000002</v>
      </c>
      <c r="H397" s="125">
        <f>IF(Data!J339&gt;0,Data!J339,J240)</f>
        <v>3.9817393999999999</v>
      </c>
      <c r="I397" s="125">
        <f>IF(Data!K339&gt;0,Data!K339,K240)</f>
        <v>4.0058683999999998</v>
      </c>
      <c r="J397" s="125">
        <f>IF(Data!L339&gt;0,Data!L339,L240)</f>
        <v>4.0120719999999999</v>
      </c>
      <c r="K397" s="125">
        <f>IF(Data!M339&gt;0,Data!M339,M240)</f>
        <v>4.0463566000000002</v>
      </c>
      <c r="L397" s="125">
        <f>IF(Data!N339&gt;0,Data!N339,N240)</f>
        <v>4.1121832000000005</v>
      </c>
      <c r="M397" s="125">
        <f>IF(Data!O339&gt;0,Data!O339,O240)</f>
        <v>4.0725031999999999</v>
      </c>
      <c r="N397" s="125">
        <f>IF(Data!P339&gt;0,Data!P339,P240)</f>
        <v>4.0318810000000003</v>
      </c>
      <c r="O397" s="52"/>
      <c r="P397" s="52"/>
    </row>
    <row r="398" spans="1:16">
      <c r="A398" s="126"/>
      <c r="B398" s="118">
        <f t="shared" si="6"/>
        <v>43685</v>
      </c>
      <c r="C398" s="125">
        <f>IF(Data!E340&gt;0,Data!E340,E241)</f>
        <v>4.2636724000000008</v>
      </c>
      <c r="D398" s="125">
        <f>IF(Data!F340&gt;0,Data!F340,F241)</f>
        <v>4.1254853999999996</v>
      </c>
      <c r="E398" s="125">
        <f>IF(Data!G340&gt;0,Data!G340,G241)</f>
        <v>4.0692231999999997</v>
      </c>
      <c r="F398" s="125">
        <f>IF(Data!H340&gt;0,Data!H340,H241)</f>
        <v>4.1519399999999997</v>
      </c>
      <c r="G398" s="125">
        <f>IF(Data!I340&gt;0,Data!I340,I241)</f>
        <v>4.219786</v>
      </c>
      <c r="H398" s="125">
        <f>IF(Data!J340&gt;0,Data!J340,J241)</f>
        <v>4.1342394000000002</v>
      </c>
      <c r="I398" s="125">
        <f>IF(Data!K340&gt;0,Data!K340,K241)</f>
        <v>4.1433684</v>
      </c>
      <c r="J398" s="125">
        <f>IF(Data!L340&gt;0,Data!L340,L241)</f>
        <v>4.149572</v>
      </c>
      <c r="K398" s="125">
        <f>IF(Data!M340&gt;0,Data!M340,M241)</f>
        <v>4.1638565999999999</v>
      </c>
      <c r="L398" s="125">
        <f>IF(Data!N340&gt;0,Data!N340,N241)</f>
        <v>4.2296832000000002</v>
      </c>
      <c r="M398" s="125">
        <f>IF(Data!O340&gt;0,Data!O340,O241)</f>
        <v>4.1700032</v>
      </c>
      <c r="N398" s="125">
        <f>IF(Data!P340&gt;0,Data!P340,P241)</f>
        <v>4.1293810000000004</v>
      </c>
      <c r="O398" s="52"/>
      <c r="P398" s="52"/>
    </row>
    <row r="399" spans="1:16">
      <c r="A399" s="126"/>
      <c r="B399" s="118">
        <f t="shared" si="6"/>
        <v>43692</v>
      </c>
      <c r="C399" s="125">
        <f>IF(Data!E341&gt;0,Data!E341,E242)</f>
        <v>3.7911724000000002</v>
      </c>
      <c r="D399" s="125">
        <f>IF(Data!F341&gt;0,Data!F341,F242)</f>
        <v>3.6529853999999999</v>
      </c>
      <c r="E399" s="125">
        <f>IF(Data!G341&gt;0,Data!G341,G242)</f>
        <v>3.5967232</v>
      </c>
      <c r="F399" s="125">
        <f>IF(Data!H341&gt;0,Data!H341,H242)</f>
        <v>3.70194</v>
      </c>
      <c r="G399" s="125">
        <f>IF(Data!I341&gt;0,Data!I341,I242)</f>
        <v>3.7697859999999999</v>
      </c>
      <c r="H399" s="125">
        <f>IF(Data!J341&gt;0,Data!J341,J242)</f>
        <v>3.6842393999999996</v>
      </c>
      <c r="I399" s="125">
        <f>IF(Data!K341&gt;0,Data!K341,K242)</f>
        <v>3.7208684000000001</v>
      </c>
      <c r="J399" s="125">
        <f>IF(Data!L341&gt;0,Data!L341,L242)</f>
        <v>3.7270720000000002</v>
      </c>
      <c r="K399" s="125">
        <f>IF(Data!M341&gt;0,Data!M341,M242)</f>
        <v>3.7788566000000001</v>
      </c>
      <c r="L399" s="125">
        <f>IF(Data!N341&gt;0,Data!N341,N242)</f>
        <v>3.8446832</v>
      </c>
      <c r="M399" s="125">
        <f>IF(Data!O341&gt;0,Data!O341,O242)</f>
        <v>3.9400032</v>
      </c>
      <c r="N399" s="125">
        <f>IF(Data!P341&gt;0,Data!P341,P242)</f>
        <v>3.899381</v>
      </c>
      <c r="O399" s="52"/>
      <c r="P399" s="52"/>
    </row>
    <row r="400" spans="1:16">
      <c r="A400" s="126"/>
      <c r="B400" s="118">
        <f t="shared" si="6"/>
        <v>43699</v>
      </c>
      <c r="C400" s="125">
        <f>IF(Data!E342&gt;0,Data!E342,E243)</f>
        <v>3.7911724000000002</v>
      </c>
      <c r="D400" s="125">
        <f>IF(Data!F342&gt;0,Data!F342,F243)</f>
        <v>3.6529853999999999</v>
      </c>
      <c r="E400" s="125">
        <f>IF(Data!G342&gt;0,Data!G342,G243)</f>
        <v>3.5967232</v>
      </c>
      <c r="F400" s="125">
        <f>IF(Data!H342&gt;0,Data!H342,H243)</f>
        <v>3.6969400000000001</v>
      </c>
      <c r="G400" s="125">
        <f>IF(Data!I342&gt;0,Data!I342,I243)</f>
        <v>3.764786</v>
      </c>
      <c r="H400" s="125">
        <f>IF(Data!J342&gt;0,Data!J342,J243)</f>
        <v>3.6792393999999997</v>
      </c>
      <c r="I400" s="125">
        <f>IF(Data!K342&gt;0,Data!K342,K243)</f>
        <v>3.7158684000000002</v>
      </c>
      <c r="J400" s="125">
        <f>IF(Data!L342&gt;0,Data!L342,L243)</f>
        <v>3.7220720000000003</v>
      </c>
      <c r="K400" s="125">
        <f>IF(Data!M342&gt;0,Data!M342,M243)</f>
        <v>3.7738566000000002</v>
      </c>
      <c r="L400" s="125">
        <f>IF(Data!N342&gt;0,Data!N342,N243)</f>
        <v>3.8396832000000001</v>
      </c>
      <c r="M400" s="125">
        <f>IF(Data!O342&gt;0,Data!O342,O243)</f>
        <v>3.9550032000000002</v>
      </c>
      <c r="N400" s="125">
        <f>IF(Data!P342&gt;0,Data!P342,P243)</f>
        <v>3.9143810000000001</v>
      </c>
      <c r="O400" s="52"/>
      <c r="P400" s="52"/>
    </row>
    <row r="401" spans="1:16">
      <c r="A401" s="126"/>
      <c r="B401" s="118">
        <f t="shared" si="6"/>
        <v>43706</v>
      </c>
      <c r="C401" s="125">
        <f>IF(Data!E343&gt;0,Data!E343,E244)</f>
        <v>3.7936724000000002</v>
      </c>
      <c r="D401" s="125">
        <f>IF(Data!F343&gt;0,Data!F343,F244)</f>
        <v>3.6554853999999999</v>
      </c>
      <c r="E401" s="125">
        <f>IF(Data!G343&gt;0,Data!G343,G244)</f>
        <v>3.5992232</v>
      </c>
      <c r="F401" s="125">
        <f>IF(Data!H343&gt;0,Data!H343,H244)</f>
        <v>3.6994400000000001</v>
      </c>
      <c r="G401" s="125">
        <f>IF(Data!I343&gt;0,Data!I343,I244)</f>
        <v>3.7672859999999999</v>
      </c>
      <c r="H401" s="125">
        <f>IF(Data!J343&gt;0,Data!J343,J244)</f>
        <v>3.6817393999999997</v>
      </c>
      <c r="I401" s="125">
        <f>IF(Data!K343&gt;0,Data!K343,K244)</f>
        <v>3.7158684000000002</v>
      </c>
      <c r="J401" s="125">
        <f>IF(Data!L343&gt;0,Data!L343,L244)</f>
        <v>3.7220720000000003</v>
      </c>
      <c r="K401" s="125">
        <f>IF(Data!M343&gt;0,Data!M343,M244)</f>
        <v>3.7738566000000002</v>
      </c>
      <c r="L401" s="125">
        <f>IF(Data!N343&gt;0,Data!N343,N244)</f>
        <v>3.8396832000000001</v>
      </c>
      <c r="M401" s="125">
        <f>IF(Data!O343&gt;0,Data!O343,O244)</f>
        <v>3.9400032</v>
      </c>
      <c r="N401" s="125">
        <f>IF(Data!P343&gt;0,Data!P343,P244)</f>
        <v>3.899381</v>
      </c>
      <c r="O401" s="52"/>
      <c r="P401" s="52"/>
    </row>
    <row r="402" spans="1:16">
      <c r="A402" s="126"/>
      <c r="B402" s="118">
        <f t="shared" si="6"/>
        <v>43713</v>
      </c>
      <c r="C402" s="125">
        <f>IF(Data!E344&gt;0,Data!E344,E245)</f>
        <v>3.6686724000000002</v>
      </c>
      <c r="D402" s="125">
        <f>IF(Data!F344&gt;0,Data!F344,F245)</f>
        <v>3.5304853999999999</v>
      </c>
      <c r="E402" s="125">
        <f>IF(Data!G344&gt;0,Data!G344,G245)</f>
        <v>3.4742232</v>
      </c>
      <c r="F402" s="125">
        <f>IF(Data!H344&gt;0,Data!H344,H245)</f>
        <v>3.5844399999999998</v>
      </c>
      <c r="G402" s="125">
        <f>IF(Data!I344&gt;0,Data!I344,I245)</f>
        <v>3.6522859999999997</v>
      </c>
      <c r="H402" s="125">
        <f>IF(Data!J344&gt;0,Data!J344,J245)</f>
        <v>3.5667393999999994</v>
      </c>
      <c r="I402" s="125">
        <f>IF(Data!K344&gt;0,Data!K344,K245)</f>
        <v>3.6158684000000001</v>
      </c>
      <c r="J402" s="125">
        <f>IF(Data!L344&gt;0,Data!L344,L245)</f>
        <v>3.6220720000000002</v>
      </c>
      <c r="K402" s="125">
        <f>IF(Data!M344&gt;0,Data!M344,M245)</f>
        <v>3.6788566</v>
      </c>
      <c r="L402" s="125">
        <f>IF(Data!N344&gt;0,Data!N344,N245)</f>
        <v>3.7446831999999999</v>
      </c>
      <c r="M402" s="125">
        <f>IF(Data!O344&gt;0,Data!O344,O245)</f>
        <v>3.8725031999999997</v>
      </c>
      <c r="N402" s="125">
        <f>IF(Data!P344&gt;0,Data!P344,P245)</f>
        <v>3.8318809999999996</v>
      </c>
      <c r="O402" s="52"/>
      <c r="P402" s="52"/>
    </row>
    <row r="403" spans="1:16">
      <c r="A403" s="126"/>
      <c r="B403" s="118">
        <f t="shared" si="6"/>
        <v>43720</v>
      </c>
      <c r="C403" s="125">
        <f>IF(Data!E345&gt;0,Data!E345,E246)</f>
        <v>3.7536724000000001</v>
      </c>
      <c r="D403" s="125">
        <f>IF(Data!F345&gt;0,Data!F345,F246)</f>
        <v>3.6154853999999998</v>
      </c>
      <c r="E403" s="125">
        <f>IF(Data!G345&gt;0,Data!G345,G246)</f>
        <v>3.5592231999999999</v>
      </c>
      <c r="F403" s="125">
        <f>IF(Data!H345&gt;0,Data!H345,H246)</f>
        <v>3.6644399999999999</v>
      </c>
      <c r="G403" s="125">
        <f>IF(Data!I345&gt;0,Data!I345,I246)</f>
        <v>3.7322859999999998</v>
      </c>
      <c r="H403" s="125">
        <f>IF(Data!J345&gt;0,Data!J345,J246)</f>
        <v>3.6467393999999995</v>
      </c>
      <c r="I403" s="125">
        <f>IF(Data!K345&gt;0,Data!K345,K246)</f>
        <v>3.6983684000000001</v>
      </c>
      <c r="J403" s="125">
        <f>IF(Data!L345&gt;0,Data!L345,L246)</f>
        <v>3.7045720000000002</v>
      </c>
      <c r="K403" s="125">
        <f>IF(Data!M345&gt;0,Data!M345,M246)</f>
        <v>3.7613566</v>
      </c>
      <c r="L403" s="125">
        <f>IF(Data!N345&gt;0,Data!N345,N246)</f>
        <v>3.8271831999999999</v>
      </c>
      <c r="M403" s="125">
        <f>IF(Data!O345&gt;0,Data!O345,O246)</f>
        <v>3.9500032000000003</v>
      </c>
      <c r="N403" s="125">
        <f>IF(Data!P345&gt;0,Data!P345,P246)</f>
        <v>3.9093810000000002</v>
      </c>
      <c r="O403" s="52"/>
      <c r="P403" s="52"/>
    </row>
    <row r="404" spans="1:16">
      <c r="A404" s="126"/>
      <c r="B404" s="118">
        <f t="shared" si="6"/>
        <v>43727</v>
      </c>
      <c r="C404" s="125">
        <f>IF(Data!E346&gt;0,Data!E346,E247)</f>
        <v>3.8086724000000003</v>
      </c>
      <c r="D404" s="125">
        <f>IF(Data!F346&gt;0,Data!F346,F247)</f>
        <v>3.6704854</v>
      </c>
      <c r="E404" s="125">
        <f>IF(Data!G346&gt;0,Data!G346,G247)</f>
        <v>3.6142232000000001</v>
      </c>
      <c r="F404" s="125">
        <f>IF(Data!H346&gt;0,Data!H346,H247)</f>
        <v>3.7069399999999999</v>
      </c>
      <c r="G404" s="125">
        <f>IF(Data!I346&gt;0,Data!I346,I247)</f>
        <v>3.7747859999999998</v>
      </c>
      <c r="H404" s="125">
        <f>IF(Data!J346&gt;0,Data!J346,J247)</f>
        <v>3.6892393999999995</v>
      </c>
      <c r="I404" s="125">
        <f>IF(Data!K346&gt;0,Data!K346,K247)</f>
        <v>3.7258684</v>
      </c>
      <c r="J404" s="125">
        <f>IF(Data!L346&gt;0,Data!L346,L247)</f>
        <v>3.7320720000000001</v>
      </c>
      <c r="K404" s="125">
        <f>IF(Data!M346&gt;0,Data!M346,M247)</f>
        <v>3.7763566000000002</v>
      </c>
      <c r="L404" s="125">
        <f>IF(Data!N346&gt;0,Data!N346,N247)</f>
        <v>3.8421832</v>
      </c>
      <c r="M404" s="125">
        <f>IF(Data!O346&gt;0,Data!O346,O247)</f>
        <v>3.9450031999999999</v>
      </c>
      <c r="N404" s="125">
        <f>IF(Data!P346&gt;0,Data!P346,P247)</f>
        <v>3.9043809999999999</v>
      </c>
      <c r="O404" s="52"/>
      <c r="P404" s="52"/>
    </row>
    <row r="405" spans="1:16">
      <c r="A405" s="126"/>
      <c r="B405" s="118">
        <f t="shared" si="6"/>
        <v>43734</v>
      </c>
      <c r="C405" s="125">
        <f>IF(Data!E347&gt;0,Data!E347,E248)</f>
        <v>3.8061724000000003</v>
      </c>
      <c r="D405" s="125">
        <f>IF(Data!F347&gt;0,Data!F347,F248)</f>
        <v>3.6679854000000001</v>
      </c>
      <c r="E405" s="125">
        <f>IF(Data!G347&gt;0,Data!G347,G248)</f>
        <v>3.6117232000000001</v>
      </c>
      <c r="F405" s="125">
        <f>IF(Data!H347&gt;0,Data!H347,H248)</f>
        <v>3.7144400000000002</v>
      </c>
      <c r="G405" s="125">
        <f>IF(Data!I347&gt;0,Data!I347,I248)</f>
        <v>3.782286</v>
      </c>
      <c r="H405" s="125">
        <f>IF(Data!J347&gt;0,Data!J347,J248)</f>
        <v>3.6967393999999998</v>
      </c>
      <c r="I405" s="125">
        <f>IF(Data!K347&gt;0,Data!K347,K248)</f>
        <v>3.7308683999999999</v>
      </c>
      <c r="J405" s="125">
        <f>IF(Data!L347&gt;0,Data!L347,L248)</f>
        <v>3.7370719999999999</v>
      </c>
      <c r="K405" s="125">
        <f>IF(Data!M347&gt;0,Data!M347,M248)</f>
        <v>3.7763566000000002</v>
      </c>
      <c r="L405" s="125">
        <f>IF(Data!N347&gt;0,Data!N347,N248)</f>
        <v>3.8421832</v>
      </c>
      <c r="M405" s="125">
        <f>IF(Data!O347&gt;0,Data!O347,O248)</f>
        <v>3.9425032</v>
      </c>
      <c r="N405" s="125">
        <f>IF(Data!P347&gt;0,Data!P347,P248)</f>
        <v>3.9018809999999999</v>
      </c>
      <c r="O405" s="52"/>
      <c r="P405" s="52"/>
    </row>
    <row r="406" spans="1:16">
      <c r="A406" s="126"/>
      <c r="B406" s="118">
        <f t="shared" si="6"/>
        <v>43741</v>
      </c>
      <c r="C406" s="125">
        <f>IF(Data!E348&gt;0,Data!E348,E249)</f>
        <v>3.7708284000000005</v>
      </c>
      <c r="D406" s="125">
        <f>IF(Data!F348&gt;0,Data!F348,F249)</f>
        <v>3.7305114000000001</v>
      </c>
      <c r="E406" s="125">
        <f>IF(Data!G348&gt;0,Data!G348,G249)</f>
        <v>3.696628</v>
      </c>
      <c r="F406" s="125">
        <f>IF(Data!H348&gt;0,Data!H348,H249)</f>
        <v>3.7990436000000001</v>
      </c>
      <c r="G406" s="125">
        <f>IF(Data!I348&gt;0,Data!I348,I249)</f>
        <v>3.8673574000000004</v>
      </c>
      <c r="H406" s="125">
        <f>IF(Data!J348&gt;0,Data!J348,J249)</f>
        <v>3.8537384000000001</v>
      </c>
      <c r="I406" s="125">
        <f>IF(Data!K348&gt;0,Data!K348,K249)</f>
        <v>3.9151303999999993</v>
      </c>
      <c r="J406" s="125">
        <f>IF(Data!L348&gt;0,Data!L348,L249)</f>
        <v>3.9271671999999995</v>
      </c>
      <c r="K406" s="125">
        <f>IF(Data!M348&gt;0,Data!M348,M249)</f>
        <v>3.8833014000000001</v>
      </c>
      <c r="L406" s="125">
        <f>IF(Data!N348&gt;0,Data!N348,N249)</f>
        <v>3.8710665999999998</v>
      </c>
      <c r="M406" s="125">
        <f>IF(Data!O348&gt;0,Data!O348,O249)</f>
        <v>3.8892985999999996</v>
      </c>
      <c r="N406" s="125">
        <f>IF(Data!P348&gt;0,Data!P348,P249)</f>
        <v>3.9530941999999998</v>
      </c>
      <c r="O406" s="52"/>
      <c r="P406" s="52"/>
    </row>
    <row r="407" spans="1:16">
      <c r="A407" s="126"/>
      <c r="B407" s="118">
        <f t="shared" si="6"/>
        <v>43748</v>
      </c>
      <c r="C407" s="125">
        <f>IF(Data!E349&gt;0,Data!E349,E250)</f>
        <v>3.6858284000000006</v>
      </c>
      <c r="D407" s="125">
        <f>IF(Data!F349&gt;0,Data!F349,F250)</f>
        <v>3.6455114000000002</v>
      </c>
      <c r="E407" s="125">
        <f>IF(Data!G349&gt;0,Data!G349,G250)</f>
        <v>3.6116280000000001</v>
      </c>
      <c r="F407" s="125">
        <f>IF(Data!H349&gt;0,Data!H349,H250)</f>
        <v>3.7065435999999998</v>
      </c>
      <c r="G407" s="125">
        <f>IF(Data!I349&gt;0,Data!I349,I250)</f>
        <v>3.7748574000000001</v>
      </c>
      <c r="H407" s="125">
        <f>IF(Data!J349&gt;0,Data!J349,J250)</f>
        <v>3.7612383999999999</v>
      </c>
      <c r="I407" s="125">
        <f>IF(Data!K349&gt;0,Data!K349,K250)</f>
        <v>3.8301303999999998</v>
      </c>
      <c r="J407" s="125">
        <f>IF(Data!L349&gt;0,Data!L349,L250)</f>
        <v>3.8421672</v>
      </c>
      <c r="K407" s="125">
        <f>IF(Data!M349&gt;0,Data!M349,M250)</f>
        <v>3.8208014000000001</v>
      </c>
      <c r="L407" s="125">
        <f>IF(Data!N349&gt;0,Data!N349,N250)</f>
        <v>3.8085665999999998</v>
      </c>
      <c r="M407" s="125">
        <f>IF(Data!O349&gt;0,Data!O349,O250)</f>
        <v>3.8742985999999999</v>
      </c>
      <c r="N407" s="125">
        <f>IF(Data!P349&gt;0,Data!P349,P250)</f>
        <v>3.9380942000000001</v>
      </c>
      <c r="O407" s="52"/>
      <c r="P407" s="52"/>
    </row>
    <row r="408" spans="1:16">
      <c r="A408" s="126"/>
      <c r="B408" s="118">
        <f t="shared" si="6"/>
        <v>43755</v>
      </c>
      <c r="C408" s="125">
        <f>IF(Data!E350&gt;0,Data!E350,E251)</f>
        <v>3.8308284000000001</v>
      </c>
      <c r="D408" s="125">
        <f>IF(Data!F350&gt;0,Data!F350,F251)</f>
        <v>3.7905113999999998</v>
      </c>
      <c r="E408" s="125">
        <f>IF(Data!G350&gt;0,Data!G350,G251)</f>
        <v>3.7566279999999996</v>
      </c>
      <c r="F408" s="125">
        <f>IF(Data!H350&gt;0,Data!H350,H251)</f>
        <v>3.8565436000000002</v>
      </c>
      <c r="G408" s="125">
        <f>IF(Data!I350&gt;0,Data!I350,I251)</f>
        <v>3.9248574000000005</v>
      </c>
      <c r="H408" s="125">
        <f>IF(Data!J350&gt;0,Data!J350,J251)</f>
        <v>3.9112384000000002</v>
      </c>
      <c r="I408" s="125">
        <f>IF(Data!K350&gt;0,Data!K350,K251)</f>
        <v>3.9826304000000001</v>
      </c>
      <c r="J408" s="125">
        <f>IF(Data!L350&gt;0,Data!L350,L251)</f>
        <v>3.9946672000000003</v>
      </c>
      <c r="K408" s="125">
        <f>IF(Data!M350&gt;0,Data!M350,M251)</f>
        <v>3.9758014000000004</v>
      </c>
      <c r="L408" s="125">
        <f>IF(Data!N350&gt;0,Data!N350,N251)</f>
        <v>3.9635666000000001</v>
      </c>
      <c r="M408" s="125">
        <f>IF(Data!O350&gt;0,Data!O350,O251)</f>
        <v>3.9417985999999998</v>
      </c>
      <c r="N408" s="125">
        <f>IF(Data!P350&gt;0,Data!P350,P251)</f>
        <v>4.0055942</v>
      </c>
      <c r="O408" s="52"/>
      <c r="P408" s="52"/>
    </row>
    <row r="409" spans="1:16">
      <c r="A409" s="126"/>
      <c r="B409" s="118">
        <f t="shared" si="6"/>
        <v>43762</v>
      </c>
      <c r="C409" s="125">
        <f>IF(Data!E351&gt;0,Data!E351,E252)</f>
        <v>3.7508284000000005</v>
      </c>
      <c r="D409" s="125">
        <f>IF(Data!F351&gt;0,Data!F351,F252)</f>
        <v>3.7105114000000001</v>
      </c>
      <c r="E409" s="125">
        <f>IF(Data!G351&gt;0,Data!G351,G252)</f>
        <v>3.676628</v>
      </c>
      <c r="F409" s="125">
        <f>IF(Data!H351&gt;0,Data!H351,H252)</f>
        <v>3.7715435999999998</v>
      </c>
      <c r="G409" s="125">
        <f>IF(Data!I351&gt;0,Data!I351,I252)</f>
        <v>3.8398574000000001</v>
      </c>
      <c r="H409" s="125">
        <f>IF(Data!J351&gt;0,Data!J351,J252)</f>
        <v>3.8262383999999998</v>
      </c>
      <c r="I409" s="125">
        <f>IF(Data!K351&gt;0,Data!K351,K252)</f>
        <v>3.9001303999999997</v>
      </c>
      <c r="J409" s="125">
        <f>IF(Data!L351&gt;0,Data!L351,L252)</f>
        <v>3.9121671999999998</v>
      </c>
      <c r="K409" s="125">
        <f>IF(Data!M351&gt;0,Data!M351,M252)</f>
        <v>3.9008014000000002</v>
      </c>
      <c r="L409" s="125">
        <f>IF(Data!N351&gt;0,Data!N351,N252)</f>
        <v>3.8885665999999999</v>
      </c>
      <c r="M409" s="125">
        <f>IF(Data!O351&gt;0,Data!O351,O252)</f>
        <v>3.9067985999999997</v>
      </c>
      <c r="N409" s="125">
        <f>IF(Data!P351&gt;0,Data!P351,P252)</f>
        <v>3.9705941999999999</v>
      </c>
      <c r="O409" s="52"/>
      <c r="P409" s="52"/>
    </row>
    <row r="410" spans="1:16">
      <c r="A410" s="126"/>
      <c r="B410" s="118">
        <f t="shared" si="6"/>
        <v>43769</v>
      </c>
      <c r="C410" s="125">
        <f>IF(Data!E352&gt;0,Data!E352,E253)</f>
        <v>3.7833284000000003</v>
      </c>
      <c r="D410" s="125">
        <f>IF(Data!F352&gt;0,Data!F352,F253)</f>
        <v>3.7430113999999999</v>
      </c>
      <c r="E410" s="125">
        <f>IF(Data!G352&gt;0,Data!G352,G253)</f>
        <v>3.7091279999999998</v>
      </c>
      <c r="F410" s="125">
        <f>IF(Data!H352&gt;0,Data!H352,H253)</f>
        <v>3.7790435999999996</v>
      </c>
      <c r="G410" s="125">
        <f>IF(Data!I352&gt;0,Data!I352,I253)</f>
        <v>3.8473573999999999</v>
      </c>
      <c r="H410" s="125">
        <f>IF(Data!J352&gt;0,Data!J352,J253)</f>
        <v>3.8337383999999997</v>
      </c>
      <c r="I410" s="125">
        <f>IF(Data!K352&gt;0,Data!K352,K253)</f>
        <v>3.9026304000000001</v>
      </c>
      <c r="J410" s="125">
        <f>IF(Data!L352&gt;0,Data!L352,L253)</f>
        <v>3.9146672000000002</v>
      </c>
      <c r="K410" s="125">
        <f>IF(Data!M352&gt;0,Data!M352,M253)</f>
        <v>3.8983013999999998</v>
      </c>
      <c r="L410" s="125">
        <f>IF(Data!N352&gt;0,Data!N352,N253)</f>
        <v>3.8860665999999995</v>
      </c>
      <c r="M410" s="125">
        <f>IF(Data!O352&gt;0,Data!O352,O253)</f>
        <v>3.8892985999999996</v>
      </c>
      <c r="N410" s="125">
        <f>IF(Data!P352&gt;0,Data!P352,P253)</f>
        <v>3.9530941999999998</v>
      </c>
      <c r="O410" s="52"/>
      <c r="P410" s="52"/>
    </row>
    <row r="411" spans="1:16">
      <c r="A411" s="126"/>
      <c r="B411" s="118">
        <f t="shared" si="6"/>
        <v>43776</v>
      </c>
      <c r="C411" s="125">
        <f>IF(Data!E353&gt;0,Data!E353,E254)</f>
        <v>3.8</v>
      </c>
      <c r="D411" s="125">
        <f>IF(Data!F353&gt;0,Data!F353,F254)</f>
        <v>3.5955113999999999</v>
      </c>
      <c r="E411" s="125">
        <f>IF(Data!G353&gt;0,Data!G353,G254)</f>
        <v>3.5616279999999998</v>
      </c>
      <c r="F411" s="125">
        <f>IF(Data!H353&gt;0,Data!H353,H254)</f>
        <v>3.6290435999999997</v>
      </c>
      <c r="G411" s="125">
        <f>IF(Data!I353&gt;0,Data!I353,I254)</f>
        <v>3.6973574</v>
      </c>
      <c r="H411" s="125">
        <f>IF(Data!J353&gt;0,Data!J353,J254)</f>
        <v>3.6837383999999997</v>
      </c>
      <c r="I411" s="125">
        <f>IF(Data!K353&gt;0,Data!K353,K254)</f>
        <v>3.7651303999999999</v>
      </c>
      <c r="J411" s="125">
        <f>IF(Data!L353&gt;0,Data!L353,L254)</f>
        <v>3.7771672000000001</v>
      </c>
      <c r="K411" s="125">
        <f>IF(Data!M353&gt;0,Data!M353,M254)</f>
        <v>3.7758014000000002</v>
      </c>
      <c r="L411" s="125">
        <f>IF(Data!N353&gt;0,Data!N353,N254)</f>
        <v>3.7635665999999999</v>
      </c>
      <c r="M411" s="125">
        <f>IF(Data!O353&gt;0,Data!O353,O254)</f>
        <v>3.8167985999999998</v>
      </c>
      <c r="N411" s="125">
        <f>IF(Data!P353&gt;0,Data!P353,P254)</f>
        <v>3.8805942</v>
      </c>
      <c r="O411" s="52"/>
      <c r="P411" s="52"/>
    </row>
    <row r="412" spans="1:16">
      <c r="A412" s="126"/>
      <c r="B412" s="118">
        <f t="shared" si="6"/>
        <v>43783</v>
      </c>
      <c r="C412" s="125">
        <f>IF(Data!E354&gt;0,Data!E354,E255)</f>
        <v>3.8</v>
      </c>
      <c r="D412" s="125">
        <f>IF(Data!F354&gt;0,Data!F354,F255)</f>
        <v>3.6005113999999998</v>
      </c>
      <c r="E412" s="125">
        <f>IF(Data!G354&gt;0,Data!G354,G255)</f>
        <v>3.5666279999999997</v>
      </c>
      <c r="F412" s="125">
        <f>IF(Data!H354&gt;0,Data!H354,H255)</f>
        <v>3.6390435999999999</v>
      </c>
      <c r="G412" s="125">
        <f>IF(Data!I354&gt;0,Data!I354,I255)</f>
        <v>3.7073574000000002</v>
      </c>
      <c r="H412" s="125">
        <f>IF(Data!J354&gt;0,Data!J354,J255)</f>
        <v>3.6937384</v>
      </c>
      <c r="I412" s="125">
        <f>IF(Data!K354&gt;0,Data!K354,K255)</f>
        <v>3.7626303999999999</v>
      </c>
      <c r="J412" s="125">
        <f>IF(Data!L354&gt;0,Data!L354,L255)</f>
        <v>3.7746672000000001</v>
      </c>
      <c r="K412" s="125">
        <f>IF(Data!M354&gt;0,Data!M354,M255)</f>
        <v>3.7633014</v>
      </c>
      <c r="L412" s="125">
        <f>IF(Data!N354&gt;0,Data!N354,N255)</f>
        <v>3.7510665999999997</v>
      </c>
      <c r="M412" s="125">
        <f>IF(Data!O354&gt;0,Data!O354,O255)</f>
        <v>3.8092986</v>
      </c>
      <c r="N412" s="125">
        <f>IF(Data!P354&gt;0,Data!P354,P255)</f>
        <v>3.8730942000000002</v>
      </c>
      <c r="O412" s="52"/>
      <c r="P412" s="52"/>
    </row>
    <row r="413" spans="1:16">
      <c r="A413" s="126"/>
      <c r="B413" s="118">
        <f t="shared" si="6"/>
        <v>43790</v>
      </c>
      <c r="C413" s="125">
        <f>IF(Data!E355&gt;0,Data!E355,E256)</f>
        <v>3.8</v>
      </c>
      <c r="D413" s="125">
        <f>IF(Data!F355&gt;0,Data!F355,F256)</f>
        <v>3.5280114</v>
      </c>
      <c r="E413" s="125">
        <f>IF(Data!G355&gt;0,Data!G355,G256)</f>
        <v>3.4941279999999999</v>
      </c>
      <c r="F413" s="125">
        <f>IF(Data!H355&gt;0,Data!H355,H256)</f>
        <v>3.5815435999999998</v>
      </c>
      <c r="G413" s="125">
        <f>IF(Data!I355&gt;0,Data!I355,I256)</f>
        <v>3.6498574000000001</v>
      </c>
      <c r="H413" s="125">
        <f>IF(Data!J355&gt;0,Data!J355,J256)</f>
        <v>3.6362383999999999</v>
      </c>
      <c r="I413" s="125">
        <f>IF(Data!K355&gt;0,Data!K355,K256)</f>
        <v>3.6976303999999995</v>
      </c>
      <c r="J413" s="125">
        <f>IF(Data!L355&gt;0,Data!L355,L256)</f>
        <v>3.7096671999999997</v>
      </c>
      <c r="K413" s="125">
        <f>IF(Data!M355&gt;0,Data!M355,M256)</f>
        <v>3.6983014000000001</v>
      </c>
      <c r="L413" s="125">
        <f>IF(Data!N355&gt;0,Data!N355,N256)</f>
        <v>3.6860665999999997</v>
      </c>
      <c r="M413" s="125">
        <f>IF(Data!O355&gt;0,Data!O355,O256)</f>
        <v>3.7667986</v>
      </c>
      <c r="N413" s="125">
        <f>IF(Data!P355&gt;0,Data!P355,P256)</f>
        <v>3.8305942000000002</v>
      </c>
      <c r="O413" s="52"/>
      <c r="P413" s="52"/>
    </row>
    <row r="414" spans="1:16">
      <c r="A414" s="126"/>
      <c r="B414" s="118">
        <f t="shared" si="6"/>
        <v>43797</v>
      </c>
      <c r="C414" s="125">
        <f>IF(Data!E356&gt;0,Data!E356,E257)</f>
        <v>3.8</v>
      </c>
      <c r="D414" s="125">
        <f>IF(Data!F356&gt;0,Data!F356,F257)</f>
        <v>3.84</v>
      </c>
      <c r="E414" s="125">
        <f>IF(Data!G356&gt;0,Data!G356,G257)</f>
        <v>3.4366279999999998</v>
      </c>
      <c r="F414" s="125">
        <f>IF(Data!H356&gt;0,Data!H356,H257)</f>
        <v>3.5240435999999997</v>
      </c>
      <c r="G414" s="125">
        <f>IF(Data!I356&gt;0,Data!I356,I257)</f>
        <v>3.5923574</v>
      </c>
      <c r="H414" s="125">
        <f>IF(Data!J356&gt;0,Data!J356,J257)</f>
        <v>3.5787383999999998</v>
      </c>
      <c r="I414" s="125">
        <f>IF(Data!K356&gt;0,Data!K356,K257)</f>
        <v>3.6451303999999998</v>
      </c>
      <c r="J414" s="125">
        <f>IF(Data!L356&gt;0,Data!L356,L257)</f>
        <v>3.6571672</v>
      </c>
      <c r="K414" s="125">
        <f>IF(Data!M356&gt;0,Data!M356,M257)</f>
        <v>3.6408014</v>
      </c>
      <c r="L414" s="125">
        <f>IF(Data!N356&gt;0,Data!N356,N257)</f>
        <v>3.6285665999999996</v>
      </c>
      <c r="M414" s="125">
        <f>IF(Data!O356&gt;0,Data!O356,O257)</f>
        <v>3.7092985999999999</v>
      </c>
      <c r="N414" s="125">
        <f>IF(Data!P356&gt;0,Data!P356,P257)</f>
        <v>3.7730942000000001</v>
      </c>
      <c r="O414" s="52"/>
      <c r="P414" s="52"/>
    </row>
    <row r="415" spans="1:16">
      <c r="A415" s="126"/>
      <c r="B415" s="118">
        <f t="shared" si="6"/>
        <v>43804</v>
      </c>
      <c r="C415" s="125">
        <f>IF(Data!E357&gt;0,Data!E357,E258)</f>
        <v>3.8</v>
      </c>
      <c r="D415" s="125">
        <f>IF(Data!F357&gt;0,Data!F357,F258)</f>
        <v>3.84</v>
      </c>
      <c r="E415" s="125">
        <f>IF(Data!G357&gt;0,Data!G357,G258)</f>
        <v>3.5453779999999999</v>
      </c>
      <c r="F415" s="125">
        <f>IF(Data!H357&gt;0,Data!H357,H258)</f>
        <v>3.5590435999999999</v>
      </c>
      <c r="G415" s="125">
        <f>IF(Data!I357&gt;0,Data!I357,I258)</f>
        <v>3.6273574000000002</v>
      </c>
      <c r="H415" s="125">
        <f>IF(Data!J357&gt;0,Data!J357,J258)</f>
        <v>3.6137383999999999</v>
      </c>
      <c r="I415" s="125">
        <f>IF(Data!K357&gt;0,Data!K357,K258)</f>
        <v>3.6801303999999999</v>
      </c>
      <c r="J415" s="125">
        <f>IF(Data!L357&gt;0,Data!L357,L258)</f>
        <v>3.6921672000000001</v>
      </c>
      <c r="K415" s="125">
        <f>IF(Data!M357&gt;0,Data!M357,M258)</f>
        <v>3.6683014000000003</v>
      </c>
      <c r="L415" s="125">
        <f>IF(Data!N357&gt;0,Data!N357,N258)</f>
        <v>3.6560665999999999</v>
      </c>
      <c r="M415" s="125">
        <f>IF(Data!O357&gt;0,Data!O357,O258)</f>
        <v>3.7317985999999999</v>
      </c>
      <c r="N415" s="125">
        <f>IF(Data!P357&gt;0,Data!P357,P258)</f>
        <v>3.7955942</v>
      </c>
      <c r="O415" s="52"/>
      <c r="P415" s="52"/>
    </row>
    <row r="416" spans="1:16">
      <c r="A416" s="126"/>
      <c r="B416" s="118">
        <f t="shared" si="6"/>
        <v>43811</v>
      </c>
      <c r="C416" s="125">
        <f>IF(Data!E358&gt;0,Data!E358,E259)</f>
        <v>3.8</v>
      </c>
      <c r="D416" s="125">
        <f>IF(Data!F358&gt;0,Data!F358,F259)</f>
        <v>3.84</v>
      </c>
      <c r="E416" s="125">
        <f>IF(Data!G358&gt;0,Data!G358,G259)</f>
        <v>3.5453779999999999</v>
      </c>
      <c r="F416" s="125">
        <f>IF(Data!H358&gt;0,Data!H358,H259)</f>
        <v>3.5690435999999996</v>
      </c>
      <c r="G416" s="125">
        <f>IF(Data!I358&gt;0,Data!I358,I259)</f>
        <v>3.6373574</v>
      </c>
      <c r="H416" s="125">
        <f>IF(Data!J358&gt;0,Data!J358,J259)</f>
        <v>3.6237383999999997</v>
      </c>
      <c r="I416" s="125">
        <f>IF(Data!K358&gt;0,Data!K358,K259)</f>
        <v>3.6976303999999995</v>
      </c>
      <c r="J416" s="125">
        <f>IF(Data!L358&gt;0,Data!L358,L259)</f>
        <v>3.7096671999999997</v>
      </c>
      <c r="K416" s="125">
        <f>IF(Data!M358&gt;0,Data!M358,M259)</f>
        <v>3.6983014000000001</v>
      </c>
      <c r="L416" s="125">
        <f>IF(Data!N358&gt;0,Data!N358,N259)</f>
        <v>3.6860665999999997</v>
      </c>
      <c r="M416" s="125">
        <f>IF(Data!O358&gt;0,Data!O358,O259)</f>
        <v>3.7717985999999999</v>
      </c>
      <c r="N416" s="125">
        <f>IF(Data!P358&gt;0,Data!P358,P259)</f>
        <v>3.8355942000000001</v>
      </c>
      <c r="O416" s="52"/>
      <c r="P416" s="52"/>
    </row>
    <row r="417" spans="1:16">
      <c r="A417" s="126"/>
      <c r="B417" s="118">
        <f t="shared" si="6"/>
        <v>43818</v>
      </c>
      <c r="C417" s="125">
        <f>IF(Data!E359&gt;0,Data!E359,E260)</f>
        <v>3.8</v>
      </c>
      <c r="D417" s="125">
        <f>IF(Data!F359&gt;0,Data!F359,F260)</f>
        <v>3.84</v>
      </c>
      <c r="E417" s="125">
        <f>IF(Data!G359&gt;0,Data!G359,G260)</f>
        <v>3.5453779999999999</v>
      </c>
      <c r="F417" s="125">
        <f>IF(Data!H359&gt;0,Data!H359,H260)</f>
        <v>3.6565436</v>
      </c>
      <c r="G417" s="125">
        <f>IF(Data!I359&gt;0,Data!I359,I260)</f>
        <v>3.7248574000000003</v>
      </c>
      <c r="H417" s="125">
        <f>IF(Data!J359&gt;0,Data!J359,J260)</f>
        <v>3.7112384</v>
      </c>
      <c r="I417" s="125">
        <f>IF(Data!K359&gt;0,Data!K359,K260)</f>
        <v>3.7851303999999999</v>
      </c>
      <c r="J417" s="125">
        <f>IF(Data!L359&gt;0,Data!L359,L260)</f>
        <v>3.7971672000000001</v>
      </c>
      <c r="K417" s="125">
        <f>IF(Data!M359&gt;0,Data!M359,M260)</f>
        <v>3.7858014</v>
      </c>
      <c r="L417" s="125">
        <f>IF(Data!N359&gt;0,Data!N359,N260)</f>
        <v>3.7735665999999997</v>
      </c>
      <c r="M417" s="125">
        <f>IF(Data!O359&gt;0,Data!O359,O260)</f>
        <v>3.8542985999999999</v>
      </c>
      <c r="N417" s="125">
        <f>IF(Data!P359&gt;0,Data!P359,P260)</f>
        <v>3.9180942000000001</v>
      </c>
      <c r="O417" s="52"/>
      <c r="P417" s="52"/>
    </row>
    <row r="418" spans="1:16">
      <c r="A418" s="117" t="s">
        <v>89</v>
      </c>
      <c r="B418" s="118">
        <f t="shared" si="6"/>
        <v>43825</v>
      </c>
      <c r="C418" s="125">
        <f>IF(Data!E360&gt;0,Data!E360,E261)</f>
        <v>3.8</v>
      </c>
      <c r="D418" s="125">
        <f>IF(Data!F360&gt;0,Data!F360,F261)</f>
        <v>3.84</v>
      </c>
      <c r="E418" s="125">
        <f>IF(Data!G360&gt;0,Data!G360,G261)</f>
        <v>3.5453779999999999</v>
      </c>
      <c r="F418" s="125">
        <f>IF(Data!H360&gt;0,Data!H360,H261)</f>
        <v>3.6765435999999996</v>
      </c>
      <c r="G418" s="125">
        <f>IF(Data!I360&gt;0,Data!I360,I261)</f>
        <v>3.7448573999999999</v>
      </c>
      <c r="H418" s="125">
        <f>IF(Data!J360&gt;0,Data!J360,J261)</f>
        <v>3.7312383999999996</v>
      </c>
      <c r="I418" s="125">
        <f>IF(Data!K360&gt;0,Data!K360,K261)</f>
        <v>3.8076303999999999</v>
      </c>
      <c r="J418" s="125">
        <f>IF(Data!L360&gt;0,Data!L360,L261)</f>
        <v>3.8196672</v>
      </c>
      <c r="K418" s="125">
        <f>IF(Data!M360&gt;0,Data!M360,M261)</f>
        <v>3.8108014000000003</v>
      </c>
      <c r="L418" s="125">
        <f>IF(Data!N360&gt;0,Data!N360,N261)</f>
        <v>3.7985666</v>
      </c>
      <c r="M418" s="125">
        <f>IF(Data!O360&gt;0,Data!O360,O261)</f>
        <v>3.8792985999999998</v>
      </c>
      <c r="N418" s="125">
        <f>IF(Data!P360&gt;0,Data!P360,P261)</f>
        <v>3.9430942</v>
      </c>
      <c r="O418" s="52"/>
      <c r="P418" s="52"/>
    </row>
    <row r="419" spans="1:16">
      <c r="A419" s="117">
        <v>2020</v>
      </c>
      <c r="B419" s="118">
        <f t="shared" si="6"/>
        <v>43832</v>
      </c>
      <c r="C419" s="125">
        <f>IF(Data!E361&gt;0,Data!E361,E262)</f>
        <v>3.8</v>
      </c>
      <c r="D419" s="125">
        <f>IF(Data!F361&gt;0,Data!F361,F262)</f>
        <v>3.84</v>
      </c>
      <c r="E419" s="125">
        <f>IF(Data!G361&gt;0,Data!G361,G262)</f>
        <v>3.68</v>
      </c>
      <c r="F419" s="125">
        <f>IF(Data!H361&gt;0,Data!H361,H262)</f>
        <v>3.7065435999999998</v>
      </c>
      <c r="G419" s="125">
        <f>IF(Data!I361&gt;0,Data!I361,I262)</f>
        <v>3.7748574000000001</v>
      </c>
      <c r="H419" s="125">
        <f>IF(Data!J361&gt;0,Data!J361,J262)</f>
        <v>3.7612383999999999</v>
      </c>
      <c r="I419" s="125">
        <f>IF(Data!K361&gt;0,Data!K361,K262)</f>
        <v>3.8351303999999997</v>
      </c>
      <c r="J419" s="125">
        <f>IF(Data!L361&gt;0,Data!L361,L262)</f>
        <v>3.8471671999999999</v>
      </c>
      <c r="K419" s="125">
        <f>IF(Data!M361&gt;0,Data!M361,M262)</f>
        <v>3.8383014000000002</v>
      </c>
      <c r="L419" s="125">
        <f>IF(Data!N361&gt;0,Data!N361,N262)</f>
        <v>3.8260665999999999</v>
      </c>
      <c r="M419" s="125">
        <f>IF(Data!O361&gt;0,Data!O361,O262)</f>
        <v>3.8992986000000003</v>
      </c>
      <c r="N419" s="125">
        <f>IF(Data!P361&gt;0,Data!P361,P262)</f>
        <v>3.9630942000000005</v>
      </c>
      <c r="O419" s="52"/>
      <c r="P419" s="52"/>
    </row>
    <row r="420" spans="1:16">
      <c r="A420" s="126"/>
      <c r="B420" s="118">
        <f t="shared" si="6"/>
        <v>43839</v>
      </c>
      <c r="C420" s="125">
        <f>IF(Data!E362&gt;0,Data!E362,E263)</f>
        <v>3.8</v>
      </c>
      <c r="D420" s="125">
        <f>IF(Data!F362&gt;0,Data!F362,F263)</f>
        <v>3.84</v>
      </c>
      <c r="E420" s="125">
        <f>IF(Data!G362&gt;0,Data!G362,G263)</f>
        <v>3.68</v>
      </c>
      <c r="F420" s="125">
        <f>IF(Data!H362&gt;0,Data!H362,H263)</f>
        <v>3.6240435999999998</v>
      </c>
      <c r="G420" s="125">
        <f>IF(Data!I362&gt;0,Data!I362,I263)</f>
        <v>3.6923574000000001</v>
      </c>
      <c r="H420" s="125">
        <f>IF(Data!J362&gt;0,Data!J362,J263)</f>
        <v>3.6787383999999999</v>
      </c>
      <c r="I420" s="125">
        <f>IF(Data!K362&gt;0,Data!K362,K263)</f>
        <v>3.7551303999999996</v>
      </c>
      <c r="J420" s="125">
        <f>IF(Data!L362&gt;0,Data!L362,L263)</f>
        <v>3.7671671999999998</v>
      </c>
      <c r="K420" s="125">
        <f>IF(Data!M362&gt;0,Data!M362,M263)</f>
        <v>3.7658014</v>
      </c>
      <c r="L420" s="125">
        <f>IF(Data!N362&gt;0,Data!N362,N263)</f>
        <v>3.7535665999999996</v>
      </c>
      <c r="M420" s="125">
        <f>IF(Data!O362&gt;0,Data!O362,O263)</f>
        <v>3.8467986000000001</v>
      </c>
      <c r="N420" s="125">
        <f>IF(Data!P362&gt;0,Data!P362,P263)</f>
        <v>3.9105942000000002</v>
      </c>
      <c r="O420" s="52"/>
      <c r="P420" s="52"/>
    </row>
    <row r="421" spans="1:16">
      <c r="A421" s="126"/>
      <c r="B421" s="118">
        <f t="shared" si="6"/>
        <v>43846</v>
      </c>
      <c r="C421" s="125">
        <f>IF(Data!E363&gt;0,Data!E363,E264)</f>
        <v>3.8</v>
      </c>
      <c r="D421" s="125">
        <f>IF(Data!F363&gt;0,Data!F363,F264)</f>
        <v>3.84</v>
      </c>
      <c r="E421" s="125">
        <f>IF(Data!G363&gt;0,Data!G363,G264)</f>
        <v>3.68</v>
      </c>
      <c r="F421" s="125">
        <f>IF(Data!H363&gt;0,Data!H363,H264)</f>
        <v>3.5465435999999997</v>
      </c>
      <c r="G421" s="125">
        <f>IF(Data!I363&gt;0,Data!I363,I264)</f>
        <v>3.6148574</v>
      </c>
      <c r="H421" s="125">
        <f>IF(Data!J363&gt;0,Data!J363,J264)</f>
        <v>3.6012383999999997</v>
      </c>
      <c r="I421" s="125">
        <f>IF(Data!K363&gt;0,Data!K363,K264)</f>
        <v>3.6801303999999999</v>
      </c>
      <c r="J421" s="125">
        <f>IF(Data!L363&gt;0,Data!L363,L264)</f>
        <v>3.6921672000000001</v>
      </c>
      <c r="K421" s="125">
        <f>IF(Data!M363&gt;0,Data!M363,M264)</f>
        <v>3.6883014000000003</v>
      </c>
      <c r="L421" s="125">
        <f>IF(Data!N363&gt;0,Data!N363,N264)</f>
        <v>3.6760666</v>
      </c>
      <c r="M421" s="125">
        <f>IF(Data!O363&gt;0,Data!O363,O264)</f>
        <v>3.7742985999999998</v>
      </c>
      <c r="N421" s="125">
        <f>IF(Data!P363&gt;0,Data!P363,P264)</f>
        <v>3.8380942</v>
      </c>
      <c r="O421" s="52"/>
      <c r="P421" s="52"/>
    </row>
    <row r="422" spans="1:16">
      <c r="A422" s="126"/>
      <c r="B422" s="118">
        <f t="shared" si="6"/>
        <v>43853</v>
      </c>
      <c r="C422" s="125">
        <f>IF(Data!E364&gt;0,Data!E364,E265)</f>
        <v>3.8</v>
      </c>
      <c r="D422" s="125">
        <f>IF(Data!F364&gt;0,Data!F364,F265)</f>
        <v>3.84</v>
      </c>
      <c r="E422" s="125">
        <f>IF(Data!G364&gt;0,Data!G364,G265)</f>
        <v>3.68</v>
      </c>
      <c r="F422" s="125">
        <f>IF(Data!H364&gt;0,Data!H364,H265)</f>
        <v>3.7290435999999998</v>
      </c>
      <c r="G422" s="125">
        <f>IF(Data!I364&gt;0,Data!I364,I265)</f>
        <v>3.7973574000000001</v>
      </c>
      <c r="H422" s="125">
        <f>IF(Data!J364&gt;0,Data!J364,J265)</f>
        <v>3.7837383999999998</v>
      </c>
      <c r="I422" s="125">
        <f>IF(Data!K364&gt;0,Data!K364,K265)</f>
        <v>3.8401303999999996</v>
      </c>
      <c r="J422" s="125">
        <f>IF(Data!L364&gt;0,Data!L364,L265)</f>
        <v>3.8521671999999998</v>
      </c>
      <c r="K422" s="125">
        <f>IF(Data!M364&gt;0,Data!M364,M265)</f>
        <v>3.8308013999999999</v>
      </c>
      <c r="L422" s="125">
        <f>IF(Data!N364&gt;0,Data!N364,N265)</f>
        <v>3.8185665999999996</v>
      </c>
      <c r="M422" s="125">
        <f>IF(Data!O364&gt;0,Data!O364,O265)</f>
        <v>3.8767986000000003</v>
      </c>
      <c r="N422" s="125">
        <f>IF(Data!P364&gt;0,Data!P364,P265)</f>
        <v>3.9405942000000005</v>
      </c>
      <c r="O422" s="52"/>
      <c r="P422" s="52"/>
    </row>
    <row r="423" spans="1:16">
      <c r="A423" s="126"/>
      <c r="B423" s="118">
        <f t="shared" si="6"/>
        <v>43860</v>
      </c>
      <c r="C423" s="125">
        <f>IF(Data!E365&gt;0,Data!E365,E266)</f>
        <v>3.8</v>
      </c>
      <c r="D423" s="125">
        <f>IF(Data!F365&gt;0,Data!F365,F266)</f>
        <v>3.84</v>
      </c>
      <c r="E423" s="125">
        <f>IF(Data!G365&gt;0,Data!G365,G266)</f>
        <v>3.68</v>
      </c>
      <c r="F423" s="125">
        <f>IF(Data!H365&gt;0,Data!H365,H266)</f>
        <v>3.5865435999999997</v>
      </c>
      <c r="G423" s="125">
        <f>IF(Data!I365&gt;0,Data!I365,I266)</f>
        <v>3.6548574</v>
      </c>
      <c r="H423" s="125">
        <f>IF(Data!J365&gt;0,Data!J365,J266)</f>
        <v>3.6412383999999998</v>
      </c>
      <c r="I423" s="125">
        <f>IF(Data!K365&gt;0,Data!K365,K266)</f>
        <v>3.7026303999999999</v>
      </c>
      <c r="J423" s="125">
        <f>IF(Data!L365&gt;0,Data!L365,L266)</f>
        <v>3.7146672000000001</v>
      </c>
      <c r="K423" s="125">
        <f>IF(Data!M365&gt;0,Data!M365,M266)</f>
        <v>3.6933014000000002</v>
      </c>
      <c r="L423" s="125">
        <f>IF(Data!N365&gt;0,Data!N365,N266)</f>
        <v>3.6810665999999999</v>
      </c>
      <c r="M423" s="125">
        <f>IF(Data!O365&gt;0,Data!O365,O266)</f>
        <v>3.7417986000000001</v>
      </c>
      <c r="N423" s="125">
        <f>IF(Data!P365&gt;0,Data!P365,P266)</f>
        <v>3.8055942000000003</v>
      </c>
      <c r="O423" s="52"/>
      <c r="P423" s="52"/>
    </row>
    <row r="424" spans="1:16">
      <c r="A424" s="126"/>
      <c r="B424" s="118">
        <f t="shared" si="6"/>
        <v>43867</v>
      </c>
      <c r="C424" s="125">
        <f>IF(Data!E366&gt;0,Data!E366,E267)</f>
        <v>3.8</v>
      </c>
      <c r="D424" s="125">
        <f>IF(Data!F366&gt;0,Data!F366,F267)</f>
        <v>3.84</v>
      </c>
      <c r="E424" s="125">
        <f>IF(Data!G366&gt;0,Data!G366,G267)</f>
        <v>3.68</v>
      </c>
      <c r="F424" s="125">
        <f>IF(Data!H366&gt;0,Data!H366,H267)</f>
        <v>3.71</v>
      </c>
      <c r="G424" s="125">
        <f>IF(Data!I366&gt;0,Data!I366,I267)</f>
        <v>3.6523574000000001</v>
      </c>
      <c r="H424" s="125">
        <f>IF(Data!J366&gt;0,Data!J366,J267)</f>
        <v>3.6387383999999998</v>
      </c>
      <c r="I424" s="125">
        <f>IF(Data!K366&gt;0,Data!K366,K267)</f>
        <v>3.7001303999999999</v>
      </c>
      <c r="J424" s="125">
        <f>IF(Data!L366&gt;0,Data!L366,L267)</f>
        <v>3.7121672000000001</v>
      </c>
      <c r="K424" s="125">
        <f>IF(Data!M366&gt;0,Data!M366,M267)</f>
        <v>3.6783014000000001</v>
      </c>
      <c r="L424" s="125">
        <f>IF(Data!N366&gt;0,Data!N366,N267)</f>
        <v>3.6660665999999997</v>
      </c>
      <c r="M424" s="125">
        <f>IF(Data!O366&gt;0,Data!O366,O267)</f>
        <v>3.7242986</v>
      </c>
      <c r="N424" s="125">
        <f>IF(Data!P366&gt;0,Data!P366,P267)</f>
        <v>3.7880942000000002</v>
      </c>
      <c r="O424" s="52"/>
      <c r="P424" s="52"/>
    </row>
    <row r="425" spans="1:16">
      <c r="A425" s="126"/>
      <c r="B425" s="118">
        <f t="shared" si="6"/>
        <v>43874</v>
      </c>
      <c r="C425" s="125">
        <f>IF(Data!E367&gt;0,Data!E367,E268)</f>
        <v>3.8</v>
      </c>
      <c r="D425" s="125">
        <f>IF(Data!F367&gt;0,Data!F367,F268)</f>
        <v>3.84</v>
      </c>
      <c r="E425" s="125">
        <f>IF(Data!G367&gt;0,Data!G367,G268)</f>
        <v>3.68</v>
      </c>
      <c r="F425" s="125">
        <f>IF(Data!H367&gt;0,Data!H367,H268)</f>
        <v>3.71</v>
      </c>
      <c r="G425" s="125">
        <f>IF(Data!I367&gt;0,Data!I367,I268)</f>
        <v>3.6548574</v>
      </c>
      <c r="H425" s="125">
        <f>IF(Data!J367&gt;0,Data!J367,J268)</f>
        <v>3.6412383999999998</v>
      </c>
      <c r="I425" s="125">
        <f>IF(Data!K367&gt;0,Data!K367,K268)</f>
        <v>3.7026303999999999</v>
      </c>
      <c r="J425" s="125">
        <f>IF(Data!L367&gt;0,Data!L367,L268)</f>
        <v>3.7146672000000001</v>
      </c>
      <c r="K425" s="125">
        <f>IF(Data!M367&gt;0,Data!M367,M268)</f>
        <v>3.6858014000000003</v>
      </c>
      <c r="L425" s="125">
        <f>IF(Data!N367&gt;0,Data!N367,N268)</f>
        <v>3.6735666</v>
      </c>
      <c r="M425" s="125">
        <f>IF(Data!O367&gt;0,Data!O367,O268)</f>
        <v>3.7442986</v>
      </c>
      <c r="N425" s="125">
        <f>IF(Data!P367&gt;0,Data!P367,P268)</f>
        <v>3.8080942000000002</v>
      </c>
      <c r="O425" s="52"/>
      <c r="P425" s="52"/>
    </row>
    <row r="426" spans="1:16">
      <c r="A426" s="126"/>
      <c r="B426" s="118">
        <f t="shared" si="6"/>
        <v>43881</v>
      </c>
      <c r="C426" s="125">
        <f>IF(Data!E368&gt;0,Data!E368,E269)</f>
        <v>3.8</v>
      </c>
      <c r="D426" s="125">
        <f>IF(Data!F368&gt;0,Data!F368,F269)</f>
        <v>3.84</v>
      </c>
      <c r="E426" s="125">
        <f>IF(Data!G368&gt;0,Data!G368,G269)</f>
        <v>3.68</v>
      </c>
      <c r="F426" s="125">
        <f>IF(Data!H368&gt;0,Data!H368,H269)</f>
        <v>3.71</v>
      </c>
      <c r="G426" s="125">
        <f>IF(Data!I368&gt;0,Data!I368,I269)</f>
        <v>3.6448574000000002</v>
      </c>
      <c r="H426" s="125">
        <f>IF(Data!J368&gt;0,Data!J368,J269)</f>
        <v>3.6312384</v>
      </c>
      <c r="I426" s="125">
        <f>IF(Data!K368&gt;0,Data!K368,K269)</f>
        <v>3.6826303999999999</v>
      </c>
      <c r="J426" s="125">
        <f>IF(Data!L368&gt;0,Data!L368,L269)</f>
        <v>3.6946672</v>
      </c>
      <c r="K426" s="125">
        <f>IF(Data!M368&gt;0,Data!M368,M269)</f>
        <v>3.6533014000000001</v>
      </c>
      <c r="L426" s="125">
        <f>IF(Data!N368&gt;0,Data!N368,N269)</f>
        <v>3.6410665999999998</v>
      </c>
      <c r="M426" s="125">
        <f>IF(Data!O368&gt;0,Data!O368,O269)</f>
        <v>3.7092985999999999</v>
      </c>
      <c r="N426" s="125">
        <f>IF(Data!P368&gt;0,Data!P368,P269)</f>
        <v>3.7730942000000001</v>
      </c>
      <c r="O426" s="52"/>
      <c r="P426" s="52"/>
    </row>
    <row r="427" spans="1:16">
      <c r="A427" s="126"/>
      <c r="B427" s="118">
        <f t="shared" si="6"/>
        <v>43888</v>
      </c>
      <c r="C427" s="125">
        <f>IF(Data!E369&gt;0,Data!E369,E270)</f>
        <v>3.8</v>
      </c>
      <c r="D427" s="125">
        <f>IF(Data!F369&gt;0,Data!F369,F270)</f>
        <v>3.84</v>
      </c>
      <c r="E427" s="125">
        <f>IF(Data!G369&gt;0,Data!G369,G270)</f>
        <v>3.68</v>
      </c>
      <c r="F427" s="125">
        <f>IF(Data!H369&gt;0,Data!H369,H270)</f>
        <v>3.71</v>
      </c>
      <c r="G427" s="125">
        <f>IF(Data!I369&gt;0,Data!I369,I270)</f>
        <v>3.5048574000000001</v>
      </c>
      <c r="H427" s="125">
        <f>IF(Data!J369&gt;0,Data!J369,J270)</f>
        <v>3.4912383999999999</v>
      </c>
      <c r="I427" s="125">
        <f>IF(Data!K369&gt;0,Data!K369,K270)</f>
        <v>3.5351303999999999</v>
      </c>
      <c r="J427" s="125">
        <f>IF(Data!L369&gt;0,Data!L369,L270)</f>
        <v>3.5471672000000001</v>
      </c>
      <c r="K427" s="125">
        <f>IF(Data!M369&gt;0,Data!M369,M270)</f>
        <v>3.5233014000000002</v>
      </c>
      <c r="L427" s="125">
        <f>IF(Data!N369&gt;0,Data!N369,N270)</f>
        <v>3.5110665999999999</v>
      </c>
      <c r="M427" s="125">
        <f>IF(Data!O369&gt;0,Data!O369,O270)</f>
        <v>3.5967986000000001</v>
      </c>
      <c r="N427" s="125">
        <f>IF(Data!P369&gt;0,Data!P369,P270)</f>
        <v>3.6605942000000002</v>
      </c>
      <c r="O427" s="52"/>
      <c r="P427" s="52"/>
    </row>
    <row r="428" spans="1:16">
      <c r="A428" s="126"/>
      <c r="B428" s="118">
        <f t="shared" si="6"/>
        <v>43895</v>
      </c>
      <c r="C428" s="125">
        <f>IF(Data!E370&gt;0,Data!E370,E271)</f>
        <v>3.8</v>
      </c>
      <c r="D428" s="125">
        <f>IF(Data!F370&gt;0,Data!F370,F271)</f>
        <v>3.84</v>
      </c>
      <c r="E428" s="125">
        <f>IF(Data!G370&gt;0,Data!G370,G271)</f>
        <v>3.68</v>
      </c>
      <c r="F428" s="125">
        <f>IF(Data!H370&gt;0,Data!H370,H271)</f>
        <v>3.71</v>
      </c>
      <c r="G428" s="125">
        <f>IF(Data!I370&gt;0,Data!I370,I271)</f>
        <v>3.79</v>
      </c>
      <c r="H428" s="125">
        <f>IF(Data!J370&gt;0,Data!J370,J271)</f>
        <v>3.6207123999999999</v>
      </c>
      <c r="I428" s="125">
        <f>IF(Data!K370&gt;0,Data!K370,K271)</f>
        <v>3.6726303999999996</v>
      </c>
      <c r="J428" s="125">
        <f>IF(Data!L370&gt;0,Data!L370,L271)</f>
        <v>3.6846671999999998</v>
      </c>
      <c r="K428" s="125">
        <f>IF(Data!M370&gt;0,Data!M370,M271)</f>
        <v>3.6358014000000001</v>
      </c>
      <c r="L428" s="125">
        <f>IF(Data!N370&gt;0,Data!N370,N271)</f>
        <v>3.6235665999999997</v>
      </c>
      <c r="M428" s="125">
        <f>IF(Data!O370&gt;0,Data!O370,O271)</f>
        <v>3.6692985999999999</v>
      </c>
      <c r="N428" s="125">
        <f>IF(Data!P370&gt;0,Data!P370,P271)</f>
        <v>3.7330942</v>
      </c>
      <c r="O428" s="52"/>
      <c r="P428" s="52"/>
    </row>
    <row r="429" spans="1:16">
      <c r="A429" s="126"/>
      <c r="B429" s="118">
        <f t="shared" si="6"/>
        <v>43902</v>
      </c>
      <c r="C429" s="125">
        <f>IF(Data!E371&gt;0,Data!E371,E272)</f>
        <v>3.8</v>
      </c>
      <c r="D429" s="125">
        <f>IF(Data!F371&gt;0,Data!F371,F272)</f>
        <v>3.84</v>
      </c>
      <c r="E429" s="125">
        <f>IF(Data!G371&gt;0,Data!G371,G272)</f>
        <v>3.68</v>
      </c>
      <c r="F429" s="125">
        <f>IF(Data!H371&gt;0,Data!H371,H272)</f>
        <v>3.71</v>
      </c>
      <c r="G429" s="125">
        <f>IF(Data!I371&gt;0,Data!I371,I272)</f>
        <v>3.79</v>
      </c>
      <c r="H429" s="125">
        <f>IF(Data!J371&gt;0,Data!J371,J272)</f>
        <v>3.6207123999999999</v>
      </c>
      <c r="I429" s="125">
        <f>IF(Data!K371&gt;0,Data!K371,K272)</f>
        <v>3.5126303999999999</v>
      </c>
      <c r="J429" s="125">
        <f>IF(Data!L371&gt;0,Data!L371,L272)</f>
        <v>3.5246672000000001</v>
      </c>
      <c r="K429" s="125">
        <f>IF(Data!M371&gt;0,Data!M371,M272)</f>
        <v>3.4858014000000002</v>
      </c>
      <c r="L429" s="125">
        <f>IF(Data!N371&gt;0,Data!N371,N272)</f>
        <v>3.4735665999999998</v>
      </c>
      <c r="M429" s="125">
        <f>IF(Data!O371&gt;0,Data!O371,O272)</f>
        <v>3.5442985999999999</v>
      </c>
      <c r="N429" s="125">
        <f>IF(Data!P371&gt;0,Data!P371,P272)</f>
        <v>3.6080942</v>
      </c>
      <c r="O429" s="52"/>
      <c r="P429" s="52"/>
    </row>
    <row r="430" spans="1:16">
      <c r="A430" s="126"/>
      <c r="B430" s="118">
        <f t="shared" si="6"/>
        <v>43909</v>
      </c>
      <c r="C430" s="125">
        <f>IF(Data!E372&gt;0,Data!E372,E273)</f>
        <v>3.8</v>
      </c>
      <c r="D430" s="125">
        <f>IF(Data!F372&gt;0,Data!F372,F273)</f>
        <v>3.84</v>
      </c>
      <c r="E430" s="125">
        <f>IF(Data!G372&gt;0,Data!G372,G273)</f>
        <v>3.68</v>
      </c>
      <c r="F430" s="125">
        <f>IF(Data!H372&gt;0,Data!H372,H273)</f>
        <v>3.71</v>
      </c>
      <c r="G430" s="125">
        <f>IF(Data!I372&gt;0,Data!I372,I273)</f>
        <v>3.79</v>
      </c>
      <c r="H430" s="125">
        <f>IF(Data!J372&gt;0,Data!J372,J273)</f>
        <v>3.6207123999999999</v>
      </c>
      <c r="I430" s="125">
        <f>IF(Data!K372&gt;0,Data!K372,K273)</f>
        <v>3.3101303999999998</v>
      </c>
      <c r="J430" s="125">
        <f>IF(Data!L372&gt;0,Data!L372,L273)</f>
        <v>3.3221672</v>
      </c>
      <c r="K430" s="125">
        <f>IF(Data!M372&gt;0,Data!M372,M273)</f>
        <v>3.3083013999999999</v>
      </c>
      <c r="L430" s="125">
        <f>IF(Data!N372&gt;0,Data!N372,N273)</f>
        <v>3.2960665999999996</v>
      </c>
      <c r="M430" s="125">
        <f>IF(Data!O372&gt;0,Data!O372,O273)</f>
        <v>3.4267986000000001</v>
      </c>
      <c r="N430" s="125">
        <f>IF(Data!P372&gt;0,Data!P372,P273)</f>
        <v>3.4905942000000003</v>
      </c>
      <c r="O430" s="52"/>
      <c r="P430" s="52"/>
    </row>
    <row r="431" spans="1:16">
      <c r="A431" s="126"/>
      <c r="B431" s="118">
        <f t="shared" si="6"/>
        <v>43916</v>
      </c>
      <c r="C431" s="125">
        <f>IF(Data!E373&gt;0,Data!E373,E274)</f>
        <v>3.8</v>
      </c>
      <c r="D431" s="125">
        <f>IF(Data!F373&gt;0,Data!F373,F274)</f>
        <v>3.84</v>
      </c>
      <c r="E431" s="125">
        <f>IF(Data!G373&gt;0,Data!G373,G274)</f>
        <v>3.68</v>
      </c>
      <c r="F431" s="125">
        <f>IF(Data!H373&gt;0,Data!H373,H274)</f>
        <v>3.71</v>
      </c>
      <c r="G431" s="125">
        <f>IF(Data!I373&gt;0,Data!I373,I274)</f>
        <v>3.79</v>
      </c>
      <c r="H431" s="125">
        <f>IF(Data!J373&gt;0,Data!J373,J274)</f>
        <v>3.6207123999999999</v>
      </c>
      <c r="I431" s="125">
        <f>IF(Data!K373&gt;0,Data!K373,K274)</f>
        <v>3.3426303999999996</v>
      </c>
      <c r="J431" s="125">
        <f>IF(Data!L373&gt;0,Data!L373,L274)</f>
        <v>3.3546671999999997</v>
      </c>
      <c r="K431" s="125">
        <f>IF(Data!M373&gt;0,Data!M373,M274)</f>
        <v>3.3408014000000001</v>
      </c>
      <c r="L431" s="125">
        <f>IF(Data!N373&gt;0,Data!N373,N274)</f>
        <v>3.3285665999999998</v>
      </c>
      <c r="M431" s="125">
        <f>IF(Data!O373&gt;0,Data!O373,O274)</f>
        <v>3.4592985999999999</v>
      </c>
      <c r="N431" s="125">
        <f>IF(Data!P373&gt;0,Data!P373,P274)</f>
        <v>3.5230942000000001</v>
      </c>
      <c r="O431" s="52"/>
      <c r="P431" s="52"/>
    </row>
    <row r="432" spans="1:16">
      <c r="A432" s="126"/>
      <c r="B432" s="118">
        <f t="shared" si="6"/>
        <v>43923</v>
      </c>
      <c r="C432" s="125">
        <f>IF(Data!E374&gt;0,Data!E374,E275)</f>
        <v>3.8</v>
      </c>
      <c r="D432" s="125">
        <f>IF(Data!F374&gt;0,Data!F374,F275)</f>
        <v>3.84</v>
      </c>
      <c r="E432" s="125">
        <f>IF(Data!G374&gt;0,Data!G374,G275)</f>
        <v>3.68</v>
      </c>
      <c r="F432" s="125">
        <f>IF(Data!H374&gt;0,Data!H374,H275)</f>
        <v>3.71</v>
      </c>
      <c r="G432" s="125">
        <f>IF(Data!I374&gt;0,Data!I374,I275)</f>
        <v>3.79</v>
      </c>
      <c r="H432" s="125">
        <f>IF(Data!J374&gt;0,Data!J374,J275)</f>
        <v>3.78</v>
      </c>
      <c r="I432" s="125">
        <f>IF(Data!K374&gt;0,Data!K374,K275)</f>
        <v>3.1901303999999997</v>
      </c>
      <c r="J432" s="125">
        <f>IF(Data!L374&gt;0,Data!L374,L275)</f>
        <v>3.2021671999999999</v>
      </c>
      <c r="K432" s="125">
        <f>IF(Data!M374&gt;0,Data!M374,M275)</f>
        <v>3.1833013999999999</v>
      </c>
      <c r="L432" s="125">
        <f>IF(Data!N374&gt;0,Data!N374,N275)</f>
        <v>3.1710665999999996</v>
      </c>
      <c r="M432" s="125">
        <f>IF(Data!O374&gt;0,Data!O374,O275)</f>
        <v>3.2892986</v>
      </c>
      <c r="N432" s="125">
        <f>IF(Data!P374&gt;0,Data!P374,P275)</f>
        <v>3.3530942000000001</v>
      </c>
      <c r="O432" s="52"/>
      <c r="P432" s="52"/>
    </row>
    <row r="433" spans="1:16">
      <c r="A433" s="126"/>
      <c r="B433" s="118">
        <f t="shared" si="6"/>
        <v>43930</v>
      </c>
      <c r="C433" s="125">
        <f>IF(Data!E375&gt;0,Data!E375,E276)</f>
        <v>3.8</v>
      </c>
      <c r="D433" s="125">
        <f>IF(Data!F375&gt;0,Data!F375,F276)</f>
        <v>3.84</v>
      </c>
      <c r="E433" s="125">
        <f>IF(Data!G375&gt;0,Data!G375,G276)</f>
        <v>3.68</v>
      </c>
      <c r="F433" s="125">
        <f>IF(Data!H375&gt;0,Data!H375,H276)</f>
        <v>3.71</v>
      </c>
      <c r="G433" s="125">
        <f>IF(Data!I375&gt;0,Data!I375,I276)</f>
        <v>3.79</v>
      </c>
      <c r="H433" s="125">
        <f>IF(Data!J375&gt;0,Data!J375,J276)</f>
        <v>3.78</v>
      </c>
      <c r="I433" s="125">
        <f>IF(Data!K375&gt;0,Data!K375,K276)</f>
        <v>3.1726303999999996</v>
      </c>
      <c r="J433" s="125">
        <f>IF(Data!L375&gt;0,Data!L375,L276)</f>
        <v>3.1846671999999998</v>
      </c>
      <c r="K433" s="125">
        <f>IF(Data!M375&gt;0,Data!M375,M276)</f>
        <v>3.1658014000000003</v>
      </c>
      <c r="L433" s="125">
        <f>IF(Data!N375&gt;0,Data!N375,N276)</f>
        <v>3.1535666</v>
      </c>
      <c r="M433" s="125">
        <f>IF(Data!O375&gt;0,Data!O375,O276)</f>
        <v>3.2867986</v>
      </c>
      <c r="N433" s="125">
        <f>IF(Data!P375&gt;0,Data!P375,P276)</f>
        <v>3.3505942000000002</v>
      </c>
      <c r="O433" s="52"/>
      <c r="P433" s="52"/>
    </row>
    <row r="434" spans="1:16">
      <c r="A434" s="126"/>
      <c r="B434" s="118">
        <f t="shared" si="6"/>
        <v>43937</v>
      </c>
      <c r="C434" s="125">
        <f>IF(Data!E376&gt;0,Data!E376,E277)</f>
        <v>3.8</v>
      </c>
      <c r="D434" s="125">
        <f>IF(Data!F376&gt;0,Data!F376,F277)</f>
        <v>3.84</v>
      </c>
      <c r="E434" s="125">
        <f>IF(Data!G376&gt;0,Data!G376,G277)</f>
        <v>3.68</v>
      </c>
      <c r="F434" s="125">
        <f>IF(Data!H376&gt;0,Data!H376,H277)</f>
        <v>3.71</v>
      </c>
      <c r="G434" s="125">
        <f>IF(Data!I376&gt;0,Data!I376,I277)</f>
        <v>3.79</v>
      </c>
      <c r="H434" s="125">
        <f>IF(Data!J376&gt;0,Data!J376,J277)</f>
        <v>3.78</v>
      </c>
      <c r="I434" s="125">
        <f>IF(Data!K376&gt;0,Data!K376,K277)</f>
        <v>3.0526303999999995</v>
      </c>
      <c r="J434" s="125">
        <f>IF(Data!L376&gt;0,Data!L376,L277)</f>
        <v>3.0646671999999997</v>
      </c>
      <c r="K434" s="125">
        <f>IF(Data!M376&gt;0,Data!M376,M277)</f>
        <v>3.0608014000000003</v>
      </c>
      <c r="L434" s="125">
        <f>IF(Data!N376&gt;0,Data!N376,N277)</f>
        <v>3.0485666</v>
      </c>
      <c r="M434" s="125">
        <f>IF(Data!O376&gt;0,Data!O376,O277)</f>
        <v>3.1792986000000001</v>
      </c>
      <c r="N434" s="125">
        <f>IF(Data!P376&gt;0,Data!P376,P277)</f>
        <v>3.2430942000000003</v>
      </c>
      <c r="O434" s="52"/>
      <c r="P434" s="52"/>
    </row>
    <row r="435" spans="1:16">
      <c r="A435" s="126"/>
      <c r="B435" s="118">
        <f t="shared" si="6"/>
        <v>43944</v>
      </c>
      <c r="C435" s="125">
        <f>IF(Data!E377&gt;0,Data!E377,E278)</f>
        <v>3.8</v>
      </c>
      <c r="D435" s="125">
        <f>IF(Data!F377&gt;0,Data!F377,F278)</f>
        <v>3.84</v>
      </c>
      <c r="E435" s="125">
        <f>IF(Data!G377&gt;0,Data!G377,G278)</f>
        <v>3.68</v>
      </c>
      <c r="F435" s="125">
        <f>IF(Data!H377&gt;0,Data!H377,H278)</f>
        <v>3.71</v>
      </c>
      <c r="G435" s="125">
        <f>IF(Data!I377&gt;0,Data!I377,I278)</f>
        <v>3.79</v>
      </c>
      <c r="H435" s="125">
        <f>IF(Data!J377&gt;0,Data!J377,J278)</f>
        <v>3.78</v>
      </c>
      <c r="I435" s="125">
        <f>IF(Data!K377&gt;0,Data!K377,K278)</f>
        <v>3.0476303999999996</v>
      </c>
      <c r="J435" s="125">
        <f>IF(Data!L377&gt;0,Data!L377,L278)</f>
        <v>3.0596671999999998</v>
      </c>
      <c r="K435" s="125">
        <f>IF(Data!M377&gt;0,Data!M377,M278)</f>
        <v>3.0583013999999999</v>
      </c>
      <c r="L435" s="125">
        <f>IF(Data!N377&gt;0,Data!N377,N278)</f>
        <v>3.0460665999999996</v>
      </c>
      <c r="M435" s="125">
        <f>IF(Data!O377&gt;0,Data!O377,O278)</f>
        <v>3.1667985999999999</v>
      </c>
      <c r="N435" s="125">
        <f>IF(Data!P377&gt;0,Data!P377,P278)</f>
        <v>3.2305942000000001</v>
      </c>
      <c r="O435" s="52"/>
      <c r="P435" s="52"/>
    </row>
    <row r="436" spans="1:16">
      <c r="A436" s="126"/>
      <c r="B436" s="118">
        <f t="shared" si="6"/>
        <v>43951</v>
      </c>
      <c r="C436" s="125">
        <f>IF(Data!E378&gt;0,Data!E378,E279)</f>
        <v>3.8</v>
      </c>
      <c r="D436" s="125">
        <f>IF(Data!F378&gt;0,Data!F378,F279)</f>
        <v>3.84</v>
      </c>
      <c r="E436" s="125">
        <f>IF(Data!G378&gt;0,Data!G378,G279)</f>
        <v>3.68</v>
      </c>
      <c r="F436" s="125">
        <f>IF(Data!H378&gt;0,Data!H378,H279)</f>
        <v>3.71</v>
      </c>
      <c r="G436" s="125">
        <f>IF(Data!I378&gt;0,Data!I378,I279)</f>
        <v>3.79</v>
      </c>
      <c r="H436" s="125">
        <f>IF(Data!J378&gt;0,Data!J378,J279)</f>
        <v>3.78</v>
      </c>
      <c r="I436" s="125">
        <f>IF(Data!K378&gt;0,Data!K378,K279)</f>
        <v>3.68</v>
      </c>
      <c r="J436" s="125">
        <f>IF(Data!L378&gt;0,Data!L378,L279)</f>
        <v>2.9811671999999998</v>
      </c>
      <c r="K436" s="125">
        <f>IF(Data!M378&gt;0,Data!M378,M279)</f>
        <v>2.9983014000000003</v>
      </c>
      <c r="L436" s="125">
        <f>IF(Data!N378&gt;0,Data!N378,N279)</f>
        <v>2.9860666</v>
      </c>
      <c r="M436" s="125">
        <f>IF(Data!O378&gt;0,Data!O378,O279)</f>
        <v>3.1332985999999998</v>
      </c>
      <c r="N436" s="125">
        <f>IF(Data!P378&gt;0,Data!P378,P279)</f>
        <v>3.1970942</v>
      </c>
      <c r="O436" s="52"/>
      <c r="P436" s="52"/>
    </row>
    <row r="437" spans="1:16">
      <c r="A437" s="126"/>
      <c r="B437" s="118">
        <f t="shared" si="6"/>
        <v>43958</v>
      </c>
      <c r="C437" s="125">
        <f>IF(Data!E379&gt;0,Data!E379,E280)</f>
        <v>3.8</v>
      </c>
      <c r="D437" s="125">
        <f>IF(Data!F379&gt;0,Data!F379,F280)</f>
        <v>3.84</v>
      </c>
      <c r="E437" s="125">
        <f>IF(Data!G379&gt;0,Data!G379,G280)</f>
        <v>3.68</v>
      </c>
      <c r="F437" s="125">
        <f>IF(Data!H379&gt;0,Data!H379,H280)</f>
        <v>3.71</v>
      </c>
      <c r="G437" s="125">
        <f>IF(Data!I379&gt;0,Data!I379,I280)</f>
        <v>3.79</v>
      </c>
      <c r="H437" s="125">
        <f>IF(Data!J379&gt;0,Data!J379,J280)</f>
        <v>3.78</v>
      </c>
      <c r="I437" s="125">
        <f>IF(Data!K379&gt;0,Data!K379,K280)</f>
        <v>3.68</v>
      </c>
      <c r="J437" s="125">
        <f>IF(Data!L379&gt;0,Data!L379,L280)</f>
        <v>3.0751672000000001</v>
      </c>
      <c r="K437" s="125">
        <f>IF(Data!M379&gt;0,Data!M379,M280)</f>
        <v>2.9783014000000003</v>
      </c>
      <c r="L437" s="125">
        <f>IF(Data!N379&gt;0,Data!N379,N280)</f>
        <v>2.9660666</v>
      </c>
      <c r="M437" s="125">
        <f>IF(Data!O379&gt;0,Data!O379,O280)</f>
        <v>3.1032986</v>
      </c>
      <c r="N437" s="125">
        <f>IF(Data!P379&gt;0,Data!P379,P280)</f>
        <v>3.1670942000000002</v>
      </c>
      <c r="O437" s="52"/>
      <c r="P437" s="52"/>
    </row>
    <row r="438" spans="1:16">
      <c r="A438" s="126"/>
      <c r="B438" s="118">
        <f t="shared" si="6"/>
        <v>43965</v>
      </c>
      <c r="C438" s="125">
        <f>IF(Data!E380&gt;0,Data!E380,E281)</f>
        <v>3.8</v>
      </c>
      <c r="D438" s="125">
        <f>IF(Data!F380&gt;0,Data!F380,F281)</f>
        <v>3.84</v>
      </c>
      <c r="E438" s="125">
        <f>IF(Data!G380&gt;0,Data!G380,G281)</f>
        <v>3.68</v>
      </c>
      <c r="F438" s="125">
        <f>IF(Data!H380&gt;0,Data!H380,H281)</f>
        <v>3.71</v>
      </c>
      <c r="G438" s="125">
        <f>IF(Data!I380&gt;0,Data!I380,I281)</f>
        <v>3.79</v>
      </c>
      <c r="H438" s="125">
        <f>IF(Data!J380&gt;0,Data!J380,J281)</f>
        <v>3.78</v>
      </c>
      <c r="I438" s="125">
        <f>IF(Data!K380&gt;0,Data!K380,K281)</f>
        <v>3.68</v>
      </c>
      <c r="J438" s="125">
        <f>IF(Data!L380&gt;0,Data!L380,L281)</f>
        <v>3.0751672000000001</v>
      </c>
      <c r="K438" s="125">
        <f>IF(Data!M380&gt;0,Data!M380,M281)</f>
        <v>2.9723014000000001</v>
      </c>
      <c r="L438" s="125">
        <f>IF(Data!N380&gt;0,Data!N380,N281)</f>
        <v>2.9600665999999998</v>
      </c>
      <c r="M438" s="125">
        <f>IF(Data!O380&gt;0,Data!O380,O281)</f>
        <v>3.0892986000000002</v>
      </c>
      <c r="N438" s="125">
        <f>IF(Data!P380&gt;0,Data!P380,P281)</f>
        <v>3.1530942000000004</v>
      </c>
      <c r="O438" s="52"/>
      <c r="P438" s="52"/>
    </row>
    <row r="439" spans="1:16">
      <c r="A439" s="126"/>
      <c r="B439" s="118">
        <f t="shared" si="6"/>
        <v>43972</v>
      </c>
      <c r="C439" s="125">
        <f>IF(Data!E381&gt;0,Data!E381,E282)</f>
        <v>3.8</v>
      </c>
      <c r="D439" s="125">
        <f>IF(Data!F381&gt;0,Data!F381,F282)</f>
        <v>3.84</v>
      </c>
      <c r="E439" s="125">
        <f>IF(Data!G381&gt;0,Data!G381,G282)</f>
        <v>3.68</v>
      </c>
      <c r="F439" s="125">
        <f>IF(Data!H381&gt;0,Data!H381,H282)</f>
        <v>3.71</v>
      </c>
      <c r="G439" s="125">
        <f>IF(Data!I381&gt;0,Data!I381,I282)</f>
        <v>3.79</v>
      </c>
      <c r="H439" s="125">
        <f>IF(Data!J381&gt;0,Data!J381,J282)</f>
        <v>3.78</v>
      </c>
      <c r="I439" s="125">
        <f>IF(Data!K381&gt;0,Data!K381,K282)</f>
        <v>3.68</v>
      </c>
      <c r="J439" s="125">
        <f>IF(Data!L381&gt;0,Data!L381,L282)</f>
        <v>3.0751672000000001</v>
      </c>
      <c r="K439" s="125">
        <f>IF(Data!M381&gt;0,Data!M381,M282)</f>
        <v>2.9743014000000003</v>
      </c>
      <c r="L439" s="125">
        <f>IF(Data!N381&gt;0,Data!N381,N282)</f>
        <v>2.9620666</v>
      </c>
      <c r="M439" s="125">
        <f>IF(Data!O381&gt;0,Data!O381,O282)</f>
        <v>3.0992986</v>
      </c>
      <c r="N439" s="125">
        <f>IF(Data!P381&gt;0,Data!P381,P282)</f>
        <v>3.1630942000000002</v>
      </c>
      <c r="O439" s="52"/>
      <c r="P439" s="52"/>
    </row>
    <row r="440" spans="1:16">
      <c r="A440" s="126"/>
      <c r="B440" s="118">
        <f t="shared" si="6"/>
        <v>43979</v>
      </c>
      <c r="C440" s="125">
        <f>IF(Data!E382&gt;0,Data!E382,E283)</f>
        <v>3.8</v>
      </c>
      <c r="D440" s="125">
        <f>IF(Data!F382&gt;0,Data!F382,F283)</f>
        <v>3.84</v>
      </c>
      <c r="E440" s="125">
        <f>IF(Data!G382&gt;0,Data!G382,G283)</f>
        <v>3.68</v>
      </c>
      <c r="F440" s="125">
        <f>IF(Data!H382&gt;0,Data!H382,H283)</f>
        <v>3.71</v>
      </c>
      <c r="G440" s="125">
        <f>IF(Data!I382&gt;0,Data!I382,I283)</f>
        <v>3.79</v>
      </c>
      <c r="H440" s="125">
        <f>IF(Data!J382&gt;0,Data!J382,J283)</f>
        <v>3.78</v>
      </c>
      <c r="I440" s="125">
        <f>IF(Data!K382&gt;0,Data!K382,K283)</f>
        <v>3.68</v>
      </c>
      <c r="J440" s="125">
        <f>IF(Data!L382&gt;0,Data!L382,L283)</f>
        <v>3.0751672000000001</v>
      </c>
      <c r="K440" s="125">
        <f>IF(Data!M382&gt;0,Data!M382,M283)</f>
        <v>3.0723014000000002</v>
      </c>
      <c r="L440" s="125">
        <f>IF(Data!N382&gt;0,Data!N382,N283)</f>
        <v>3.0600665999999999</v>
      </c>
      <c r="M440" s="125">
        <f>IF(Data!O382&gt;0,Data!O382,O283)</f>
        <v>3.1852985999999999</v>
      </c>
      <c r="N440" s="125">
        <f>IF(Data!P382&gt;0,Data!P382,P283)</f>
        <v>3.2490942</v>
      </c>
      <c r="O440" s="52"/>
      <c r="P440" s="52"/>
    </row>
    <row r="441" spans="1:16">
      <c r="A441" s="126"/>
      <c r="B441" s="118">
        <f t="shared" si="6"/>
        <v>43986</v>
      </c>
      <c r="C441" s="125">
        <f>IF(Data!E383&gt;0,Data!E383,E284)</f>
        <v>3.8</v>
      </c>
      <c r="D441" s="125">
        <f>IF(Data!F383&gt;0,Data!F383,F284)</f>
        <v>3.84</v>
      </c>
      <c r="E441" s="125">
        <f>IF(Data!G383&gt;0,Data!G383,G284)</f>
        <v>3.68</v>
      </c>
      <c r="F441" s="125">
        <f>IF(Data!H383&gt;0,Data!H383,H284)</f>
        <v>3.71</v>
      </c>
      <c r="G441" s="125">
        <f>IF(Data!I383&gt;0,Data!I383,I284)</f>
        <v>3.79</v>
      </c>
      <c r="H441" s="125">
        <f>IF(Data!J383&gt;0,Data!J383,J284)</f>
        <v>3.78</v>
      </c>
      <c r="I441" s="125">
        <f>IF(Data!K383&gt;0,Data!K383,K284)</f>
        <v>3.68</v>
      </c>
      <c r="J441" s="125">
        <f>IF(Data!L383&gt;0,Data!L383,L284)</f>
        <v>3.29</v>
      </c>
      <c r="K441" s="125">
        <f>IF(Data!M383&gt;0,Data!M383,M284)</f>
        <v>3.0883014000000002</v>
      </c>
      <c r="L441" s="125">
        <f>IF(Data!N383&gt;0,Data!N383,N284)</f>
        <v>3.0760665999999999</v>
      </c>
      <c r="M441" s="125">
        <f>IF(Data!O383&gt;0,Data!O383,O284)</f>
        <v>3.2012985999999999</v>
      </c>
      <c r="N441" s="125">
        <f>IF(Data!P383&gt;0,Data!P383,P284)</f>
        <v>3.2650942000000001</v>
      </c>
      <c r="O441" s="52"/>
      <c r="P441" s="52"/>
    </row>
    <row r="442" spans="1:16">
      <c r="A442" s="126"/>
      <c r="B442" s="118">
        <f t="shared" si="6"/>
        <v>43993</v>
      </c>
      <c r="C442" s="125">
        <f>IF(Data!E384&gt;0,Data!E384,E285)</f>
        <v>3.8</v>
      </c>
      <c r="D442" s="125">
        <f>IF(Data!F384&gt;0,Data!F384,F285)</f>
        <v>3.84</v>
      </c>
      <c r="E442" s="125">
        <f>IF(Data!G384&gt;0,Data!G384,G285)</f>
        <v>3.68</v>
      </c>
      <c r="F442" s="125">
        <f>IF(Data!H384&gt;0,Data!H384,H285)</f>
        <v>3.71</v>
      </c>
      <c r="G442" s="125">
        <f>IF(Data!I384&gt;0,Data!I384,I285)</f>
        <v>3.79</v>
      </c>
      <c r="H442" s="125">
        <f>IF(Data!J384&gt;0,Data!J384,J285)</f>
        <v>3.78</v>
      </c>
      <c r="I442" s="125">
        <f>IF(Data!K384&gt;0,Data!K384,K285)</f>
        <v>3.68</v>
      </c>
      <c r="J442" s="125">
        <f>IF(Data!L384&gt;0,Data!L384,L285)</f>
        <v>3.29</v>
      </c>
      <c r="K442" s="125">
        <f>IF(Data!M384&gt;0,Data!M384,M285)</f>
        <v>3.0943014</v>
      </c>
      <c r="L442" s="125">
        <f>IF(Data!N384&gt;0,Data!N384,N285)</f>
        <v>3.0820665999999997</v>
      </c>
      <c r="M442" s="125">
        <f>IF(Data!O384&gt;0,Data!O384,O285)</f>
        <v>3.2192986000000001</v>
      </c>
      <c r="N442" s="125">
        <f>IF(Data!P384&gt;0,Data!P384,P285)</f>
        <v>3.2830942000000003</v>
      </c>
      <c r="O442" s="52"/>
      <c r="P442" s="52"/>
    </row>
    <row r="443" spans="1:16">
      <c r="A443" s="126"/>
      <c r="B443" s="118">
        <f t="shared" si="6"/>
        <v>44000</v>
      </c>
      <c r="C443" s="125">
        <f>IF(Data!E385&gt;0,Data!E385,E286)</f>
        <v>3.8</v>
      </c>
      <c r="D443" s="125">
        <f>IF(Data!F385&gt;0,Data!F385,F286)</f>
        <v>3.84</v>
      </c>
      <c r="E443" s="125">
        <f>IF(Data!G385&gt;0,Data!G385,G286)</f>
        <v>3.68</v>
      </c>
      <c r="F443" s="125">
        <f>IF(Data!H385&gt;0,Data!H385,H286)</f>
        <v>3.71</v>
      </c>
      <c r="G443" s="125">
        <f>IF(Data!I385&gt;0,Data!I385,I286)</f>
        <v>3.79</v>
      </c>
      <c r="H443" s="125">
        <f>IF(Data!J385&gt;0,Data!J385,J286)</f>
        <v>3.78</v>
      </c>
      <c r="I443" s="125">
        <f>IF(Data!K385&gt;0,Data!K385,K286)</f>
        <v>3.68</v>
      </c>
      <c r="J443" s="125">
        <f>IF(Data!L385&gt;0,Data!L385,L286)</f>
        <v>3.29</v>
      </c>
      <c r="K443" s="125">
        <f>IF(Data!M385&gt;0,Data!M385,M286)</f>
        <v>3.1083014000000002</v>
      </c>
      <c r="L443" s="125">
        <f>IF(Data!N385&gt;0,Data!N385,N286)</f>
        <v>3.0960665999999999</v>
      </c>
      <c r="M443" s="125">
        <f>IF(Data!O385&gt;0,Data!O385,O286)</f>
        <v>3.2232986000000001</v>
      </c>
      <c r="N443" s="125">
        <f>IF(Data!P385&gt;0,Data!P385,P286)</f>
        <v>3.2870942000000003</v>
      </c>
      <c r="O443" s="52"/>
      <c r="P443" s="52"/>
    </row>
    <row r="444" spans="1:16">
      <c r="A444" s="126"/>
      <c r="B444" s="118">
        <f t="shared" si="6"/>
        <v>44007</v>
      </c>
      <c r="C444" s="125">
        <f>IF(Data!E386&gt;0,Data!E386,E287)</f>
        <v>3.8</v>
      </c>
      <c r="D444" s="125">
        <f>IF(Data!F386&gt;0,Data!F386,F287)</f>
        <v>3.84</v>
      </c>
      <c r="E444" s="125">
        <f>IF(Data!G386&gt;0,Data!G386,G287)</f>
        <v>3.68</v>
      </c>
      <c r="F444" s="125">
        <f>IF(Data!H386&gt;0,Data!H386,H287)</f>
        <v>3.71</v>
      </c>
      <c r="G444" s="125">
        <f>IF(Data!I386&gt;0,Data!I386,I287)</f>
        <v>3.79</v>
      </c>
      <c r="H444" s="125">
        <f>IF(Data!J386&gt;0,Data!J386,J287)</f>
        <v>3.78</v>
      </c>
      <c r="I444" s="125">
        <f>IF(Data!K386&gt;0,Data!K386,K287)</f>
        <v>3.68</v>
      </c>
      <c r="J444" s="125">
        <f>IF(Data!L386&gt;0,Data!L386,L287)</f>
        <v>3.29</v>
      </c>
      <c r="K444" s="125">
        <f>IF(Data!M386&gt;0,Data!M386,M287)</f>
        <v>2.9703014000000003</v>
      </c>
      <c r="L444" s="125">
        <f>IF(Data!N386&gt;0,Data!N386,N287)</f>
        <v>2.9580666</v>
      </c>
      <c r="M444" s="125">
        <f>IF(Data!O386&gt;0,Data!O386,O287)</f>
        <v>3.0732986000000002</v>
      </c>
      <c r="N444" s="125">
        <f>IF(Data!P386&gt;0,Data!P386,P287)</f>
        <v>3.1370942000000004</v>
      </c>
      <c r="O444" s="52"/>
      <c r="P444" s="52"/>
    </row>
    <row r="445" spans="1:16">
      <c r="A445" s="126"/>
      <c r="B445" s="118">
        <f t="shared" si="6"/>
        <v>44014</v>
      </c>
      <c r="C445" s="125">
        <f>IF(Data!E387&gt;0,Data!E387,E288)</f>
        <v>3.8</v>
      </c>
      <c r="D445" s="125">
        <f>IF(Data!F387&gt;0,Data!F387,F288)</f>
        <v>3.84</v>
      </c>
      <c r="E445" s="125">
        <f>IF(Data!G387&gt;0,Data!G387,G288)</f>
        <v>3.68</v>
      </c>
      <c r="F445" s="125">
        <f>IF(Data!H387&gt;0,Data!H387,H288)</f>
        <v>3.71</v>
      </c>
      <c r="G445" s="125">
        <f>IF(Data!I387&gt;0,Data!I387,I288)</f>
        <v>3.79</v>
      </c>
      <c r="H445" s="125">
        <f>IF(Data!J387&gt;0,Data!J387,J288)</f>
        <v>3.78</v>
      </c>
      <c r="I445" s="125">
        <f>IF(Data!K387&gt;0,Data!K387,K288)</f>
        <v>3.68</v>
      </c>
      <c r="J445" s="125">
        <f>IF(Data!L387&gt;0,Data!L387,L288)</f>
        <v>3.29</v>
      </c>
      <c r="K445" s="125">
        <f>IF(Data!M387&gt;0,Data!M387,M288)</f>
        <v>3.2</v>
      </c>
      <c r="L445" s="125">
        <f>IF(Data!N387&gt;0,Data!N387,N288)</f>
        <v>3.0616665999999997</v>
      </c>
      <c r="M445" s="125">
        <f>IF(Data!O387&gt;0,Data!O387,O288)</f>
        <v>3.3032986000000002</v>
      </c>
      <c r="N445" s="125">
        <f>IF(Data!P387&gt;0,Data!P387,P288)</f>
        <v>3.3670942000000004</v>
      </c>
      <c r="O445" s="52"/>
      <c r="P445" s="52"/>
    </row>
    <row r="446" spans="1:16">
      <c r="A446" s="126"/>
      <c r="B446" s="118">
        <f t="shared" si="6"/>
        <v>44021</v>
      </c>
      <c r="C446" s="125">
        <f>IF(Data!E388&gt;0,Data!E388,E289)</f>
        <v>3.8</v>
      </c>
      <c r="D446" s="125">
        <f>IF(Data!F388&gt;0,Data!F388,F289)</f>
        <v>3.84</v>
      </c>
      <c r="E446" s="125">
        <f>IF(Data!G388&gt;0,Data!G388,G289)</f>
        <v>3.68</v>
      </c>
      <c r="F446" s="125">
        <f>IF(Data!H388&gt;0,Data!H388,H289)</f>
        <v>3.71</v>
      </c>
      <c r="G446" s="125">
        <f>IF(Data!I388&gt;0,Data!I388,I289)</f>
        <v>3.79</v>
      </c>
      <c r="H446" s="125">
        <f>IF(Data!J388&gt;0,Data!J388,J289)</f>
        <v>3.78</v>
      </c>
      <c r="I446" s="125">
        <f>IF(Data!K388&gt;0,Data!K388,K289)</f>
        <v>3.68</v>
      </c>
      <c r="J446" s="125">
        <f>IF(Data!L388&gt;0,Data!L388,L289)</f>
        <v>3.29</v>
      </c>
      <c r="K446" s="125">
        <f>IF(Data!M388&gt;0,Data!M388,M289)</f>
        <v>3.2</v>
      </c>
      <c r="L446" s="125">
        <f>IF(Data!N388&gt;0,Data!N388,N289)</f>
        <v>3.0616665999999997</v>
      </c>
      <c r="M446" s="125">
        <f>IF(Data!O388&gt;0,Data!O388,O289)</f>
        <v>3.3552986000000002</v>
      </c>
      <c r="N446" s="125">
        <f>IF(Data!P388&gt;0,Data!P388,P289)</f>
        <v>3.4190942000000004</v>
      </c>
      <c r="O446" s="52"/>
      <c r="P446" s="52"/>
    </row>
    <row r="447" spans="1:16">
      <c r="A447" s="126"/>
      <c r="B447" s="118">
        <f t="shared" si="6"/>
        <v>44028</v>
      </c>
      <c r="C447" s="125">
        <f>IF(Data!E389&gt;0,Data!E389,E290)</f>
        <v>3.8</v>
      </c>
      <c r="D447" s="125">
        <f>IF(Data!F389&gt;0,Data!F389,F290)</f>
        <v>3.84</v>
      </c>
      <c r="E447" s="125">
        <f>IF(Data!G389&gt;0,Data!G389,G290)</f>
        <v>3.68</v>
      </c>
      <c r="F447" s="125">
        <f>IF(Data!H389&gt;0,Data!H389,H290)</f>
        <v>3.71</v>
      </c>
      <c r="G447" s="125">
        <f>IF(Data!I389&gt;0,Data!I389,I290)</f>
        <v>3.79</v>
      </c>
      <c r="H447" s="125">
        <f>IF(Data!J389&gt;0,Data!J389,J290)</f>
        <v>3.78</v>
      </c>
      <c r="I447" s="125">
        <f>IF(Data!K389&gt;0,Data!K389,K290)</f>
        <v>3.68</v>
      </c>
      <c r="J447" s="125">
        <f>IF(Data!L389&gt;0,Data!L389,L290)</f>
        <v>3.29</v>
      </c>
      <c r="K447" s="125">
        <f>IF(Data!M389&gt;0,Data!M389,M290)</f>
        <v>3.2</v>
      </c>
      <c r="L447" s="125">
        <f>IF(Data!N389&gt;0,Data!N389,N290)</f>
        <v>3.0616665999999997</v>
      </c>
      <c r="M447" s="125">
        <f>IF(Data!O389&gt;0,Data!O389,O290)</f>
        <v>3.1712986000000001</v>
      </c>
      <c r="N447" s="125">
        <f>IF(Data!P389&gt;0,Data!P389,P290)</f>
        <v>3.2350942000000003</v>
      </c>
      <c r="O447" s="52"/>
      <c r="P447" s="52"/>
    </row>
    <row r="448" spans="1:16">
      <c r="A448" s="126"/>
      <c r="B448" s="118">
        <f t="shared" si="6"/>
        <v>44035</v>
      </c>
      <c r="C448" s="125">
        <f>IF(Data!E390&gt;0,Data!E390,E291)</f>
        <v>3.8</v>
      </c>
      <c r="D448" s="125">
        <f>IF(Data!F390&gt;0,Data!F390,F291)</f>
        <v>3.84</v>
      </c>
      <c r="E448" s="125">
        <f>IF(Data!G390&gt;0,Data!G390,G291)</f>
        <v>3.68</v>
      </c>
      <c r="F448" s="125">
        <f>IF(Data!H390&gt;0,Data!H390,H291)</f>
        <v>3.71</v>
      </c>
      <c r="G448" s="125">
        <f>IF(Data!I390&gt;0,Data!I390,I291)</f>
        <v>3.79</v>
      </c>
      <c r="H448" s="125">
        <f>IF(Data!J390&gt;0,Data!J390,J291)</f>
        <v>3.78</v>
      </c>
      <c r="I448" s="125">
        <f>IF(Data!K390&gt;0,Data!K390,K291)</f>
        <v>3.68</v>
      </c>
      <c r="J448" s="125">
        <f>IF(Data!L390&gt;0,Data!L390,L291)</f>
        <v>3.29</v>
      </c>
      <c r="K448" s="125">
        <f>IF(Data!M390&gt;0,Data!M390,M291)</f>
        <v>3.2</v>
      </c>
      <c r="L448" s="125">
        <f>IF(Data!N390&gt;0,Data!N390,N291)</f>
        <v>3.0616665999999997</v>
      </c>
      <c r="M448" s="125">
        <f>IF(Data!O390&gt;0,Data!O390,O291)</f>
        <v>3.1492985999999998</v>
      </c>
      <c r="N448" s="125">
        <f>IF(Data!P390&gt;0,Data!P390,P291)</f>
        <v>3.2130942</v>
      </c>
      <c r="O448" s="52"/>
      <c r="P448" s="52"/>
    </row>
    <row r="449" spans="1:16">
      <c r="A449" s="126"/>
      <c r="B449" s="118">
        <f t="shared" si="6"/>
        <v>44042</v>
      </c>
      <c r="C449" s="125">
        <f>IF(Data!E391&gt;0,Data!E391,E292)</f>
        <v>3.8</v>
      </c>
      <c r="D449" s="125">
        <f>IF(Data!F391&gt;0,Data!F391,F292)</f>
        <v>3.84</v>
      </c>
      <c r="E449" s="125">
        <f>IF(Data!G391&gt;0,Data!G391,G292)</f>
        <v>3.68</v>
      </c>
      <c r="F449" s="125">
        <f>IF(Data!H391&gt;0,Data!H391,H292)</f>
        <v>3.71</v>
      </c>
      <c r="G449" s="125">
        <f>IF(Data!I391&gt;0,Data!I391,I292)</f>
        <v>3.79</v>
      </c>
      <c r="H449" s="125">
        <f>IF(Data!J391&gt;0,Data!J391,J292)</f>
        <v>3.78</v>
      </c>
      <c r="I449" s="125">
        <f>IF(Data!K391&gt;0,Data!K391,K292)</f>
        <v>3.68</v>
      </c>
      <c r="J449" s="125">
        <f>IF(Data!L391&gt;0,Data!L391,L292)</f>
        <v>3.29</v>
      </c>
      <c r="K449" s="125">
        <f>IF(Data!M391&gt;0,Data!M391,M292)</f>
        <v>3.2</v>
      </c>
      <c r="L449" s="125">
        <f>IF(Data!N391&gt;0,Data!N391,N292)</f>
        <v>3.0616665999999997</v>
      </c>
      <c r="M449" s="125">
        <f>IF(Data!O391&gt;0,Data!O391,O292)</f>
        <v>3.0252986000000002</v>
      </c>
      <c r="N449" s="125">
        <f>IF(Data!P391&gt;0,Data!P391,P292)</f>
        <v>3.0890942000000003</v>
      </c>
      <c r="O449" s="52"/>
      <c r="P449" s="52"/>
    </row>
    <row r="450" spans="1:16">
      <c r="A450" s="126"/>
      <c r="B450" s="118">
        <f>B449+7</f>
        <v>44049</v>
      </c>
      <c r="C450" s="125">
        <f>IF(Data!E392&gt;0,Data!E392,E293)</f>
        <v>3.8</v>
      </c>
      <c r="D450" s="125">
        <f>IF(Data!F392&gt;0,Data!F392,F293)</f>
        <v>3.84</v>
      </c>
      <c r="E450" s="125">
        <f>IF(Data!G392&gt;0,Data!G392,G293)</f>
        <v>3.68</v>
      </c>
      <c r="F450" s="125">
        <f>IF(Data!H392&gt;0,Data!H392,H293)</f>
        <v>3.71</v>
      </c>
      <c r="G450" s="125">
        <f>IF(Data!I392&gt;0,Data!I392,I293)</f>
        <v>3.79</v>
      </c>
      <c r="H450" s="125">
        <f>IF(Data!J392&gt;0,Data!J392,J293)</f>
        <v>3.78</v>
      </c>
      <c r="I450" s="125">
        <f>IF(Data!K392&gt;0,Data!K392,K293)</f>
        <v>3.68</v>
      </c>
      <c r="J450" s="125">
        <f>IF(Data!L392&gt;0,Data!L392,L293)</f>
        <v>3.29</v>
      </c>
      <c r="K450" s="125">
        <f>IF(Data!M392&gt;0,Data!M392,M293)</f>
        <v>3.2</v>
      </c>
      <c r="L450" s="125">
        <f>IF(Data!N392&gt;0,Data!N392,N293)</f>
        <v>3.16</v>
      </c>
      <c r="M450" s="125">
        <f>IF(Data!O392&gt;0,Data!O392,O293)</f>
        <v>2.9812986000000001</v>
      </c>
      <c r="N450" s="125">
        <f>IF(Data!P392&gt;0,Data!P392,P293)</f>
        <v>3.0450942000000003</v>
      </c>
      <c r="O450" s="52"/>
      <c r="P450" s="52"/>
    </row>
    <row r="451" spans="1:16">
      <c r="A451" s="126"/>
      <c r="B451" s="118">
        <f>B450+7</f>
        <v>44056</v>
      </c>
      <c r="C451" s="125">
        <f>IF(Data!E393&gt;0,Data!E393,E294)</f>
        <v>3.8</v>
      </c>
      <c r="D451" s="125">
        <f>IF(Data!F393&gt;0,Data!F393,F294)</f>
        <v>3.84</v>
      </c>
      <c r="E451" s="125">
        <f>IF(Data!G393&gt;0,Data!G393,G294)</f>
        <v>3.68</v>
      </c>
      <c r="F451" s="125">
        <f>IF(Data!H393&gt;0,Data!H393,H294)</f>
        <v>3.71</v>
      </c>
      <c r="G451" s="125">
        <f>IF(Data!I393&gt;0,Data!I393,I294)</f>
        <v>3.79</v>
      </c>
      <c r="H451" s="125">
        <f>IF(Data!J393&gt;0,Data!J393,J294)</f>
        <v>3.78</v>
      </c>
      <c r="I451" s="125">
        <f>IF(Data!K393&gt;0,Data!K393,K294)</f>
        <v>3.68</v>
      </c>
      <c r="J451" s="125">
        <f>IF(Data!L393&gt;0,Data!L393,L294)</f>
        <v>3.29</v>
      </c>
      <c r="K451" s="125">
        <f>IF(Data!M393&gt;0,Data!M393,M294)</f>
        <v>3.2</v>
      </c>
      <c r="L451" s="125">
        <f>IF(Data!N393&gt;0,Data!N393,N294)</f>
        <v>3.16</v>
      </c>
      <c r="M451" s="125">
        <f>IF(Data!O393&gt;0,Data!O393,O294)</f>
        <v>3.1212985999999998</v>
      </c>
      <c r="N451" s="125">
        <f>IF(Data!P393&gt;0,Data!P393,P294)</f>
        <v>3.1850942</v>
      </c>
      <c r="O451" s="52"/>
      <c r="P451" s="52"/>
    </row>
    <row r="452" spans="1:16">
      <c r="A452" s="127"/>
      <c r="B452" s="118">
        <f>B451+7</f>
        <v>44063</v>
      </c>
      <c r="C452" s="125">
        <f>IF(Data!E394&gt;0,Data!E394,E295)</f>
        <v>3.8</v>
      </c>
      <c r="D452" s="125">
        <f>IF(Data!F394&gt;0,Data!F394,F295)</f>
        <v>3.84</v>
      </c>
      <c r="E452" s="125">
        <f>IF(Data!G394&gt;0,Data!G394,G295)</f>
        <v>3.68</v>
      </c>
      <c r="F452" s="125">
        <f>IF(Data!H394&gt;0,Data!H394,H295)</f>
        <v>3.71</v>
      </c>
      <c r="G452" s="125">
        <f>IF(Data!I394&gt;0,Data!I394,I295)</f>
        <v>3.79</v>
      </c>
      <c r="H452" s="125">
        <f>IF(Data!J394&gt;0,Data!J394,J295)</f>
        <v>3.78</v>
      </c>
      <c r="I452" s="125">
        <f>IF(Data!K394&gt;0,Data!K394,K295)</f>
        <v>3.68</v>
      </c>
      <c r="J452" s="125">
        <f>IF(Data!L394&gt;0,Data!L394,L295)</f>
        <v>3.29</v>
      </c>
      <c r="K452" s="125">
        <f>IF(Data!M394&gt;0,Data!M394,M295)</f>
        <v>3.2</v>
      </c>
      <c r="L452" s="125">
        <f>IF(Data!N394&gt;0,Data!N394,N295)</f>
        <v>3.16</v>
      </c>
      <c r="M452" s="125">
        <f>IF(Data!O394&gt;0,Data!O394,O295)</f>
        <v>3.1132986000000002</v>
      </c>
      <c r="N452" s="125">
        <f>IF(Data!P394&gt;0,Data!P394,P295)</f>
        <v>3.1770942000000004</v>
      </c>
      <c r="O452" s="52"/>
      <c r="P452" s="52"/>
    </row>
    <row r="453" spans="1:16">
      <c r="A453" s="127"/>
      <c r="B453" s="118">
        <f>B452+7</f>
        <v>44070</v>
      </c>
      <c r="C453" s="125">
        <f>IF(Data!E395&gt;0,Data!E395,E296)</f>
        <v>3.8</v>
      </c>
      <c r="D453" s="125">
        <f>IF(Data!F395&gt;0,Data!F395,F296)</f>
        <v>3.84</v>
      </c>
      <c r="E453" s="125">
        <f>IF(Data!G395&gt;0,Data!G395,G296)</f>
        <v>3.68</v>
      </c>
      <c r="F453" s="125">
        <f>IF(Data!H395&gt;0,Data!H395,H296)</f>
        <v>3.71</v>
      </c>
      <c r="G453" s="125">
        <f>IF(Data!I395&gt;0,Data!I395,I296)</f>
        <v>3.79</v>
      </c>
      <c r="H453" s="125">
        <f>IF(Data!J395&gt;0,Data!J395,J296)</f>
        <v>3.78</v>
      </c>
      <c r="I453" s="125">
        <f>IF(Data!K395&gt;0,Data!K395,K296)</f>
        <v>3.68</v>
      </c>
      <c r="J453" s="125">
        <f>IF(Data!L395&gt;0,Data!L395,L296)</f>
        <v>3.29</v>
      </c>
      <c r="K453" s="125">
        <f>IF(Data!M395&gt;0,Data!M395,M296)</f>
        <v>3.2</v>
      </c>
      <c r="L453" s="125">
        <f>IF(Data!N395&gt;0,Data!N395,N296)</f>
        <v>3.16</v>
      </c>
      <c r="M453" s="125">
        <f>IF(Data!O395&gt;0,Data!O395,O296)</f>
        <v>3.3112986000000002</v>
      </c>
      <c r="N453" s="125">
        <f>IF(Data!P395&gt;0,Data!P395,P296)</f>
        <v>3.3750942000000004</v>
      </c>
      <c r="O453" s="52"/>
      <c r="P453" s="52"/>
    </row>
    <row r="454" spans="1:16" ht="13.8" thickBot="1">
      <c r="A454" s="128"/>
      <c r="B454" s="129"/>
      <c r="C454" s="130"/>
      <c r="D454" s="130"/>
      <c r="E454" s="130"/>
      <c r="F454" s="130"/>
      <c r="G454" s="130"/>
      <c r="H454" s="130"/>
      <c r="I454" s="130"/>
      <c r="J454" s="130"/>
      <c r="K454" s="130"/>
      <c r="L454" s="130"/>
      <c r="M454" s="130"/>
      <c r="N454" s="130"/>
      <c r="O454" s="53"/>
      <c r="P454" s="53"/>
    </row>
    <row r="455" spans="1:16">
      <c r="A455" s="212" t="s">
        <v>161</v>
      </c>
      <c r="B455" s="123"/>
      <c r="C455" s="123"/>
      <c r="D455" s="123"/>
      <c r="E455" s="123"/>
      <c r="F455" s="123"/>
      <c r="G455" s="123"/>
      <c r="H455" s="123"/>
      <c r="I455" s="123"/>
      <c r="J455" s="123"/>
      <c r="K455" s="123"/>
      <c r="L455" s="123"/>
      <c r="M455" s="123"/>
      <c r="N455" s="123"/>
      <c r="O455" s="52"/>
      <c r="P455" s="52"/>
    </row>
    <row r="456" spans="1:16">
      <c r="A456" t="s">
        <v>384</v>
      </c>
    </row>
    <row r="458" spans="1:16" ht="13.8" thickBot="1">
      <c r="A458" s="122" t="s">
        <v>267</v>
      </c>
      <c r="B458" s="122"/>
      <c r="C458" s="122"/>
      <c r="D458" s="122"/>
      <c r="E458" s="122"/>
      <c r="F458" s="122"/>
      <c r="G458" s="122"/>
      <c r="H458" s="122"/>
      <c r="I458" s="122"/>
      <c r="J458" s="122"/>
      <c r="K458" s="122"/>
      <c r="L458" s="122"/>
      <c r="M458" s="122"/>
      <c r="N458" s="119"/>
      <c r="O458" s="119"/>
      <c r="P458" s="119"/>
    </row>
    <row r="459" spans="1:16">
      <c r="A459" s="123" t="s">
        <v>36</v>
      </c>
      <c r="B459" s="207" t="s">
        <v>40</v>
      </c>
      <c r="C459" s="576" t="s">
        <v>55</v>
      </c>
      <c r="D459" s="576"/>
      <c r="E459" s="574" t="s">
        <v>265</v>
      </c>
      <c r="F459" s="574"/>
      <c r="G459" s="574"/>
      <c r="H459" s="574"/>
      <c r="I459" s="574"/>
      <c r="J459" s="574"/>
      <c r="K459" s="574"/>
      <c r="L459" s="574"/>
      <c r="M459" s="574"/>
      <c r="N459" s="574"/>
      <c r="O459" s="574"/>
      <c r="P459" s="574"/>
    </row>
    <row r="460" spans="1:16" ht="13.8" thickBot="1">
      <c r="A460" s="130" t="s">
        <v>56</v>
      </c>
      <c r="B460" s="208" t="s">
        <v>53</v>
      </c>
      <c r="C460" s="119"/>
      <c r="D460" s="119"/>
      <c r="E460" s="208" t="s">
        <v>77</v>
      </c>
      <c r="F460" s="208" t="s">
        <v>78</v>
      </c>
      <c r="G460" s="208" t="s">
        <v>79</v>
      </c>
      <c r="H460" s="208" t="s">
        <v>80</v>
      </c>
      <c r="I460" s="208" t="s">
        <v>81</v>
      </c>
      <c r="J460" s="208" t="s">
        <v>82</v>
      </c>
      <c r="K460" s="208" t="s">
        <v>83</v>
      </c>
      <c r="L460" s="208" t="s">
        <v>84</v>
      </c>
      <c r="M460" s="208" t="s">
        <v>85</v>
      </c>
      <c r="N460" s="208" t="s">
        <v>86</v>
      </c>
      <c r="O460" s="208" t="s">
        <v>87</v>
      </c>
      <c r="P460" s="208" t="s">
        <v>88</v>
      </c>
    </row>
    <row r="461" spans="1:16">
      <c r="A461" s="123"/>
      <c r="B461" s="132"/>
      <c r="C461" s="133"/>
      <c r="D461" s="133"/>
      <c r="E461" s="575" t="s">
        <v>149</v>
      </c>
      <c r="F461" s="575"/>
      <c r="G461" s="575"/>
      <c r="H461" s="575"/>
      <c r="I461" s="575"/>
      <c r="J461" s="575"/>
      <c r="K461" s="575"/>
      <c r="L461" s="575"/>
      <c r="M461" s="575"/>
      <c r="N461" s="575"/>
      <c r="O461" s="575"/>
      <c r="P461" s="575"/>
    </row>
    <row r="462" spans="1:16">
      <c r="A462" s="117">
        <v>2019</v>
      </c>
      <c r="B462" s="118">
        <v>43223</v>
      </c>
      <c r="C462" s="374" t="s">
        <v>226</v>
      </c>
      <c r="D462" s="120"/>
      <c r="E462" s="125">
        <f>IF(C384="","",C384*Data!C$650)</f>
        <v>0.25682620600000006</v>
      </c>
      <c r="F462" s="125">
        <f>IF(D384="","",D384*Data!D$650)</f>
        <v>0.43620552975999999</v>
      </c>
      <c r="G462" s="125">
        <f>IF(E384="","",E384*Data!E$650)</f>
        <v>0.45756888575999999</v>
      </c>
      <c r="H462" s="125">
        <f>IF(F384="","",F384*Data!F$650)</f>
        <v>0.3427182720000001</v>
      </c>
      <c r="I462" s="125">
        <f>IF(G384="","",G384*Data!G$650)</f>
        <v>0.5113326372</v>
      </c>
      <c r="J462" s="125">
        <f>IF(H384="","",H384*Data!H$650)</f>
        <v>0.31348593504</v>
      </c>
      <c r="K462" s="125">
        <f>IF(I384="","",I384*Data!I$650)</f>
        <v>0.28954095632000004</v>
      </c>
      <c r="L462" s="125">
        <f>IF(J384="","",J384*Data!J$650)</f>
        <v>0.2473571936</v>
      </c>
      <c r="M462" s="125">
        <f>IF(K384="","",K384*Data!K$650)</f>
        <v>0.21359379904000003</v>
      </c>
      <c r="N462" s="125">
        <f>IF(L384="","",L384*Data!L$650)</f>
        <v>0.29542155679999998</v>
      </c>
      <c r="O462" s="125">
        <f>IF(M384="","",M384*Data!M$650)</f>
        <v>0.26773221312000001</v>
      </c>
      <c r="P462" s="125">
        <f>IF(N384="","",N384*Data!N$650)</f>
        <v>0.25706801260000001</v>
      </c>
    </row>
    <row r="463" spans="1:16">
      <c r="A463" s="126"/>
      <c r="B463" s="118">
        <f>B462+7</f>
        <v>43230</v>
      </c>
      <c r="C463" s="120"/>
      <c r="D463" s="120"/>
      <c r="E463" s="125">
        <f>IF(C385="","",C385*Data!C$650)</f>
        <v>0.24756370600000002</v>
      </c>
      <c r="F463" s="125">
        <f>IF(D385="","",D385*Data!D$650)</f>
        <v>0.41990352975999995</v>
      </c>
      <c r="G463" s="125">
        <f>IF(E385="","",E385*Data!E$650)</f>
        <v>0.44021238575999999</v>
      </c>
      <c r="H463" s="125">
        <f>IF(F385="","",F385*Data!F$650)</f>
        <v>0.3316182720000001</v>
      </c>
      <c r="I463" s="125">
        <f>IF(G385="","",G385*Data!G$650)</f>
        <v>0.49505763720000007</v>
      </c>
      <c r="J463" s="125">
        <f>IF(H385="","",H385*Data!H$650)</f>
        <v>0.30328593504000001</v>
      </c>
      <c r="K463" s="125">
        <f>IF(I385="","",I385*Data!I$650)</f>
        <v>0.28149995632000002</v>
      </c>
      <c r="L463" s="125">
        <f>IF(J385="","",J385*Data!J$650)</f>
        <v>0.24049869359999998</v>
      </c>
      <c r="M463" s="125">
        <f>IF(K385="","",K385*Data!K$650)</f>
        <v>0.20856179904</v>
      </c>
      <c r="N463" s="125">
        <f>IF(L385="","",L385*Data!L$650)</f>
        <v>0.28857655679999994</v>
      </c>
      <c r="O463" s="125">
        <f>IF(M385="","",M385*Data!M$650)</f>
        <v>0.26190471312000002</v>
      </c>
      <c r="P463" s="125">
        <f>IF(N385="","",N385*Data!N$650)</f>
        <v>0.2514155126</v>
      </c>
    </row>
    <row r="464" spans="1:16">
      <c r="A464" s="126"/>
      <c r="B464" s="118">
        <f t="shared" ref="B464:B527" si="7">B463+7</f>
        <v>43237</v>
      </c>
      <c r="C464" s="120"/>
      <c r="D464" s="120"/>
      <c r="E464" s="125">
        <f>IF(C386="","",C386*Data!C$650)</f>
        <v>0.26300120599999999</v>
      </c>
      <c r="F464" s="125">
        <f>IF(D386="","",D386*Data!D$650)</f>
        <v>0.44707352975999992</v>
      </c>
      <c r="G464" s="125">
        <f>IF(E386="","",E386*Data!E$650)</f>
        <v>0.46913988575999993</v>
      </c>
      <c r="H464" s="125">
        <f>IF(F386="","",F386*Data!F$650)</f>
        <v>0.3491562720000001</v>
      </c>
      <c r="I464" s="125">
        <f>IF(G386="","",G386*Data!G$650)</f>
        <v>0.52077213720000004</v>
      </c>
      <c r="J464" s="125">
        <f>IF(H386="","",H386*Data!H$650)</f>
        <v>0.31940193504000003</v>
      </c>
      <c r="K464" s="125">
        <f>IF(I386="","",I386*Data!I$650)</f>
        <v>0.29402895631999998</v>
      </c>
      <c r="L464" s="125">
        <f>IF(J386="","",J386*Data!J$650)</f>
        <v>0.25118519359999997</v>
      </c>
      <c r="M464" s="125">
        <f>IF(K386="","",K386*Data!K$650)</f>
        <v>0.21644979904000003</v>
      </c>
      <c r="N464" s="125">
        <f>IF(L386="","",L386*Data!L$650)</f>
        <v>0.29930655679999996</v>
      </c>
      <c r="O464" s="125">
        <f>IF(M386="","",M386*Data!M$650)</f>
        <v>0.26723271312000002</v>
      </c>
      <c r="P464" s="125">
        <f>IF(N386="","",N386*Data!N$650)</f>
        <v>0.25658351260000001</v>
      </c>
    </row>
    <row r="465" spans="1:16">
      <c r="A465" s="126"/>
      <c r="B465" s="118">
        <f t="shared" si="7"/>
        <v>43244</v>
      </c>
      <c r="C465" s="120"/>
      <c r="D465" s="120"/>
      <c r="E465" s="125">
        <f>IF(C387="","",C387*Data!C$650)</f>
        <v>0.270476206</v>
      </c>
      <c r="F465" s="125">
        <f>IF(D387="","",D387*Data!D$650)</f>
        <v>0.46022952975999992</v>
      </c>
      <c r="G465" s="125">
        <f>IF(E387="","",E387*Data!E$650)</f>
        <v>0.48314688575999998</v>
      </c>
      <c r="H465" s="125">
        <f>IF(F387="","",F387*Data!F$650)</f>
        <v>0.36047827200000004</v>
      </c>
      <c r="I465" s="125">
        <f>IF(G387="","",G387*Data!G$650)</f>
        <v>0.53737263720000006</v>
      </c>
      <c r="J465" s="125">
        <f>IF(H387="","",H387*Data!H$650)</f>
        <v>0.32980593504</v>
      </c>
      <c r="K465" s="125">
        <f>IF(I387="","",I387*Data!I$650)</f>
        <v>0.30244395632000004</v>
      </c>
      <c r="L465" s="125">
        <f>IF(J387="","",J387*Data!J$650)</f>
        <v>0.25836269360000003</v>
      </c>
      <c r="M465" s="125">
        <f>IF(K387="","",K387*Data!K$650)</f>
        <v>0.22175379904000003</v>
      </c>
      <c r="N465" s="125">
        <f>IF(L387="","",L387*Data!L$650)</f>
        <v>0.30652155679999998</v>
      </c>
      <c r="O465" s="125">
        <f>IF(M387="","",M387*Data!M$650)</f>
        <v>0.27006321312000003</v>
      </c>
      <c r="P465" s="125">
        <f>IF(N387="","",N387*Data!N$650)</f>
        <v>0.25932901260000002</v>
      </c>
    </row>
    <row r="466" spans="1:16">
      <c r="A466" s="126"/>
      <c r="B466" s="118">
        <f t="shared" si="7"/>
        <v>43251</v>
      </c>
      <c r="C466" s="120"/>
      <c r="D466" s="120"/>
      <c r="E466" s="125">
        <f>IF(C388="","",C388*Data!C$650)</f>
        <v>0.29923870600000008</v>
      </c>
      <c r="F466" s="125">
        <f>IF(D388="","",D388*Data!D$650)</f>
        <v>0.51085152975999992</v>
      </c>
      <c r="G466" s="125">
        <f>IF(E388="","",E388*Data!E$650)</f>
        <v>0.53704338575999988</v>
      </c>
      <c r="H466" s="125">
        <f>IF(F388="","",F388*Data!F$650)</f>
        <v>0.39599827200000004</v>
      </c>
      <c r="I466" s="125">
        <f>IF(G388="","",G388*Data!G$650)</f>
        <v>0.58945263720000007</v>
      </c>
      <c r="J466" s="125">
        <f>IF(H388="","",H388*Data!H$650)</f>
        <v>0.36244593504000006</v>
      </c>
      <c r="K466" s="125">
        <f>IF(I388="","",I388*Data!I$650)</f>
        <v>0.33011995632000007</v>
      </c>
      <c r="L466" s="125">
        <f>IF(J388="","",J388*Data!J$650)</f>
        <v>0.28196869359999999</v>
      </c>
      <c r="M466" s="125">
        <f>IF(K388="","",K388*Data!K$650)</f>
        <v>0.23984179904000003</v>
      </c>
      <c r="N466" s="125">
        <f>IF(L388="","",L388*Data!L$650)</f>
        <v>0.33112655679999992</v>
      </c>
      <c r="O466" s="125">
        <f>IF(M388="","",M388*Data!M$650)</f>
        <v>0.28005321312000003</v>
      </c>
      <c r="P466" s="125">
        <f>IF(N388="","",N388*Data!N$650)</f>
        <v>0.26901901260000005</v>
      </c>
    </row>
    <row r="467" spans="1:16">
      <c r="A467" s="126"/>
      <c r="B467" s="118">
        <f t="shared" si="7"/>
        <v>43258</v>
      </c>
      <c r="C467" s="120"/>
      <c r="D467" s="120"/>
      <c r="E467" s="125">
        <f>IF(C389="","",C389*Data!C$650)</f>
        <v>0.29030120599999998</v>
      </c>
      <c r="F467" s="125">
        <f>IF(D389="","",D389*Data!D$650)</f>
        <v>0.49512152975999985</v>
      </c>
      <c r="G467" s="125">
        <f>IF(E389="","",E389*Data!E$650)</f>
        <v>0.52029588575999985</v>
      </c>
      <c r="H467" s="125">
        <f>IF(F389="","",F389*Data!F$650)</f>
        <v>0.38489827200000004</v>
      </c>
      <c r="I467" s="125">
        <f>IF(G389="","",G389*Data!G$650)</f>
        <v>0.57317763720000003</v>
      </c>
      <c r="J467" s="125">
        <f>IF(H389="","",H389*Data!H$650)</f>
        <v>0.35224593504000007</v>
      </c>
      <c r="K467" s="125">
        <f>IF(I389="","",I389*Data!I$650)</f>
        <v>0.32226595632000005</v>
      </c>
      <c r="L467" s="125">
        <f>IF(J389="","",J389*Data!J$650)</f>
        <v>0.27526969359999998</v>
      </c>
      <c r="M467" s="125">
        <f>IF(K389="","",K389*Data!K$650)</f>
        <v>0.23521779904000001</v>
      </c>
      <c r="N467" s="125">
        <f>IF(L389="","",L389*Data!L$650)</f>
        <v>0.32483655680000001</v>
      </c>
      <c r="O467" s="125">
        <f>IF(M389="","",M389*Data!M$650)</f>
        <v>0.27672321311999998</v>
      </c>
      <c r="P467" s="125">
        <f>IF(N389="","",N389*Data!N$650)</f>
        <v>0.26578901259999999</v>
      </c>
    </row>
    <row r="468" spans="1:16">
      <c r="A468" s="126"/>
      <c r="B468" s="118">
        <f t="shared" si="7"/>
        <v>43265</v>
      </c>
      <c r="C468" s="120"/>
      <c r="D468" s="120"/>
      <c r="E468" s="125">
        <f>IF(C390="","",C390*Data!C$650)</f>
        <v>0.30151370600000005</v>
      </c>
      <c r="F468" s="125">
        <f>IF(D390="","",D390*Data!D$650)</f>
        <v>0.51485552975999993</v>
      </c>
      <c r="G468" s="125">
        <f>IF(E390="","",E390*Data!E$650)</f>
        <v>0.5413063857599999</v>
      </c>
      <c r="H468" s="125">
        <f>IF(F390="","",F390*Data!F$650)</f>
        <v>0.3975522720000001</v>
      </c>
      <c r="I468" s="125">
        <f>IF(G390="","",G390*Data!G$650)</f>
        <v>0.59173113720000003</v>
      </c>
      <c r="J468" s="125">
        <f>IF(H390="","",H390*Data!H$650)</f>
        <v>0.36387393504000004</v>
      </c>
      <c r="K468" s="125">
        <f>IF(I390="","",I390*Data!I$650)</f>
        <v>0.33180295632000006</v>
      </c>
      <c r="L468" s="125">
        <f>IF(J390="","",J390*Data!J$650)</f>
        <v>0.28340419360000002</v>
      </c>
      <c r="M468" s="125">
        <f>IF(K390="","",K390*Data!K$650)</f>
        <v>0.24133779904000002</v>
      </c>
      <c r="N468" s="125">
        <f>IF(L390="","",L390*Data!L$650)</f>
        <v>0.33316155679999993</v>
      </c>
      <c r="O468" s="125">
        <f>IF(M390="","",M390*Data!M$650)</f>
        <v>0.28321671312000002</v>
      </c>
      <c r="P468" s="125">
        <f>IF(N390="","",N390*Data!N$650)</f>
        <v>0.27208751260000003</v>
      </c>
    </row>
    <row r="469" spans="1:16">
      <c r="A469" s="126"/>
      <c r="B469" s="118">
        <f t="shared" si="7"/>
        <v>43272</v>
      </c>
      <c r="C469" s="120"/>
      <c r="D469" s="120"/>
      <c r="E469" s="125">
        <f>IF(C391="","",C391*Data!C$650)</f>
        <v>0.30492620600000009</v>
      </c>
      <c r="F469" s="125">
        <f>IF(D391="","",D391*Data!D$650)</f>
        <v>0.52086152975999989</v>
      </c>
      <c r="G469" s="125">
        <f>IF(E391="","",E391*Data!E$650)</f>
        <v>0.54770088575999998</v>
      </c>
      <c r="H469" s="125">
        <f>IF(F391="","",F391*Data!F$650)</f>
        <v>0.40221427200000004</v>
      </c>
      <c r="I469" s="125">
        <f>IF(G391="","",G391*Data!G$650)</f>
        <v>0.59856663720000003</v>
      </c>
      <c r="J469" s="125">
        <f>IF(H391="","",H391*Data!H$650)</f>
        <v>0.36815793504</v>
      </c>
      <c r="K469" s="125">
        <f>IF(I391="","",I391*Data!I$650)</f>
        <v>0.33572995632000002</v>
      </c>
      <c r="L469" s="125">
        <f>IF(J391="","",J391*Data!J$650)</f>
        <v>0.28675369359999997</v>
      </c>
      <c r="M469" s="125">
        <f>IF(K391="","",K391*Data!K$650)</f>
        <v>0.24446579904000001</v>
      </c>
      <c r="N469" s="125">
        <f>IF(L391="","",L391*Data!L$650)</f>
        <v>0.33741655679999999</v>
      </c>
      <c r="O469" s="125">
        <f>IF(M391="","",M391*Data!M$650)</f>
        <v>0.28121871312000002</v>
      </c>
      <c r="P469" s="125">
        <f>IF(N391="","",N391*Data!N$650)</f>
        <v>0.27014951260000009</v>
      </c>
    </row>
    <row r="470" spans="1:16">
      <c r="A470" s="126"/>
      <c r="B470" s="118">
        <f t="shared" si="7"/>
        <v>43279</v>
      </c>
      <c r="C470" s="120"/>
      <c r="D470" s="120"/>
      <c r="E470" s="125">
        <f>IF(C392="","",C392*Data!C$650)</f>
        <v>0.29842620599999997</v>
      </c>
      <c r="F470" s="125">
        <f>IF(D392="","",D392*Data!D$650)</f>
        <v>0.50942152975999988</v>
      </c>
      <c r="G470" s="125">
        <f>IF(E392="","",E392*Data!E$650)</f>
        <v>0.5355208857599999</v>
      </c>
      <c r="H470" s="125">
        <f>IF(F392="","",F392*Data!F$650)</f>
        <v>0.39377827200000004</v>
      </c>
      <c r="I470" s="125">
        <f>IF(G392="","",G392*Data!G$650)</f>
        <v>0.58619763720000007</v>
      </c>
      <c r="J470" s="125">
        <f>IF(H392="","",H392*Data!H$650)</f>
        <v>0.36040593504000001</v>
      </c>
      <c r="K470" s="125">
        <f>IF(I392="","",I392*Data!I$650)</f>
        <v>0.32824995632000004</v>
      </c>
      <c r="L470" s="125">
        <f>IF(J392="","",J392*Data!J$650)</f>
        <v>0.28037369359999997</v>
      </c>
      <c r="M470" s="125">
        <f>IF(K392="","",K392*Data!K$650)</f>
        <v>0.23888979904000002</v>
      </c>
      <c r="N470" s="125">
        <f>IF(L392="","",L392*Data!L$650)</f>
        <v>0.32983155679999993</v>
      </c>
      <c r="O470" s="125">
        <f>IF(M392="","",M392*Data!M$650)</f>
        <v>0.27888771312000005</v>
      </c>
      <c r="P470" s="125">
        <f>IF(N392="","",N392*Data!N$650)</f>
        <v>0.26788851260000007</v>
      </c>
    </row>
    <row r="471" spans="1:16">
      <c r="A471" s="126"/>
      <c r="B471" s="118">
        <f t="shared" si="7"/>
        <v>43286</v>
      </c>
      <c r="C471" s="120"/>
      <c r="D471" s="120"/>
      <c r="E471" s="125">
        <f>IF(C393="","",C393*Data!C$650)</f>
        <v>0.29208870599999998</v>
      </c>
      <c r="F471" s="125">
        <f>IF(D393="","",D393*Data!D$650)</f>
        <v>0.49826752975999983</v>
      </c>
      <c r="G471" s="125">
        <f>IF(E393="","",E393*Data!E$650)</f>
        <v>0.52364538575999986</v>
      </c>
      <c r="H471" s="125">
        <f>IF(F393="","",F393*Data!F$650)</f>
        <v>0.38623027200000004</v>
      </c>
      <c r="I471" s="125">
        <f>IF(G393="","",G393*Data!G$650)</f>
        <v>0.57513063720000002</v>
      </c>
      <c r="J471" s="125">
        <f>IF(H393="","",H393*Data!H$650)</f>
        <v>0.35346993504000002</v>
      </c>
      <c r="K471" s="125">
        <f>IF(I393="","",I393*Data!I$650)</f>
        <v>0.32357495632000005</v>
      </c>
      <c r="L471" s="125">
        <f>IF(J393="","",J393*Data!J$650)</f>
        <v>0.2763861936</v>
      </c>
      <c r="M471" s="125">
        <f>IF(K393="","",K393*Data!K$650)</f>
        <v>0.23671379904000001</v>
      </c>
      <c r="N471" s="125">
        <f>IF(L393="","",L393*Data!L$650)</f>
        <v>0.32687155680000002</v>
      </c>
      <c r="O471" s="125">
        <f>IF(M393="","",M393*Data!M$650)</f>
        <v>0.28205121311999998</v>
      </c>
      <c r="P471" s="125">
        <f>IF(N393="","",N393*Data!N$650)</f>
        <v>0.27095701259999999</v>
      </c>
    </row>
    <row r="472" spans="1:16">
      <c r="A472" s="126"/>
      <c r="B472" s="118">
        <f t="shared" si="7"/>
        <v>43293</v>
      </c>
      <c r="C472" s="120"/>
      <c r="D472" s="120"/>
      <c r="E472" s="125">
        <f>IF(C394="","",C394*Data!C$650)</f>
        <v>0.29647620600000002</v>
      </c>
      <c r="F472" s="125">
        <f>IF(D394="","",D394*Data!D$650)</f>
        <v>0.50598952975999989</v>
      </c>
      <c r="G472" s="125">
        <f>IF(E394="","",E394*Data!E$650)</f>
        <v>0.53186688575999996</v>
      </c>
      <c r="H472" s="125">
        <f>IF(F394="","",F394*Data!F$650)</f>
        <v>0.39178027200000004</v>
      </c>
      <c r="I472" s="125">
        <f>IF(G394="","",G394*Data!G$650)</f>
        <v>0.58326813720000004</v>
      </c>
      <c r="J472" s="125">
        <f>IF(H394="","",H394*Data!H$650)</f>
        <v>0.35856993504000001</v>
      </c>
      <c r="K472" s="125">
        <f>IF(I394="","",I394*Data!I$650)</f>
        <v>0.32750195632000006</v>
      </c>
      <c r="L472" s="125">
        <f>IF(J394="","",J394*Data!J$650)</f>
        <v>0.2797356936</v>
      </c>
      <c r="M472" s="125">
        <f>IF(K394="","",K394*Data!K$650)</f>
        <v>0.23875379904000005</v>
      </c>
      <c r="N472" s="125">
        <f>IF(L394="","",L394*Data!L$650)</f>
        <v>0.32964655679999999</v>
      </c>
      <c r="O472" s="125">
        <f>IF(M394="","",M394*Data!M$650)</f>
        <v>0.28121871312000002</v>
      </c>
      <c r="P472" s="125">
        <f>IF(N394="","",N394*Data!N$650)</f>
        <v>0.27014951260000009</v>
      </c>
    </row>
    <row r="473" spans="1:16">
      <c r="A473" s="126"/>
      <c r="B473" s="118">
        <f t="shared" si="7"/>
        <v>43300</v>
      </c>
      <c r="C473" s="120"/>
      <c r="D473" s="120"/>
      <c r="E473" s="125">
        <f>IF(C395="","",C395*Data!C$650)</f>
        <v>0.28461370600000008</v>
      </c>
      <c r="F473" s="125">
        <f>IF(D395="","",D395*Data!D$650)</f>
        <v>0.48511152975999994</v>
      </c>
      <c r="G473" s="125">
        <f>IF(E395="","",E395*Data!E$650)</f>
        <v>0.50963838575999998</v>
      </c>
      <c r="H473" s="125">
        <f>IF(F395="","",F395*Data!F$650)</f>
        <v>0.37735027200000004</v>
      </c>
      <c r="I473" s="125">
        <f>IF(G395="","",G395*Data!G$650)</f>
        <v>0.5621106372000001</v>
      </c>
      <c r="J473" s="125">
        <f>IF(H395="","",H395*Data!H$650)</f>
        <v>0.34530993504000007</v>
      </c>
      <c r="K473" s="125">
        <f>IF(I395="","",I395*Data!I$650)</f>
        <v>0.31646895632000005</v>
      </c>
      <c r="L473" s="125">
        <f>IF(J395="","",J395*Data!J$650)</f>
        <v>0.27032519360000001</v>
      </c>
      <c r="M473" s="125">
        <f>IF(K395="","",K395*Data!K$650)</f>
        <v>0.23168179904</v>
      </c>
      <c r="N473" s="125">
        <f>IF(L395="","",L395*Data!L$650)</f>
        <v>0.32002655679999992</v>
      </c>
      <c r="O473" s="125">
        <f>IF(M395="","",M395*Data!M$650)</f>
        <v>0.27738921312000003</v>
      </c>
      <c r="P473" s="125">
        <f>IF(N395="","",N395*Data!N$650)</f>
        <v>0.26643501260000008</v>
      </c>
    </row>
    <row r="474" spans="1:16">
      <c r="A474" s="126"/>
      <c r="B474" s="118">
        <f t="shared" si="7"/>
        <v>43307</v>
      </c>
      <c r="C474" s="120"/>
      <c r="D474" s="120"/>
      <c r="E474" s="125">
        <f>IF(C396="","",C396*Data!C$650)</f>
        <v>0.28315120600000004</v>
      </c>
      <c r="F474" s="125">
        <f>IF(D396="","",D396*Data!D$650)</f>
        <v>0.48253752975999992</v>
      </c>
      <c r="G474" s="125">
        <f>IF(E396="","",E396*Data!E$650)</f>
        <v>0.50689788575999994</v>
      </c>
      <c r="H474" s="125">
        <f>IF(F396="","",F396*Data!F$650)</f>
        <v>0.37646227199999999</v>
      </c>
      <c r="I474" s="125">
        <f>IF(G396="","",G396*Data!G$650)</f>
        <v>0.56080863719999996</v>
      </c>
      <c r="J474" s="125">
        <f>IF(H396="","",H396*Data!H$650)</f>
        <v>0.34449393503999998</v>
      </c>
      <c r="K474" s="125">
        <f>IF(I396="","",I396*Data!I$650)</f>
        <v>0.31590795632000002</v>
      </c>
      <c r="L474" s="125">
        <f>IF(J396="","",J396*Data!J$650)</f>
        <v>0.26984669359999996</v>
      </c>
      <c r="M474" s="125">
        <f>IF(K396="","",K396*Data!K$650)</f>
        <v>0.23113779904000001</v>
      </c>
      <c r="N474" s="125">
        <f>IF(L396="","",L396*Data!L$650)</f>
        <v>0.31928655679999995</v>
      </c>
      <c r="O474" s="125">
        <f>IF(M396="","",M396*Data!M$650)</f>
        <v>0.27755571311999999</v>
      </c>
      <c r="P474" s="125">
        <f>IF(N396="","",N396*Data!N$650)</f>
        <v>0.2665965126</v>
      </c>
    </row>
    <row r="475" spans="1:16">
      <c r="A475" s="126"/>
      <c r="B475" s="118">
        <f t="shared" si="7"/>
        <v>43314</v>
      </c>
      <c r="C475" s="120"/>
      <c r="D475" s="120"/>
      <c r="E475" s="125">
        <f>IF(C397="","",C397*Data!C$650)</f>
        <v>0.266901206</v>
      </c>
      <c r="F475" s="125">
        <f>IF(D397="","",D397*Data!D$650)</f>
        <v>0.45393752976000001</v>
      </c>
      <c r="G475" s="125">
        <f>IF(E397="","",E397*Data!E$650)</f>
        <v>0.47644788576000002</v>
      </c>
      <c r="H475" s="125">
        <f>IF(F397="","",F397*Data!F$650)</f>
        <v>0.3551502720000001</v>
      </c>
      <c r="I475" s="125">
        <f>IF(G397="","",G397*Data!G$650)</f>
        <v>0.52956063720000002</v>
      </c>
      <c r="J475" s="125">
        <f>IF(H397="","",H397*Data!H$650)</f>
        <v>0.32490993504000004</v>
      </c>
      <c r="K475" s="125">
        <f>IF(I397="","",I397*Data!I$650)</f>
        <v>0.29963895631999998</v>
      </c>
      <c r="L475" s="125">
        <f>IF(J397="","",J397*Data!J$650)</f>
        <v>0.25597019359999995</v>
      </c>
      <c r="M475" s="125">
        <f>IF(K397="","",K397*Data!K$650)</f>
        <v>0.22012179904000004</v>
      </c>
      <c r="N475" s="125">
        <f>IF(L397="","",L397*Data!L$650)</f>
        <v>0.30430155680000004</v>
      </c>
      <c r="O475" s="125">
        <f>IF(M397="","",M397*Data!M$650)</f>
        <v>0.27122871312000002</v>
      </c>
      <c r="P475" s="125">
        <f>IF(N397="","",N397*Data!N$650)</f>
        <v>0.26045951260000005</v>
      </c>
    </row>
    <row r="476" spans="1:16">
      <c r="A476" s="126"/>
      <c r="B476" s="118">
        <f t="shared" si="7"/>
        <v>43321</v>
      </c>
      <c r="C476" s="120"/>
      <c r="D476" s="120"/>
      <c r="E476" s="125">
        <f>IF(C398="","",C398*Data!C$650)</f>
        <v>0.27713870600000007</v>
      </c>
      <c r="F476" s="125">
        <f>IF(D398="","",D398*Data!D$650)</f>
        <v>0.47195552975999988</v>
      </c>
      <c r="G476" s="125">
        <f>IF(E398="","",E398*Data!E$650)</f>
        <v>0.49563138575999993</v>
      </c>
      <c r="H476" s="125">
        <f>IF(F398="","",F398*Data!F$650)</f>
        <v>0.36869227200000004</v>
      </c>
      <c r="I476" s="125">
        <f>IF(G398="","",G398*Data!G$650)</f>
        <v>0.54941613720000004</v>
      </c>
      <c r="J476" s="125">
        <f>IF(H398="","",H398*Data!H$650)</f>
        <v>0.33735393504000005</v>
      </c>
      <c r="K476" s="125">
        <f>IF(I398="","",I398*Data!I$650)</f>
        <v>0.30992395632000003</v>
      </c>
      <c r="L476" s="125">
        <f>IF(J398="","",J398*Data!J$650)</f>
        <v>0.26474269359999997</v>
      </c>
      <c r="M476" s="125">
        <f>IF(K398="","",K398*Data!K$650)</f>
        <v>0.22651379904000002</v>
      </c>
      <c r="N476" s="125">
        <f>IF(L398="","",L398*Data!L$650)</f>
        <v>0.31299655679999999</v>
      </c>
      <c r="O476" s="125">
        <f>IF(M398="","",M398*Data!M$650)</f>
        <v>0.27772221312000001</v>
      </c>
      <c r="P476" s="125">
        <f>IF(N398="","",N398*Data!N$650)</f>
        <v>0.26675801260000004</v>
      </c>
    </row>
    <row r="477" spans="1:16">
      <c r="A477" s="126"/>
      <c r="B477" s="118">
        <f t="shared" si="7"/>
        <v>43328</v>
      </c>
      <c r="C477" s="120"/>
      <c r="D477" s="120"/>
      <c r="E477" s="125">
        <f>IF(C399="","",C399*Data!C$650)</f>
        <v>0.24642620600000004</v>
      </c>
      <c r="F477" s="125">
        <f>IF(D399="","",D399*Data!D$650)</f>
        <v>0.41790152975999995</v>
      </c>
      <c r="G477" s="125">
        <f>IF(E399="","",E399*Data!E$650)</f>
        <v>0.43808088575999998</v>
      </c>
      <c r="H477" s="125">
        <f>IF(F399="","",F399*Data!F$650)</f>
        <v>0.32873227200000005</v>
      </c>
      <c r="I477" s="125">
        <f>IF(G399="","",G399*Data!G$650)</f>
        <v>0.49082613720000001</v>
      </c>
      <c r="J477" s="125">
        <f>IF(H399="","",H399*Data!H$650)</f>
        <v>0.30063393503999997</v>
      </c>
      <c r="K477" s="125">
        <f>IF(I399="","",I399*Data!I$650)</f>
        <v>0.27832095632000003</v>
      </c>
      <c r="L477" s="125">
        <f>IF(J399="","",J399*Data!J$650)</f>
        <v>0.2377871936</v>
      </c>
      <c r="M477" s="125">
        <f>IF(K399="","",K399*Data!K$650)</f>
        <v>0.20556979904000003</v>
      </c>
      <c r="N477" s="125">
        <f>IF(L399="","",L399*Data!L$650)</f>
        <v>0.28450655679999998</v>
      </c>
      <c r="O477" s="125">
        <f>IF(M399="","",M399*Data!M$650)</f>
        <v>0.26240421312000001</v>
      </c>
      <c r="P477" s="125">
        <f>IF(N399="","",N399*Data!N$650)</f>
        <v>0.2519000126</v>
      </c>
    </row>
    <row r="478" spans="1:16">
      <c r="A478" s="126"/>
      <c r="B478" s="118">
        <f t="shared" si="7"/>
        <v>43335</v>
      </c>
      <c r="C478" s="120"/>
      <c r="D478" s="120"/>
      <c r="E478" s="125">
        <f>IF(C400="","",C400*Data!C$650)</f>
        <v>0.24642620600000004</v>
      </c>
      <c r="F478" s="125">
        <f>IF(D400="","",D400*Data!D$650)</f>
        <v>0.41790152975999995</v>
      </c>
      <c r="G478" s="125">
        <f>IF(E400="","",E400*Data!E$650)</f>
        <v>0.43808088575999998</v>
      </c>
      <c r="H478" s="125">
        <f>IF(F400="","",F400*Data!F$650)</f>
        <v>0.3282882720000001</v>
      </c>
      <c r="I478" s="125">
        <f>IF(G400="","",G400*Data!G$650)</f>
        <v>0.49017513720000006</v>
      </c>
      <c r="J478" s="125">
        <f>IF(H400="","",H400*Data!H$650)</f>
        <v>0.30022593504</v>
      </c>
      <c r="K478" s="125">
        <f>IF(I400="","",I400*Data!I$650)</f>
        <v>0.27794695632000005</v>
      </c>
      <c r="L478" s="125">
        <f>IF(J400="","",J400*Data!J$650)</f>
        <v>0.23746819359999999</v>
      </c>
      <c r="M478" s="125">
        <f>IF(K400="","",K400*Data!K$650)</f>
        <v>0.20529779904000003</v>
      </c>
      <c r="N478" s="125">
        <f>IF(L400="","",L400*Data!L$650)</f>
        <v>0.2841365568</v>
      </c>
      <c r="O478" s="125">
        <f>IF(M400="","",M400*Data!M$650)</f>
        <v>0.26340321312000003</v>
      </c>
      <c r="P478" s="125">
        <f>IF(N400="","",N400*Data!N$650)</f>
        <v>0.2528690126</v>
      </c>
    </row>
    <row r="479" spans="1:16">
      <c r="A479" s="126"/>
      <c r="B479" s="118">
        <f t="shared" si="7"/>
        <v>43342</v>
      </c>
      <c r="C479" s="120"/>
      <c r="D479" s="120"/>
      <c r="E479" s="125">
        <f>IF(C401="","",C401*Data!C$650)</f>
        <v>0.24658870600000002</v>
      </c>
      <c r="F479" s="125">
        <f>IF(D401="","",D401*Data!D$650)</f>
        <v>0.41818752975999995</v>
      </c>
      <c r="G479" s="125">
        <f>IF(E401="","",E401*Data!E$650)</f>
        <v>0.43838538575999997</v>
      </c>
      <c r="H479" s="125">
        <f>IF(F401="","",F401*Data!F$650)</f>
        <v>0.32851027200000005</v>
      </c>
      <c r="I479" s="125">
        <f>IF(G401="","",G401*Data!G$650)</f>
        <v>0.49050063720000003</v>
      </c>
      <c r="J479" s="125">
        <f>IF(H401="","",H401*Data!H$650)</f>
        <v>0.30042993503999998</v>
      </c>
      <c r="K479" s="125">
        <f>IF(I401="","",I401*Data!I$650)</f>
        <v>0.27794695632000005</v>
      </c>
      <c r="L479" s="125">
        <f>IF(J401="","",J401*Data!J$650)</f>
        <v>0.23746819359999999</v>
      </c>
      <c r="M479" s="125">
        <f>IF(K401="","",K401*Data!K$650)</f>
        <v>0.20529779904000003</v>
      </c>
      <c r="N479" s="125">
        <f>IF(L401="","",L401*Data!L$650)</f>
        <v>0.2841365568</v>
      </c>
      <c r="O479" s="125">
        <f>IF(M401="","",M401*Data!M$650)</f>
        <v>0.26240421312000001</v>
      </c>
      <c r="P479" s="125">
        <f>IF(N401="","",N401*Data!N$650)</f>
        <v>0.2519000126</v>
      </c>
    </row>
    <row r="480" spans="1:16">
      <c r="A480" s="126"/>
      <c r="B480" s="118">
        <f t="shared" si="7"/>
        <v>43349</v>
      </c>
      <c r="C480" s="120"/>
      <c r="D480" s="120"/>
      <c r="E480" s="125">
        <f>IF(C402="","",C402*Data!C$650)</f>
        <v>0.23846370600000003</v>
      </c>
      <c r="F480" s="125">
        <f>IF(D402="","",D402*Data!D$650)</f>
        <v>0.40388752975999992</v>
      </c>
      <c r="G480" s="125">
        <f>IF(E402="","",E402*Data!E$650)</f>
        <v>0.42316038575999998</v>
      </c>
      <c r="H480" s="125">
        <f>IF(F402="","",F402*Data!F$650)</f>
        <v>0.31829827200000005</v>
      </c>
      <c r="I480" s="125">
        <f>IF(G402="","",G402*Data!G$650)</f>
        <v>0.47552763720000002</v>
      </c>
      <c r="J480" s="125">
        <f>IF(H402="","",H402*Data!H$650)</f>
        <v>0.29104593503999998</v>
      </c>
      <c r="K480" s="125">
        <f>IF(I402="","",I402*Data!I$650)</f>
        <v>0.27046695632000001</v>
      </c>
      <c r="L480" s="125">
        <f>IF(J402="","",J402*Data!J$650)</f>
        <v>0.23108819359999999</v>
      </c>
      <c r="M480" s="125">
        <f>IF(K402="","",K402*Data!K$650)</f>
        <v>0.20012979904000003</v>
      </c>
      <c r="N480" s="125">
        <f>IF(L402="","",L402*Data!L$650)</f>
        <v>0.27710655679999996</v>
      </c>
      <c r="O480" s="125">
        <f>IF(M402="","",M402*Data!M$650)</f>
        <v>0.25790871312000002</v>
      </c>
      <c r="P480" s="125">
        <f>IF(N402="","",N402*Data!N$650)</f>
        <v>0.24753951259999998</v>
      </c>
    </row>
    <row r="481" spans="1:16">
      <c r="A481" s="126"/>
      <c r="B481" s="118">
        <f t="shared" si="7"/>
        <v>43356</v>
      </c>
      <c r="C481" s="120"/>
      <c r="D481" s="120"/>
      <c r="E481" s="125">
        <f>IF(C403="","",C403*Data!C$650)</f>
        <v>0.24398870600000003</v>
      </c>
      <c r="F481" s="125">
        <f>IF(D403="","",D403*Data!D$650)</f>
        <v>0.41361152975999993</v>
      </c>
      <c r="G481" s="125">
        <f>IF(E403="","",E403*Data!E$650)</f>
        <v>0.43351338575999998</v>
      </c>
      <c r="H481" s="125">
        <f>IF(F403="","",F403*Data!F$650)</f>
        <v>0.32540227200000005</v>
      </c>
      <c r="I481" s="125">
        <f>IF(G403="","",G403*Data!G$650)</f>
        <v>0.4859436372</v>
      </c>
      <c r="J481" s="125">
        <f>IF(H403="","",H403*Data!H$650)</f>
        <v>0.29757393503999996</v>
      </c>
      <c r="K481" s="125">
        <f>IF(I403="","",I403*Data!I$650)</f>
        <v>0.27663795632000004</v>
      </c>
      <c r="L481" s="125">
        <f>IF(J403="","",J403*Data!J$650)</f>
        <v>0.2363516936</v>
      </c>
      <c r="M481" s="125">
        <f>IF(K403="","",K403*Data!K$650)</f>
        <v>0.20461779904000002</v>
      </c>
      <c r="N481" s="125">
        <f>IF(L403="","",L403*Data!L$650)</f>
        <v>0.28321155679999999</v>
      </c>
      <c r="O481" s="125">
        <f>IF(M403="","",M403*Data!M$650)</f>
        <v>0.26307021312000006</v>
      </c>
      <c r="P481" s="125">
        <f>IF(N403="","",N403*Data!N$650)</f>
        <v>0.25254601260000004</v>
      </c>
    </row>
    <row r="482" spans="1:16">
      <c r="A482" s="126"/>
      <c r="B482" s="118">
        <f t="shared" si="7"/>
        <v>43363</v>
      </c>
      <c r="C482" s="120"/>
      <c r="D482" s="120"/>
      <c r="E482" s="125">
        <f>IF(C404="","",C404*Data!C$650)</f>
        <v>0.24756370600000002</v>
      </c>
      <c r="F482" s="125">
        <f>IF(D404="","",D404*Data!D$650)</f>
        <v>0.41990352975999995</v>
      </c>
      <c r="G482" s="125">
        <f>IF(E404="","",E404*Data!E$650)</f>
        <v>0.44021238575999999</v>
      </c>
      <c r="H482" s="125">
        <f>IF(F404="","",F404*Data!F$650)</f>
        <v>0.32917627200000005</v>
      </c>
      <c r="I482" s="125">
        <f>IF(G404="","",G404*Data!G$650)</f>
        <v>0.49147713720000002</v>
      </c>
      <c r="J482" s="125">
        <f>IF(H404="","",H404*Data!H$650)</f>
        <v>0.30104193503999999</v>
      </c>
      <c r="K482" s="125">
        <f>IF(I404="","",I404*Data!I$650)</f>
        <v>0.27869495632000002</v>
      </c>
      <c r="L482" s="125">
        <f>IF(J404="","",J404*Data!J$650)</f>
        <v>0.23810619359999999</v>
      </c>
      <c r="M482" s="125">
        <f>IF(K404="","",K404*Data!K$650)</f>
        <v>0.20543379904000003</v>
      </c>
      <c r="N482" s="125">
        <f>IF(L404="","",L404*Data!L$650)</f>
        <v>0.28432155679999999</v>
      </c>
      <c r="O482" s="125">
        <f>IF(M404="","",M404*Data!M$650)</f>
        <v>0.26273721312000003</v>
      </c>
      <c r="P482" s="125">
        <f>IF(N404="","",N404*Data!N$650)</f>
        <v>0.25222301260000002</v>
      </c>
    </row>
    <row r="483" spans="1:16">
      <c r="A483" s="126"/>
      <c r="B483" s="118">
        <f t="shared" si="7"/>
        <v>43370</v>
      </c>
      <c r="C483" s="374"/>
      <c r="D483" s="120"/>
      <c r="E483" s="125">
        <f>IF(C405="","",C405*Data!C$650)</f>
        <v>0.24740120600000004</v>
      </c>
      <c r="F483" s="125">
        <f>IF(D405="","",D405*Data!D$650)</f>
        <v>0.41961752975999994</v>
      </c>
      <c r="G483" s="125">
        <f>IF(E405="","",E405*Data!E$650)</f>
        <v>0.43990788576000001</v>
      </c>
      <c r="H483" s="125">
        <f>IF(F405="","",F405*Data!F$650)</f>
        <v>0.3298422720000001</v>
      </c>
      <c r="I483" s="125">
        <f>IF(G405="","",G405*Data!G$650)</f>
        <v>0.49245363720000002</v>
      </c>
      <c r="J483" s="125">
        <f>IF(H405="","",H405*Data!H$650)</f>
        <v>0.30165393503999999</v>
      </c>
      <c r="K483" s="125">
        <f>IF(I405="","",I405*Data!I$650)</f>
        <v>0.27906895632000001</v>
      </c>
      <c r="L483" s="125">
        <f>IF(J405="","",J405*Data!J$650)</f>
        <v>0.23842519359999997</v>
      </c>
      <c r="M483" s="125">
        <f>IF(K405="","",K405*Data!K$650)</f>
        <v>0.20543379904000003</v>
      </c>
      <c r="N483" s="125">
        <f>IF(L405="","",L405*Data!L$650)</f>
        <v>0.28432155679999999</v>
      </c>
      <c r="O483" s="125">
        <f>IF(M405="","",M405*Data!M$650)</f>
        <v>0.26257071312000002</v>
      </c>
      <c r="P483" s="125">
        <f>IF(N405="","",N405*Data!N$650)</f>
        <v>0.25206151260000004</v>
      </c>
    </row>
    <row r="484" spans="1:16">
      <c r="A484" s="126"/>
      <c r="B484" s="118">
        <f t="shared" si="7"/>
        <v>43377</v>
      </c>
      <c r="C484" s="374" t="s">
        <v>227</v>
      </c>
      <c r="D484" s="120"/>
      <c r="E484" s="125">
        <f>IF(C406="","",C406*Data!C$651)</f>
        <v>0.26244965664000008</v>
      </c>
      <c r="F484" s="125">
        <f>IF(D406="","",D406*Data!D$651)</f>
        <v>0.42751660644000006</v>
      </c>
      <c r="G484" s="125">
        <f>IF(E406="","",E406*Data!E$651)</f>
        <v>0.45838187200000002</v>
      </c>
      <c r="H484" s="125">
        <f>IF(F406="","",F406*Data!F$651)</f>
        <v>0.34191392399999998</v>
      </c>
      <c r="I484" s="125">
        <f>IF(G406="","",G406*Data!G$651)</f>
        <v>0.48728703240000004</v>
      </c>
      <c r="J484" s="125">
        <f>IF(H406="","",H406*Data!H$651)</f>
        <v>0.29057187536000006</v>
      </c>
      <c r="K484" s="125">
        <f>IF(I406="","",I406*Data!I$651)</f>
        <v>0.27092702367999993</v>
      </c>
      <c r="L484" s="125">
        <f>IF(J406="","",J406*Data!J$651)</f>
        <v>0.23091743135999995</v>
      </c>
      <c r="M484" s="125">
        <f>IF(K406="","",K406*Data!K$651)</f>
        <v>0.24620130875999999</v>
      </c>
      <c r="N484" s="125">
        <f>IF(L406="","",L406*Data!L$651)</f>
        <v>0.30116898148000004</v>
      </c>
      <c r="O484" s="125">
        <f>IF(M406="","",M406*Data!M$651)</f>
        <v>0.26213872563999996</v>
      </c>
      <c r="P484" s="125">
        <f>IF(N406="","",N406*Data!N$651)</f>
        <v>0.2529980288</v>
      </c>
    </row>
    <row r="485" spans="1:16">
      <c r="A485" s="126"/>
      <c r="B485" s="118">
        <f t="shared" si="7"/>
        <v>43384</v>
      </c>
      <c r="C485" s="120"/>
      <c r="D485" s="120"/>
      <c r="E485" s="125">
        <f>IF(C407="","",C407*Data!C$651)</f>
        <v>0.25653365664000005</v>
      </c>
      <c r="F485" s="125">
        <f>IF(D407="","",D407*Data!D$651)</f>
        <v>0.41777560644000006</v>
      </c>
      <c r="G485" s="125">
        <f>IF(E407="","",E407*Data!E$651)</f>
        <v>0.44784187200000003</v>
      </c>
      <c r="H485" s="125">
        <f>IF(F407="","",F407*Data!F$651)</f>
        <v>0.33358892399999995</v>
      </c>
      <c r="I485" s="125">
        <f>IF(G407="","",G407*Data!G$651)</f>
        <v>0.47563203240000002</v>
      </c>
      <c r="J485" s="125">
        <f>IF(H407="","",H407*Data!H$651)</f>
        <v>0.28359737536000001</v>
      </c>
      <c r="K485" s="125">
        <f>IF(I407="","",I407*Data!I$651)</f>
        <v>0.26504502367999999</v>
      </c>
      <c r="L485" s="125">
        <f>IF(J407="","",J407*Data!J$651)</f>
        <v>0.22591943136000001</v>
      </c>
      <c r="M485" s="125">
        <f>IF(K407="","",K407*Data!K$651)</f>
        <v>0.24223880876000001</v>
      </c>
      <c r="N485" s="125">
        <f>IF(L407="","",L407*Data!L$651)</f>
        <v>0.29630648147999999</v>
      </c>
      <c r="O485" s="125">
        <f>IF(M407="","",M407*Data!M$651)</f>
        <v>0.26112772563999997</v>
      </c>
      <c r="P485" s="125">
        <f>IF(N407="","",N407*Data!N$651)</f>
        <v>0.25203802880000004</v>
      </c>
    </row>
    <row r="486" spans="1:16">
      <c r="A486" s="126"/>
      <c r="B486" s="118">
        <f t="shared" si="7"/>
        <v>43391</v>
      </c>
      <c r="C486" s="120"/>
      <c r="D486" s="120"/>
      <c r="E486" s="125">
        <f>IF(C408="","",C408*Data!C$651)</f>
        <v>0.26662565664000004</v>
      </c>
      <c r="F486" s="125">
        <f>IF(D408="","",D408*Data!D$651)</f>
        <v>0.43439260644</v>
      </c>
      <c r="G486" s="125">
        <f>IF(E408="","",E408*Data!E$651)</f>
        <v>0.46582187199999997</v>
      </c>
      <c r="H486" s="125">
        <f>IF(F408="","",F408*Data!F$651)</f>
        <v>0.34708892400000002</v>
      </c>
      <c r="I486" s="125">
        <f>IF(G408="","",G408*Data!G$651)</f>
        <v>0.49453203240000004</v>
      </c>
      <c r="J486" s="125">
        <f>IF(H408="","",H408*Data!H$651)</f>
        <v>0.29490737536000006</v>
      </c>
      <c r="K486" s="125">
        <f>IF(I408="","",I408*Data!I$651)</f>
        <v>0.27559802368000003</v>
      </c>
      <c r="L486" s="125">
        <f>IF(J408="","",J408*Data!J$651)</f>
        <v>0.23488643136000001</v>
      </c>
      <c r="M486" s="125">
        <f>IF(K408="","",K408*Data!K$651)</f>
        <v>0.25206580876000001</v>
      </c>
      <c r="N486" s="125">
        <f>IF(L408="","",L408*Data!L$651)</f>
        <v>0.30836548148000004</v>
      </c>
      <c r="O486" s="125">
        <f>IF(M408="","",M408*Data!M$651)</f>
        <v>0.26567722564000001</v>
      </c>
      <c r="P486" s="125">
        <f>IF(N408="","",N408*Data!N$651)</f>
        <v>0.25635802880000003</v>
      </c>
    </row>
    <row r="487" spans="1:16">
      <c r="A487" s="126"/>
      <c r="B487" s="118">
        <f t="shared" si="7"/>
        <v>43398</v>
      </c>
      <c r="C487" s="120"/>
      <c r="D487" s="120"/>
      <c r="E487" s="125">
        <f>IF(C409="","",C409*Data!C$651)</f>
        <v>0.26105765664000008</v>
      </c>
      <c r="F487" s="125">
        <f>IF(D409="","",D409*Data!D$651)</f>
        <v>0.42522460644000004</v>
      </c>
      <c r="G487" s="125">
        <f>IF(E409="","",E409*Data!E$651)</f>
        <v>0.45590187199999999</v>
      </c>
      <c r="H487" s="125">
        <f>IF(F409="","",F409*Data!F$651)</f>
        <v>0.33943892399999998</v>
      </c>
      <c r="I487" s="125">
        <f>IF(G409="","",G409*Data!G$651)</f>
        <v>0.48382203239999999</v>
      </c>
      <c r="J487" s="125">
        <f>IF(H409="","",H409*Data!H$651)</f>
        <v>0.28849837536</v>
      </c>
      <c r="K487" s="125">
        <f>IF(I409="","",I409*Data!I$651)</f>
        <v>0.26988902367999995</v>
      </c>
      <c r="L487" s="125">
        <f>IF(J409="","",J409*Data!J$651)</f>
        <v>0.23003543135999999</v>
      </c>
      <c r="M487" s="125">
        <f>IF(K409="","",K409*Data!K$651)</f>
        <v>0.24731080876</v>
      </c>
      <c r="N487" s="125">
        <f>IF(L409="","",L409*Data!L$651)</f>
        <v>0.30253048148</v>
      </c>
      <c r="O487" s="125">
        <f>IF(M409="","",M409*Data!M$651)</f>
        <v>0.26331822563999996</v>
      </c>
      <c r="P487" s="125">
        <f>IF(N409="","",N409*Data!N$651)</f>
        <v>0.25411802880000001</v>
      </c>
    </row>
    <row r="488" spans="1:16">
      <c r="A488" s="126"/>
      <c r="B488" s="118">
        <f t="shared" si="7"/>
        <v>43405</v>
      </c>
      <c r="C488" s="120"/>
      <c r="D488" s="120"/>
      <c r="E488" s="125">
        <f>IF(C410="","",C410*Data!C$651)</f>
        <v>0.26331965664000007</v>
      </c>
      <c r="F488" s="125">
        <f>IF(D410="","",D410*Data!D$651)</f>
        <v>0.42894910644000001</v>
      </c>
      <c r="G488" s="125">
        <f>IF(E410="","",E410*Data!E$651)</f>
        <v>0.45993187199999996</v>
      </c>
      <c r="H488" s="125">
        <f>IF(F410="","",F410*Data!F$651)</f>
        <v>0.34011392399999996</v>
      </c>
      <c r="I488" s="125">
        <f>IF(G410="","",G410*Data!G$651)</f>
        <v>0.48476703240000002</v>
      </c>
      <c r="J488" s="125">
        <f>IF(H410="","",H410*Data!H$651)</f>
        <v>0.28906387536</v>
      </c>
      <c r="K488" s="125">
        <f>IF(I410="","",I410*Data!I$651)</f>
        <v>0.27006202367999999</v>
      </c>
      <c r="L488" s="125">
        <f>IF(J410="","",J410*Data!J$651)</f>
        <v>0.23018243135999999</v>
      </c>
      <c r="M488" s="125">
        <f>IF(K410="","",K410*Data!K$651)</f>
        <v>0.24715230875999997</v>
      </c>
      <c r="N488" s="125">
        <f>IF(L410="","",L410*Data!L$651)</f>
        <v>0.30233598148000002</v>
      </c>
      <c r="O488" s="125">
        <f>IF(M410="","",M410*Data!M$651)</f>
        <v>0.26213872563999996</v>
      </c>
      <c r="P488" s="125">
        <f>IF(N410="","",N410*Data!N$651)</f>
        <v>0.2529980288</v>
      </c>
    </row>
    <row r="489" spans="1:16">
      <c r="A489" s="126"/>
      <c r="B489" s="118">
        <f t="shared" si="7"/>
        <v>43412</v>
      </c>
      <c r="C489" s="120"/>
      <c r="D489" s="120"/>
      <c r="E489" s="125">
        <f>IF(C411="","",C411*Data!C$651)</f>
        <v>0.26448000000000005</v>
      </c>
      <c r="F489" s="125">
        <f>IF(D411="","",D411*Data!D$651)</f>
        <v>0.41204560643999999</v>
      </c>
      <c r="G489" s="125">
        <f>IF(E411="","",E411*Data!E$651)</f>
        <v>0.44164187199999999</v>
      </c>
      <c r="H489" s="125">
        <f>IF(F411="","",F411*Data!F$651)</f>
        <v>0.32661392399999994</v>
      </c>
      <c r="I489" s="125">
        <f>IF(G411="","",G411*Data!G$651)</f>
        <v>0.46586703239999999</v>
      </c>
      <c r="J489" s="125">
        <f>IF(H411="","",H411*Data!H$651)</f>
        <v>0.27775387536000001</v>
      </c>
      <c r="K489" s="125">
        <f>IF(I411="","",I411*Data!I$651)</f>
        <v>0.26054702367999999</v>
      </c>
      <c r="L489" s="125">
        <f>IF(J411="","",J411*Data!J$651)</f>
        <v>0.22209743135999999</v>
      </c>
      <c r="M489" s="125">
        <f>IF(K411="","",K411*Data!K$651)</f>
        <v>0.23938580876000001</v>
      </c>
      <c r="N489" s="125">
        <f>IF(L411="","",L411*Data!L$651)</f>
        <v>0.29280548148000002</v>
      </c>
      <c r="O489" s="125">
        <f>IF(M411="","",M411*Data!M$651)</f>
        <v>0.25725222564</v>
      </c>
      <c r="P489" s="125">
        <f>IF(N411="","",N411*Data!N$651)</f>
        <v>0.24835802879999999</v>
      </c>
    </row>
    <row r="490" spans="1:16">
      <c r="A490" s="126"/>
      <c r="B490" s="118">
        <f t="shared" si="7"/>
        <v>43419</v>
      </c>
      <c r="C490" s="120"/>
      <c r="D490" s="120"/>
      <c r="E490" s="125">
        <f>IF(C412="","",C412*Data!C$651)</f>
        <v>0.26448000000000005</v>
      </c>
      <c r="F490" s="125">
        <f>IF(D412="","",D412*Data!D$651)</f>
        <v>0.41261860643999998</v>
      </c>
      <c r="G490" s="125">
        <f>IF(E412="","",E412*Data!E$651)</f>
        <v>0.44226187199999994</v>
      </c>
      <c r="H490" s="125">
        <f>IF(F412="","",F412*Data!F$651)</f>
        <v>0.32751392399999996</v>
      </c>
      <c r="I490" s="125">
        <f>IF(G412="","",G412*Data!G$651)</f>
        <v>0.46712703240000003</v>
      </c>
      <c r="J490" s="125">
        <f>IF(H412="","",H412*Data!H$651)</f>
        <v>0.27850787536000005</v>
      </c>
      <c r="K490" s="125">
        <f>IF(I412="","",I412*Data!I$651)</f>
        <v>0.26037402368000001</v>
      </c>
      <c r="L490" s="125">
        <f>IF(J412="","",J412*Data!J$651)</f>
        <v>0.22195043136000001</v>
      </c>
      <c r="M490" s="125">
        <f>IF(K412="","",K412*Data!K$651)</f>
        <v>0.23859330875999998</v>
      </c>
      <c r="N490" s="125">
        <f>IF(L412="","",L412*Data!L$651)</f>
        <v>0.29183298148000003</v>
      </c>
      <c r="O490" s="125">
        <f>IF(M412="","",M412*Data!M$651)</f>
        <v>0.25674672564000001</v>
      </c>
      <c r="P490" s="125">
        <f>IF(N412="","",N412*Data!N$651)</f>
        <v>0.24787802880000001</v>
      </c>
    </row>
    <row r="491" spans="1:16">
      <c r="A491" s="126"/>
      <c r="B491" s="118">
        <f t="shared" si="7"/>
        <v>43426</v>
      </c>
      <c r="C491" s="120"/>
      <c r="D491" s="120"/>
      <c r="E491" s="125">
        <f>IF(C413="","",C413*Data!C$651)</f>
        <v>0.26448000000000005</v>
      </c>
      <c r="F491" s="125">
        <f>IF(D413="","",D413*Data!D$651)</f>
        <v>0.40431010644000004</v>
      </c>
      <c r="G491" s="125">
        <f>IF(E413="","",E413*Data!E$651)</f>
        <v>0.433271872</v>
      </c>
      <c r="H491" s="125">
        <f>IF(F413="","",F413*Data!F$651)</f>
        <v>0.32233892399999997</v>
      </c>
      <c r="I491" s="125">
        <f>IF(G413="","",G413*Data!G$651)</f>
        <v>0.45988203240000003</v>
      </c>
      <c r="J491" s="125">
        <f>IF(H413="","",H413*Data!H$651)</f>
        <v>0.27417237536</v>
      </c>
      <c r="K491" s="125">
        <f>IF(I413="","",I413*Data!I$651)</f>
        <v>0.25587602367999995</v>
      </c>
      <c r="L491" s="125">
        <f>IF(J413="","",J413*Data!J$651)</f>
        <v>0.21812843135999999</v>
      </c>
      <c r="M491" s="125">
        <f>IF(K413="","",K413*Data!K$651)</f>
        <v>0.23447230876</v>
      </c>
      <c r="N491" s="125">
        <f>IF(L413="","",L413*Data!L$651)</f>
        <v>0.28677598148</v>
      </c>
      <c r="O491" s="125">
        <f>IF(M413="","",M413*Data!M$651)</f>
        <v>0.25388222564000001</v>
      </c>
      <c r="P491" s="125">
        <f>IF(N413="","",N413*Data!N$651)</f>
        <v>0.24515802880000001</v>
      </c>
    </row>
    <row r="492" spans="1:16">
      <c r="A492" s="126"/>
      <c r="B492" s="118">
        <f t="shared" si="7"/>
        <v>43433</v>
      </c>
      <c r="C492" s="120"/>
      <c r="D492" s="120"/>
      <c r="E492" s="125">
        <f>IF(C414="","",C414*Data!C$651)</f>
        <v>0.26448000000000005</v>
      </c>
      <c r="F492" s="125">
        <f>IF(D414="","",D414*Data!D$651)</f>
        <v>0.44006400000000001</v>
      </c>
      <c r="G492" s="125">
        <f>IF(E414="","",E414*Data!E$651)</f>
        <v>0.42614187199999998</v>
      </c>
      <c r="H492" s="125">
        <f>IF(F414="","",F414*Data!F$651)</f>
        <v>0.31716392399999999</v>
      </c>
      <c r="I492" s="125">
        <f>IF(G414="","",G414*Data!G$651)</f>
        <v>0.45263703240000003</v>
      </c>
      <c r="J492" s="125">
        <f>IF(H414="","",H414*Data!H$651)</f>
        <v>0.26983687536000001</v>
      </c>
      <c r="K492" s="125">
        <f>IF(I414="","",I414*Data!I$651)</f>
        <v>0.25224302367999996</v>
      </c>
      <c r="L492" s="125">
        <f>IF(J414="","",J414*Data!J$651)</f>
        <v>0.21504143135999998</v>
      </c>
      <c r="M492" s="125">
        <f>IF(K414="","",K414*Data!K$651)</f>
        <v>0.23082680876</v>
      </c>
      <c r="N492" s="125">
        <f>IF(L414="","",L414*Data!L$651)</f>
        <v>0.28230248147999998</v>
      </c>
      <c r="O492" s="125">
        <f>IF(M414="","",M414*Data!M$651)</f>
        <v>0.25000672563999998</v>
      </c>
      <c r="P492" s="125">
        <f>IF(N414="","",N414*Data!N$651)</f>
        <v>0.24147802880000002</v>
      </c>
    </row>
    <row r="493" spans="1:16">
      <c r="A493" s="126"/>
      <c r="B493" s="118">
        <f t="shared" si="7"/>
        <v>43440</v>
      </c>
      <c r="C493" s="120"/>
      <c r="D493" s="120"/>
      <c r="E493" s="125">
        <f>IF(C415="","",C415*Data!C$651)</f>
        <v>0.26448000000000005</v>
      </c>
      <c r="F493" s="125">
        <f>IF(D415="","",D415*Data!D$651)</f>
        <v>0.44006400000000001</v>
      </c>
      <c r="G493" s="125">
        <f>IF(E415="","",E415*Data!E$651)</f>
        <v>0.439626872</v>
      </c>
      <c r="H493" s="125">
        <f>IF(F415="","",F415*Data!F$651)</f>
        <v>0.32031392399999997</v>
      </c>
      <c r="I493" s="125">
        <f>IF(G415="","",G415*Data!G$651)</f>
        <v>0.45704703240000005</v>
      </c>
      <c r="J493" s="125">
        <f>IF(H415="","",H415*Data!H$651)</f>
        <v>0.27247587536000001</v>
      </c>
      <c r="K493" s="125">
        <f>IF(I415="","",I415*Data!I$651)</f>
        <v>0.25466502367999999</v>
      </c>
      <c r="L493" s="125">
        <f>IF(J415="","",J415*Data!J$651)</f>
        <v>0.21709943136000001</v>
      </c>
      <c r="M493" s="125">
        <f>IF(K415="","",K415*Data!K$651)</f>
        <v>0.23257030876000001</v>
      </c>
      <c r="N493" s="125">
        <f>IF(L415="","",L415*Data!L$651)</f>
        <v>0.28444198148000005</v>
      </c>
      <c r="O493" s="125">
        <f>IF(M415="","",M415*Data!M$651)</f>
        <v>0.25152322564000001</v>
      </c>
      <c r="P493" s="125">
        <f>IF(N415="","",N415*Data!N$651)</f>
        <v>0.24291802880000002</v>
      </c>
    </row>
    <row r="494" spans="1:16">
      <c r="A494" s="126"/>
      <c r="B494" s="118">
        <f t="shared" si="7"/>
        <v>43447</v>
      </c>
      <c r="C494" s="120"/>
      <c r="D494" s="120"/>
      <c r="E494" s="125">
        <f>IF(C416="","",C416*Data!C$651)</f>
        <v>0.26448000000000005</v>
      </c>
      <c r="F494" s="125">
        <f>IF(D416="","",D416*Data!D$651)</f>
        <v>0.44006400000000001</v>
      </c>
      <c r="G494" s="125">
        <f>IF(E416="","",E416*Data!E$651)</f>
        <v>0.439626872</v>
      </c>
      <c r="H494" s="125">
        <f>IF(F416="","",F416*Data!F$651)</f>
        <v>0.32121392399999998</v>
      </c>
      <c r="I494" s="125">
        <f>IF(G416="","",G416*Data!G$651)</f>
        <v>0.45830703239999998</v>
      </c>
      <c r="J494" s="125">
        <f>IF(H416="","",H416*Data!H$651)</f>
        <v>0.27322987535999999</v>
      </c>
      <c r="K494" s="125">
        <f>IF(I416="","",I416*Data!I$651)</f>
        <v>0.25587602367999995</v>
      </c>
      <c r="L494" s="125">
        <f>IF(J416="","",J416*Data!J$651)</f>
        <v>0.21812843135999999</v>
      </c>
      <c r="M494" s="125">
        <f>IF(K416="","",K416*Data!K$651)</f>
        <v>0.23447230876</v>
      </c>
      <c r="N494" s="125">
        <f>IF(L416="","",L416*Data!L$651)</f>
        <v>0.28677598148</v>
      </c>
      <c r="O494" s="125">
        <f>IF(M416="","",M416*Data!M$651)</f>
        <v>0.25421922563999999</v>
      </c>
      <c r="P494" s="125">
        <f>IF(N416="","",N416*Data!N$651)</f>
        <v>0.2454780288</v>
      </c>
    </row>
    <row r="495" spans="1:16">
      <c r="A495" s="126"/>
      <c r="B495" s="118">
        <f t="shared" si="7"/>
        <v>43454</v>
      </c>
      <c r="C495" s="120"/>
      <c r="D495" s="120"/>
      <c r="E495" s="125">
        <f>IF(C417="","",C417*Data!C$651)</f>
        <v>0.26448000000000005</v>
      </c>
      <c r="F495" s="125">
        <f>IF(D417="","",D417*Data!D$651)</f>
        <v>0.44006400000000001</v>
      </c>
      <c r="G495" s="125">
        <f>IF(E417="","",E417*Data!E$651)</f>
        <v>0.439626872</v>
      </c>
      <c r="H495" s="125">
        <f>IF(F417="","",F417*Data!F$651)</f>
        <v>0.329088924</v>
      </c>
      <c r="I495" s="125">
        <f>IF(G417="","",G417*Data!G$651)</f>
        <v>0.46933203240000004</v>
      </c>
      <c r="J495" s="125">
        <f>IF(H417="","",H417*Data!H$651)</f>
        <v>0.27982737536000002</v>
      </c>
      <c r="K495" s="125">
        <f>IF(I417="","",I417*Data!I$651)</f>
        <v>0.26193102367999999</v>
      </c>
      <c r="L495" s="125">
        <f>IF(J417="","",J417*Data!J$651)</f>
        <v>0.22327343136</v>
      </c>
      <c r="M495" s="125">
        <f>IF(K417="","",K417*Data!K$651)</f>
        <v>0.24001980875999998</v>
      </c>
      <c r="N495" s="125">
        <f>IF(L417="","",L417*Data!L$651)</f>
        <v>0.29358348148000002</v>
      </c>
      <c r="O495" s="125">
        <f>IF(M417="","",M417*Data!M$651)</f>
        <v>0.25977972564000001</v>
      </c>
      <c r="P495" s="125">
        <f>IF(N417="","",N417*Data!N$651)</f>
        <v>0.25075802880000003</v>
      </c>
    </row>
    <row r="496" spans="1:16">
      <c r="A496" s="117" t="s">
        <v>89</v>
      </c>
      <c r="B496" s="118">
        <f t="shared" si="7"/>
        <v>43461</v>
      </c>
      <c r="C496" s="120"/>
      <c r="D496" s="120"/>
      <c r="E496" s="125">
        <f>IF(C418="","",C418*Data!C$651)</f>
        <v>0.26448000000000005</v>
      </c>
      <c r="F496" s="125">
        <f>IF(D418="","",D418*Data!D$651)</f>
        <v>0.44006400000000001</v>
      </c>
      <c r="G496" s="125">
        <f>IF(E418="","",E418*Data!E$651)</f>
        <v>0.439626872</v>
      </c>
      <c r="H496" s="125">
        <f>IF(F418="","",F418*Data!F$651)</f>
        <v>0.33088892399999997</v>
      </c>
      <c r="I496" s="125">
        <f>IF(G418="","",G418*Data!G$651)</f>
        <v>0.47185203240000001</v>
      </c>
      <c r="J496" s="125">
        <f>IF(H418="","",H418*Data!H$651)</f>
        <v>0.28133537536000003</v>
      </c>
      <c r="K496" s="125">
        <f>IF(I418="","",I418*Data!I$651)</f>
        <v>0.26348802367999996</v>
      </c>
      <c r="L496" s="125">
        <f>IF(J418="","",J418*Data!J$651)</f>
        <v>0.22459643135999999</v>
      </c>
      <c r="M496" s="125">
        <f>IF(K418="","",K418*Data!K$651)</f>
        <v>0.24160480876000001</v>
      </c>
      <c r="N496" s="125">
        <f>IF(L418="","",L418*Data!L$651)</f>
        <v>0.29552848148000005</v>
      </c>
      <c r="O496" s="125">
        <f>IF(M418="","",M418*Data!M$651)</f>
        <v>0.26146472564000001</v>
      </c>
      <c r="P496" s="125">
        <f>IF(N418="","",N418*Data!N$651)</f>
        <v>0.25235802880000002</v>
      </c>
    </row>
    <row r="497" spans="1:16">
      <c r="A497" s="117">
        <v>2020</v>
      </c>
      <c r="B497" s="118">
        <f t="shared" si="7"/>
        <v>43468</v>
      </c>
      <c r="C497" s="120"/>
      <c r="D497" s="120"/>
      <c r="E497" s="125">
        <f>IF(C419="","",C419*Data!C$651)</f>
        <v>0.26448000000000005</v>
      </c>
      <c r="F497" s="125">
        <f>IF(D419="","",D419*Data!D$651)</f>
        <v>0.44006400000000001</v>
      </c>
      <c r="G497" s="125">
        <f>IF(E419="","",E419*Data!E$651)</f>
        <v>0.45632</v>
      </c>
      <c r="H497" s="125">
        <f>IF(F419="","",F419*Data!F$651)</f>
        <v>0.33358892399999995</v>
      </c>
      <c r="I497" s="125">
        <f>IF(G419="","",G419*Data!G$651)</f>
        <v>0.47563203240000002</v>
      </c>
      <c r="J497" s="125">
        <f>IF(H419="","",H419*Data!H$651)</f>
        <v>0.28359737536000001</v>
      </c>
      <c r="K497" s="125">
        <f>IF(I419="","",I419*Data!I$651)</f>
        <v>0.26539102367999995</v>
      </c>
      <c r="L497" s="125">
        <f>IF(J419="","",J419*Data!J$651)</f>
        <v>0.22621343135999999</v>
      </c>
      <c r="M497" s="125">
        <f>IF(K419="","",K419*Data!K$651)</f>
        <v>0.24334830875999999</v>
      </c>
      <c r="N497" s="125">
        <f>IF(L419="","",L419*Data!L$651)</f>
        <v>0.29766798148000001</v>
      </c>
      <c r="O497" s="125">
        <f>IF(M419="","",M419*Data!M$651)</f>
        <v>0.26281272564000002</v>
      </c>
      <c r="P497" s="125">
        <f>IF(N419="","",N419*Data!N$651)</f>
        <v>0.25363802880000003</v>
      </c>
    </row>
    <row r="498" spans="1:16">
      <c r="A498" s="126"/>
      <c r="B498" s="118">
        <f t="shared" si="7"/>
        <v>43475</v>
      </c>
      <c r="C498" s="120"/>
      <c r="D498" s="120"/>
      <c r="E498" s="125">
        <f>IF(C420="","",C420*Data!C$651)</f>
        <v>0.26448000000000005</v>
      </c>
      <c r="F498" s="125">
        <f>IF(D420="","",D420*Data!D$651)</f>
        <v>0.44006400000000001</v>
      </c>
      <c r="G498" s="125">
        <f>IF(E420="","",E420*Data!E$651)</f>
        <v>0.45632</v>
      </c>
      <c r="H498" s="125">
        <f>IF(F420="","",F420*Data!F$651)</f>
        <v>0.32616392399999999</v>
      </c>
      <c r="I498" s="125">
        <f>IF(G420="","",G420*Data!G$651)</f>
        <v>0.46523703240000003</v>
      </c>
      <c r="J498" s="125">
        <f>IF(H420="","",H420*Data!H$651)</f>
        <v>0.27737687536</v>
      </c>
      <c r="K498" s="125">
        <f>IF(I420="","",I420*Data!I$651)</f>
        <v>0.25985502367999996</v>
      </c>
      <c r="L498" s="125">
        <f>IF(J420="","",J420*Data!J$651)</f>
        <v>0.22150943135999998</v>
      </c>
      <c r="M498" s="125">
        <f>IF(K420="","",K420*Data!K$651)</f>
        <v>0.23875180875999999</v>
      </c>
      <c r="N498" s="125">
        <f>IF(L420="","",L420*Data!L$651)</f>
        <v>0.29202748148000002</v>
      </c>
      <c r="O498" s="125">
        <f>IF(M420="","",M420*Data!M$651)</f>
        <v>0.25927422564000002</v>
      </c>
      <c r="P498" s="125">
        <f>IF(N420="","",N420*Data!N$651)</f>
        <v>0.2502780288</v>
      </c>
    </row>
    <row r="499" spans="1:16">
      <c r="A499" s="126"/>
      <c r="B499" s="118">
        <f t="shared" si="7"/>
        <v>43482</v>
      </c>
      <c r="C499" s="120"/>
      <c r="D499" s="120"/>
      <c r="E499" s="125">
        <f>IF(C421="","",C421*Data!C$651)</f>
        <v>0.26448000000000005</v>
      </c>
      <c r="F499" s="125">
        <f>IF(D421="","",D421*Data!D$651)</f>
        <v>0.44006400000000001</v>
      </c>
      <c r="G499" s="125">
        <f>IF(E421="","",E421*Data!E$651)</f>
        <v>0.45632</v>
      </c>
      <c r="H499" s="125">
        <f>IF(F421="","",F421*Data!F$651)</f>
        <v>0.31918892399999998</v>
      </c>
      <c r="I499" s="125">
        <f>IF(G421="","",G421*Data!G$651)</f>
        <v>0.4554720324</v>
      </c>
      <c r="J499" s="125">
        <f>IF(H421="","",H421*Data!H$651)</f>
        <v>0.27153337536</v>
      </c>
      <c r="K499" s="125">
        <f>IF(I421="","",I421*Data!I$651)</f>
        <v>0.25466502367999999</v>
      </c>
      <c r="L499" s="125">
        <f>IF(J421="","",J421*Data!J$651)</f>
        <v>0.21709943136000001</v>
      </c>
      <c r="M499" s="125">
        <f>IF(K421="","",K421*Data!K$651)</f>
        <v>0.23383830876</v>
      </c>
      <c r="N499" s="125">
        <f>IF(L421="","",L421*Data!L$651)</f>
        <v>0.28599798148000005</v>
      </c>
      <c r="O499" s="125">
        <f>IF(M421="","",M421*Data!M$651)</f>
        <v>0.25438772564000001</v>
      </c>
      <c r="P499" s="125">
        <f>IF(N421="","",N421*Data!N$651)</f>
        <v>0.24563802880000002</v>
      </c>
    </row>
    <row r="500" spans="1:16">
      <c r="A500" s="126"/>
      <c r="B500" s="118">
        <f t="shared" si="7"/>
        <v>43489</v>
      </c>
      <c r="C500" s="120"/>
      <c r="D500" s="120"/>
      <c r="E500" s="125">
        <f>IF(C422="","",C422*Data!C$651)</f>
        <v>0.26448000000000005</v>
      </c>
      <c r="F500" s="125">
        <f>IF(D422="","",D422*Data!D$651)</f>
        <v>0.44006400000000001</v>
      </c>
      <c r="G500" s="125">
        <f>IF(E422="","",E422*Data!E$651)</f>
        <v>0.45632</v>
      </c>
      <c r="H500" s="125">
        <f>IF(F422="","",F422*Data!F$651)</f>
        <v>0.33561392399999995</v>
      </c>
      <c r="I500" s="125">
        <f>IF(G422="","",G422*Data!G$651)</f>
        <v>0.47846703239999999</v>
      </c>
      <c r="J500" s="125">
        <f>IF(H422="","",H422*Data!H$651)</f>
        <v>0.28529387536</v>
      </c>
      <c r="K500" s="125">
        <f>IF(I422="","",I422*Data!I$651)</f>
        <v>0.26573702367999996</v>
      </c>
      <c r="L500" s="125">
        <f>IF(J422="","",J422*Data!J$651)</f>
        <v>0.22650743135999998</v>
      </c>
      <c r="M500" s="125">
        <f>IF(K422="","",K422*Data!K$651)</f>
        <v>0.24287280875999998</v>
      </c>
      <c r="N500" s="125">
        <f>IF(L422="","",L422*Data!L$651)</f>
        <v>0.29708448148</v>
      </c>
      <c r="O500" s="125">
        <f>IF(M422="","",M422*Data!M$651)</f>
        <v>0.26129622564000005</v>
      </c>
      <c r="P500" s="125">
        <f>IF(N422="","",N422*Data!N$651)</f>
        <v>0.25219802880000003</v>
      </c>
    </row>
    <row r="501" spans="1:16">
      <c r="A501" s="126"/>
      <c r="B501" s="118">
        <f t="shared" si="7"/>
        <v>43496</v>
      </c>
      <c r="C501" s="120"/>
      <c r="D501" s="120"/>
      <c r="E501" s="125">
        <f>IF(C423="","",C423*Data!C$651)</f>
        <v>0.26448000000000005</v>
      </c>
      <c r="F501" s="125">
        <f>IF(D423="","",D423*Data!D$651)</f>
        <v>0.44006400000000001</v>
      </c>
      <c r="G501" s="125">
        <f>IF(E423="","",E423*Data!E$651)</f>
        <v>0.45632</v>
      </c>
      <c r="H501" s="125">
        <f>IF(F423="","",F423*Data!F$651)</f>
        <v>0.32278892399999998</v>
      </c>
      <c r="I501" s="125">
        <f>IF(G423="","",G423*Data!G$651)</f>
        <v>0.46051203239999999</v>
      </c>
      <c r="J501" s="125">
        <f>IF(H423="","",H423*Data!H$651)</f>
        <v>0.27454937536000001</v>
      </c>
      <c r="K501" s="125">
        <f>IF(I423="","",I423*Data!I$651)</f>
        <v>0.25622202367999997</v>
      </c>
      <c r="L501" s="125">
        <f>IF(J423="","",J423*Data!J$651)</f>
        <v>0.21842243136</v>
      </c>
      <c r="M501" s="125">
        <f>IF(K423="","",K423*Data!K$651)</f>
        <v>0.23415530876000001</v>
      </c>
      <c r="N501" s="125">
        <f>IF(L423="","",L423*Data!L$651)</f>
        <v>0.28638698148000002</v>
      </c>
      <c r="O501" s="125">
        <f>IF(M423="","",M423*Data!M$651)</f>
        <v>0.25219722564000002</v>
      </c>
      <c r="P501" s="125">
        <f>IF(N423="","",N423*Data!N$651)</f>
        <v>0.24355802880000002</v>
      </c>
    </row>
    <row r="502" spans="1:16">
      <c r="A502" s="126"/>
      <c r="B502" s="118">
        <f t="shared" si="7"/>
        <v>43503</v>
      </c>
      <c r="C502" s="120"/>
      <c r="D502" s="120"/>
      <c r="E502" s="125">
        <f>IF(C424="","",C424*Data!C$651)</f>
        <v>0.26448000000000005</v>
      </c>
      <c r="F502" s="125">
        <f>IF(D424="","",D424*Data!D$651)</f>
        <v>0.44006400000000001</v>
      </c>
      <c r="G502" s="125">
        <f>IF(E424="","",E424*Data!E$651)</f>
        <v>0.45632</v>
      </c>
      <c r="H502" s="125">
        <f>IF(F424="","",F424*Data!F$651)</f>
        <v>0.33389999999999997</v>
      </c>
      <c r="I502" s="125">
        <f>IF(G424="","",G424*Data!G$651)</f>
        <v>0.46019703240000004</v>
      </c>
      <c r="J502" s="125">
        <f>IF(H424="","",H424*Data!H$651)</f>
        <v>0.27436087536000003</v>
      </c>
      <c r="K502" s="125">
        <f>IF(I424="","",I424*Data!I$651)</f>
        <v>0.25604902367999999</v>
      </c>
      <c r="L502" s="125">
        <f>IF(J424="","",J424*Data!J$651)</f>
        <v>0.21827543135999999</v>
      </c>
      <c r="M502" s="125">
        <f>IF(K424="","",K424*Data!K$651)</f>
        <v>0.23320430876000001</v>
      </c>
      <c r="N502" s="125">
        <f>IF(L424="","",L424*Data!L$651)</f>
        <v>0.28521998148</v>
      </c>
      <c r="O502" s="125">
        <f>IF(M424="","",M424*Data!M$651)</f>
        <v>0.25101772564000002</v>
      </c>
      <c r="P502" s="125">
        <f>IF(N424="","",N424*Data!N$651)</f>
        <v>0.24243802880000001</v>
      </c>
    </row>
    <row r="503" spans="1:16">
      <c r="A503" s="126"/>
      <c r="B503" s="118">
        <f t="shared" si="7"/>
        <v>43510</v>
      </c>
      <c r="C503" s="120"/>
      <c r="D503" s="120"/>
      <c r="E503" s="125">
        <f>IF(C425="","",C425*Data!C$651)</f>
        <v>0.26448000000000005</v>
      </c>
      <c r="F503" s="125">
        <f>IF(D425="","",D425*Data!D$651)</f>
        <v>0.44006400000000001</v>
      </c>
      <c r="G503" s="125">
        <f>IF(E425="","",E425*Data!E$651)</f>
        <v>0.45632</v>
      </c>
      <c r="H503" s="125">
        <f>IF(F425="","",F425*Data!F$651)</f>
        <v>0.33389999999999997</v>
      </c>
      <c r="I503" s="125">
        <f>IF(G425="","",G425*Data!G$651)</f>
        <v>0.46051203239999999</v>
      </c>
      <c r="J503" s="125">
        <f>IF(H425="","",H425*Data!H$651)</f>
        <v>0.27454937536000001</v>
      </c>
      <c r="K503" s="125">
        <f>IF(I425="","",I425*Data!I$651)</f>
        <v>0.25622202367999997</v>
      </c>
      <c r="L503" s="125">
        <f>IF(J425="","",J425*Data!J$651)</f>
        <v>0.21842243136</v>
      </c>
      <c r="M503" s="125">
        <f>IF(K425="","",K425*Data!K$651)</f>
        <v>0.23367980876000002</v>
      </c>
      <c r="N503" s="125">
        <f>IF(L425="","",L425*Data!L$651)</f>
        <v>0.28580348148000001</v>
      </c>
      <c r="O503" s="125">
        <f>IF(M425="","",M425*Data!M$651)</f>
        <v>0.25236572563999998</v>
      </c>
      <c r="P503" s="125">
        <f>IF(N425="","",N425*Data!N$651)</f>
        <v>0.24371802880000001</v>
      </c>
    </row>
    <row r="504" spans="1:16">
      <c r="A504" s="126"/>
      <c r="B504" s="118">
        <f t="shared" si="7"/>
        <v>43517</v>
      </c>
      <c r="C504" s="120"/>
      <c r="D504" s="120"/>
      <c r="E504" s="125">
        <f>IF(C426="","",C426*Data!C$651)</f>
        <v>0.26448000000000005</v>
      </c>
      <c r="F504" s="125">
        <f>IF(D426="","",D426*Data!D$651)</f>
        <v>0.44006400000000001</v>
      </c>
      <c r="G504" s="125">
        <f>IF(E426="","",E426*Data!E$651)</f>
        <v>0.45632</v>
      </c>
      <c r="H504" s="125">
        <f>IF(F426="","",F426*Data!F$651)</f>
        <v>0.33389999999999997</v>
      </c>
      <c r="I504" s="125">
        <f>IF(G426="","",G426*Data!G$651)</f>
        <v>0.45925203240000001</v>
      </c>
      <c r="J504" s="125">
        <f>IF(H426="","",H426*Data!H$651)</f>
        <v>0.27379537536000004</v>
      </c>
      <c r="K504" s="125">
        <f>IF(I426="","",I426*Data!I$651)</f>
        <v>0.25483802367999997</v>
      </c>
      <c r="L504" s="125">
        <f>IF(J426="","",J426*Data!J$651)</f>
        <v>0.21724643135999999</v>
      </c>
      <c r="M504" s="125">
        <f>IF(K426="","",K426*Data!K$651)</f>
        <v>0.23161930876</v>
      </c>
      <c r="N504" s="125">
        <f>IF(L426="","",L426*Data!L$651)</f>
        <v>0.28327498148000002</v>
      </c>
      <c r="O504" s="125">
        <f>IF(M426="","",M426*Data!M$651)</f>
        <v>0.25000672563999998</v>
      </c>
      <c r="P504" s="125">
        <f>IF(N426="","",N426*Data!N$651)</f>
        <v>0.24147802880000002</v>
      </c>
    </row>
    <row r="505" spans="1:16">
      <c r="A505" s="126"/>
      <c r="B505" s="118">
        <f t="shared" si="7"/>
        <v>43524</v>
      </c>
      <c r="C505" s="120"/>
      <c r="D505" s="120"/>
      <c r="E505" s="125">
        <f>IF(C427="","",C427*Data!C$651)</f>
        <v>0.26448000000000005</v>
      </c>
      <c r="F505" s="125">
        <f>IF(D427="","",D427*Data!D$651)</f>
        <v>0.44006400000000001</v>
      </c>
      <c r="G505" s="125">
        <f>IF(E427="","",E427*Data!E$651)</f>
        <v>0.45632</v>
      </c>
      <c r="H505" s="125">
        <f>IF(F427="","",F427*Data!F$651)</f>
        <v>0.33389999999999997</v>
      </c>
      <c r="I505" s="125">
        <f>IF(G427="","",G427*Data!G$651)</f>
        <v>0.44161203240000002</v>
      </c>
      <c r="J505" s="125">
        <f>IF(H427="","",H427*Data!H$651)</f>
        <v>0.26323937536000003</v>
      </c>
      <c r="K505" s="125">
        <f>IF(I427="","",I427*Data!I$651)</f>
        <v>0.24463102367999998</v>
      </c>
      <c r="L505" s="125">
        <f>IF(J427="","",J427*Data!J$651)</f>
        <v>0.20857343136000001</v>
      </c>
      <c r="M505" s="125">
        <f>IF(K427="","",K427*Data!K$651)</f>
        <v>0.22337730876</v>
      </c>
      <c r="N505" s="125">
        <f>IF(L427="","",L427*Data!L$651)</f>
        <v>0.27316098148000001</v>
      </c>
      <c r="O505" s="125">
        <f>IF(M427="","",M427*Data!M$651)</f>
        <v>0.24242422564000002</v>
      </c>
      <c r="P505" s="125">
        <f>IF(N427="","",N427*Data!N$651)</f>
        <v>0.23427802880000001</v>
      </c>
    </row>
    <row r="506" spans="1:16">
      <c r="A506" s="126"/>
      <c r="B506" s="118">
        <f t="shared" si="7"/>
        <v>43531</v>
      </c>
      <c r="C506" s="120"/>
      <c r="D506" s="120"/>
      <c r="E506" s="125">
        <f>IF(C428="","",C428*Data!C$651)</f>
        <v>0.26448000000000005</v>
      </c>
      <c r="F506" s="125">
        <f>IF(D428="","",D428*Data!D$651)</f>
        <v>0.44006400000000001</v>
      </c>
      <c r="G506" s="125">
        <f>IF(E428="","",E428*Data!E$651)</f>
        <v>0.45632</v>
      </c>
      <c r="H506" s="125">
        <f>IF(F428="","",F428*Data!F$651)</f>
        <v>0.33389999999999997</v>
      </c>
      <c r="I506" s="125">
        <f>IF(G428="","",G428*Data!G$651)</f>
        <v>0.47754000000000002</v>
      </c>
      <c r="J506" s="125">
        <f>IF(H428="","",H428*Data!H$651)</f>
        <v>0.27300171496000003</v>
      </c>
      <c r="K506" s="125">
        <f>IF(I428="","",I428*Data!I$651)</f>
        <v>0.25414602367999994</v>
      </c>
      <c r="L506" s="125">
        <f>IF(J428="","",J428*Data!J$651)</f>
        <v>0.21665843135999999</v>
      </c>
      <c r="M506" s="125">
        <f>IF(K428="","",K428*Data!K$651)</f>
        <v>0.23050980875999999</v>
      </c>
      <c r="N506" s="125">
        <f>IF(L428="","",L428*Data!L$651)</f>
        <v>0.28191348148000001</v>
      </c>
      <c r="O506" s="125">
        <f>IF(M428="","",M428*Data!M$651)</f>
        <v>0.24731072564000001</v>
      </c>
      <c r="P506" s="125">
        <f>IF(N428="","",N428*Data!N$651)</f>
        <v>0.23891802880000002</v>
      </c>
    </row>
    <row r="507" spans="1:16">
      <c r="A507" s="126"/>
      <c r="B507" s="118">
        <f t="shared" si="7"/>
        <v>43538</v>
      </c>
      <c r="C507" s="120"/>
      <c r="D507" s="120"/>
      <c r="E507" s="125">
        <f>IF(C429="","",C429*Data!C$651)</f>
        <v>0.26448000000000005</v>
      </c>
      <c r="F507" s="125">
        <f>IF(D429="","",D429*Data!D$651)</f>
        <v>0.44006400000000001</v>
      </c>
      <c r="G507" s="125">
        <f>IF(E429="","",E429*Data!E$651)</f>
        <v>0.45632</v>
      </c>
      <c r="H507" s="125">
        <f>IF(F429="","",F429*Data!F$651)</f>
        <v>0.33389999999999997</v>
      </c>
      <c r="I507" s="125">
        <f>IF(G429="","",G429*Data!G$651)</f>
        <v>0.47754000000000002</v>
      </c>
      <c r="J507" s="125">
        <f>IF(H429="","",H429*Data!H$651)</f>
        <v>0.27300171496000003</v>
      </c>
      <c r="K507" s="125">
        <f>IF(I429="","",I429*Data!I$651)</f>
        <v>0.24307402367999997</v>
      </c>
      <c r="L507" s="125">
        <f>IF(J429="","",J429*Data!J$651)</f>
        <v>0.20725043135999999</v>
      </c>
      <c r="M507" s="125">
        <f>IF(K429="","",K429*Data!K$651)</f>
        <v>0.22099980876</v>
      </c>
      <c r="N507" s="125">
        <f>IF(L429="","",L429*Data!L$651)</f>
        <v>0.27024348147999999</v>
      </c>
      <c r="O507" s="125">
        <f>IF(M429="","",M429*Data!M$651)</f>
        <v>0.23888572563999999</v>
      </c>
      <c r="P507" s="125">
        <f>IF(N429="","",N429*Data!N$651)</f>
        <v>0.23091802880000001</v>
      </c>
    </row>
    <row r="508" spans="1:16">
      <c r="A508" s="126"/>
      <c r="B508" s="118">
        <f t="shared" si="7"/>
        <v>43545</v>
      </c>
      <c r="C508" s="120"/>
      <c r="D508" s="120"/>
      <c r="E508" s="125">
        <f>IF(C430="","",C430*Data!C$651)</f>
        <v>0.26448000000000005</v>
      </c>
      <c r="F508" s="125">
        <f>IF(D430="","",D430*Data!D$651)</f>
        <v>0.44006400000000001</v>
      </c>
      <c r="G508" s="125">
        <f>IF(E430="","",E430*Data!E$651)</f>
        <v>0.45632</v>
      </c>
      <c r="H508" s="125">
        <f>IF(F430="","",F430*Data!F$651)</f>
        <v>0.33389999999999997</v>
      </c>
      <c r="I508" s="125">
        <f>IF(G430="","",G430*Data!G$651)</f>
        <v>0.47754000000000002</v>
      </c>
      <c r="J508" s="125">
        <f>IF(H430="","",H430*Data!H$651)</f>
        <v>0.27300171496000003</v>
      </c>
      <c r="K508" s="125">
        <f>IF(I430="","",I430*Data!I$651)</f>
        <v>0.22906102367999998</v>
      </c>
      <c r="L508" s="125">
        <f>IF(J430="","",J430*Data!J$651)</f>
        <v>0.19534343135999999</v>
      </c>
      <c r="M508" s="125">
        <f>IF(K430="","",K430*Data!K$651)</f>
        <v>0.20974630876</v>
      </c>
      <c r="N508" s="125">
        <f>IF(L430="","",L430*Data!L$651)</f>
        <v>0.25643398148000002</v>
      </c>
      <c r="O508" s="125">
        <f>IF(M430="","",M430*Data!M$651)</f>
        <v>0.23096622564000002</v>
      </c>
      <c r="P508" s="125">
        <f>IF(N430="","",N430*Data!N$651)</f>
        <v>0.22339802880000004</v>
      </c>
    </row>
    <row r="509" spans="1:16">
      <c r="A509" s="126"/>
      <c r="B509" s="118">
        <f t="shared" si="7"/>
        <v>43552</v>
      </c>
      <c r="C509" s="120"/>
      <c r="D509" s="120"/>
      <c r="E509" s="125">
        <f>IF(C431="","",C431*Data!C$651)</f>
        <v>0.26448000000000005</v>
      </c>
      <c r="F509" s="125">
        <f>IF(D431="","",D431*Data!D$651)</f>
        <v>0.44006400000000001</v>
      </c>
      <c r="G509" s="125">
        <f>IF(E431="","",E431*Data!E$651)</f>
        <v>0.45632</v>
      </c>
      <c r="H509" s="125">
        <f>IF(F431="","",F431*Data!F$651)</f>
        <v>0.33389999999999997</v>
      </c>
      <c r="I509" s="125">
        <f>IF(G431="","",G431*Data!G$651)</f>
        <v>0.47754000000000002</v>
      </c>
      <c r="J509" s="125">
        <f>IF(H431="","",H431*Data!H$651)</f>
        <v>0.27300171496000003</v>
      </c>
      <c r="K509" s="125">
        <f>IF(I431="","",I431*Data!I$651)</f>
        <v>0.23131002367999995</v>
      </c>
      <c r="L509" s="125">
        <f>IF(J431="","",J431*Data!J$651)</f>
        <v>0.19725443135999998</v>
      </c>
      <c r="M509" s="125">
        <f>IF(K431="","",K431*Data!K$651)</f>
        <v>0.21180680875999999</v>
      </c>
      <c r="N509" s="125">
        <f>IF(L431="","",L431*Data!L$651)</f>
        <v>0.25896248148000001</v>
      </c>
      <c r="O509" s="125">
        <f>IF(M431="","",M431*Data!M$651)</f>
        <v>0.23315672564000001</v>
      </c>
      <c r="P509" s="125">
        <f>IF(N431="","",N431*Data!N$651)</f>
        <v>0.22547802880000001</v>
      </c>
    </row>
    <row r="510" spans="1:16">
      <c r="A510" s="126"/>
      <c r="B510" s="118">
        <f t="shared" si="7"/>
        <v>43559</v>
      </c>
      <c r="C510" s="120"/>
      <c r="D510" s="120"/>
      <c r="E510" s="125">
        <f>IF(C432="","",C432*Data!C$651)</f>
        <v>0.26448000000000005</v>
      </c>
      <c r="F510" s="125">
        <f>IF(D432="","",D432*Data!D$651)</f>
        <v>0.44006400000000001</v>
      </c>
      <c r="G510" s="125">
        <f>IF(E432="","",E432*Data!E$651)</f>
        <v>0.45632</v>
      </c>
      <c r="H510" s="125">
        <f>IF(F432="","",F432*Data!F$651)</f>
        <v>0.33389999999999997</v>
      </c>
      <c r="I510" s="125">
        <f>IF(G432="","",G432*Data!G$651)</f>
        <v>0.47754000000000002</v>
      </c>
      <c r="J510" s="125">
        <f>IF(H432="","",H432*Data!H$651)</f>
        <v>0.28501200000000004</v>
      </c>
      <c r="K510" s="125">
        <f>IF(I432="","",I432*Data!I$651)</f>
        <v>0.22075702367999997</v>
      </c>
      <c r="L510" s="125">
        <f>IF(J432="","",J432*Data!J$651)</f>
        <v>0.18828743135999998</v>
      </c>
      <c r="M510" s="125">
        <f>IF(K432="","",K432*Data!K$651)</f>
        <v>0.20182130875999998</v>
      </c>
      <c r="N510" s="125">
        <f>IF(L432="","",L432*Data!L$651)</f>
        <v>0.24670898148000001</v>
      </c>
      <c r="O510" s="125">
        <f>IF(M432="","",M432*Data!M$651)</f>
        <v>0.22169872564000001</v>
      </c>
      <c r="P510" s="125">
        <f>IF(N432="","",N432*Data!N$651)</f>
        <v>0.21459802880000001</v>
      </c>
    </row>
    <row r="511" spans="1:16">
      <c r="A511" s="126"/>
      <c r="B511" s="118">
        <f t="shared" si="7"/>
        <v>43566</v>
      </c>
      <c r="C511" s="120"/>
      <c r="D511" s="120"/>
      <c r="E511" s="125">
        <f>IF(C433="","",C433*Data!C$651)</f>
        <v>0.26448000000000005</v>
      </c>
      <c r="F511" s="125">
        <f>IF(D433="","",D433*Data!D$651)</f>
        <v>0.44006400000000001</v>
      </c>
      <c r="G511" s="125">
        <f>IF(E433="","",E433*Data!E$651)</f>
        <v>0.45632</v>
      </c>
      <c r="H511" s="125">
        <f>IF(F433="","",F433*Data!F$651)</f>
        <v>0.33389999999999997</v>
      </c>
      <c r="I511" s="125">
        <f>IF(G433="","",G433*Data!G$651)</f>
        <v>0.47754000000000002</v>
      </c>
      <c r="J511" s="125">
        <f>IF(H433="","",H433*Data!H$651)</f>
        <v>0.28501200000000004</v>
      </c>
      <c r="K511" s="125">
        <f>IF(I433="","",I433*Data!I$651)</f>
        <v>0.21954602367999998</v>
      </c>
      <c r="L511" s="125">
        <f>IF(J433="","",J433*Data!J$651)</f>
        <v>0.18725843135999998</v>
      </c>
      <c r="M511" s="125">
        <f>IF(K433="","",K433*Data!K$651)</f>
        <v>0.20071180876000003</v>
      </c>
      <c r="N511" s="125">
        <f>IF(L433="","",L433*Data!L$651)</f>
        <v>0.24534748148000002</v>
      </c>
      <c r="O511" s="125">
        <f>IF(M433="","",M433*Data!M$651)</f>
        <v>0.22153022563999999</v>
      </c>
      <c r="P511" s="125">
        <f>IF(N433="","",N433*Data!N$651)</f>
        <v>0.21443802880000001</v>
      </c>
    </row>
    <row r="512" spans="1:16">
      <c r="A512" s="126"/>
      <c r="B512" s="118">
        <f t="shared" si="7"/>
        <v>43573</v>
      </c>
      <c r="C512" s="120"/>
      <c r="D512" s="120"/>
      <c r="E512" s="125">
        <f>IF(C434="","",C434*Data!C$651)</f>
        <v>0.26448000000000005</v>
      </c>
      <c r="F512" s="125">
        <f>IF(D434="","",D434*Data!D$651)</f>
        <v>0.44006400000000001</v>
      </c>
      <c r="G512" s="125">
        <f>IF(E434="","",E434*Data!E$651)</f>
        <v>0.45632</v>
      </c>
      <c r="H512" s="125">
        <f>IF(F434="","",F434*Data!F$651)</f>
        <v>0.33389999999999997</v>
      </c>
      <c r="I512" s="125">
        <f>IF(G434="","",G434*Data!G$651)</f>
        <v>0.47754000000000002</v>
      </c>
      <c r="J512" s="125">
        <f>IF(H434="","",H434*Data!H$651)</f>
        <v>0.28501200000000004</v>
      </c>
      <c r="K512" s="125">
        <f>IF(I434="","",I434*Data!I$651)</f>
        <v>0.21124202367999995</v>
      </c>
      <c r="L512" s="125">
        <f>IF(J434="","",J434*Data!J$651)</f>
        <v>0.18020243135999997</v>
      </c>
      <c r="M512" s="125">
        <f>IF(K434="","",K434*Data!K$651)</f>
        <v>0.19405480876</v>
      </c>
      <c r="N512" s="125">
        <f>IF(L434="","",L434*Data!L$651)</f>
        <v>0.23717848148000004</v>
      </c>
      <c r="O512" s="125">
        <f>IF(M434="","",M434*Data!M$651)</f>
        <v>0.21428472564000001</v>
      </c>
      <c r="P512" s="125">
        <f>IF(N434="","",N434*Data!N$651)</f>
        <v>0.20755802880000002</v>
      </c>
    </row>
    <row r="513" spans="1:16">
      <c r="A513" s="126"/>
      <c r="B513" s="118">
        <f t="shared" si="7"/>
        <v>43580</v>
      </c>
      <c r="C513" s="120"/>
      <c r="D513" s="120"/>
      <c r="E513" s="125">
        <f>IF(C435="","",C435*Data!C$651)</f>
        <v>0.26448000000000005</v>
      </c>
      <c r="F513" s="125">
        <f>IF(D435="","",D435*Data!D$651)</f>
        <v>0.44006400000000001</v>
      </c>
      <c r="G513" s="125">
        <f>IF(E435="","",E435*Data!E$651)</f>
        <v>0.45632</v>
      </c>
      <c r="H513" s="125">
        <f>IF(F435="","",F435*Data!F$651)</f>
        <v>0.33389999999999997</v>
      </c>
      <c r="I513" s="125">
        <f>IF(G435="","",G435*Data!G$651)</f>
        <v>0.47754000000000002</v>
      </c>
      <c r="J513" s="125">
        <f>IF(H435="","",H435*Data!H$651)</f>
        <v>0.28501200000000004</v>
      </c>
      <c r="K513" s="125">
        <f>IF(I435="","",I435*Data!I$651)</f>
        <v>0.21089602367999996</v>
      </c>
      <c r="L513" s="125">
        <f>IF(J435="","",J435*Data!J$651)</f>
        <v>0.17990843135999998</v>
      </c>
      <c r="M513" s="125">
        <f>IF(K435="","",K435*Data!K$651)</f>
        <v>0.19389630876</v>
      </c>
      <c r="N513" s="125">
        <f>IF(L435="","",L435*Data!L$651)</f>
        <v>0.23698398147999999</v>
      </c>
      <c r="O513" s="125">
        <f>IF(M435="","",M435*Data!M$651)</f>
        <v>0.21344222564000001</v>
      </c>
      <c r="P513" s="125">
        <f>IF(N435="","",N435*Data!N$651)</f>
        <v>0.20675802880000002</v>
      </c>
    </row>
    <row r="514" spans="1:16">
      <c r="A514" s="126"/>
      <c r="B514" s="118">
        <f t="shared" si="7"/>
        <v>43587</v>
      </c>
      <c r="C514" s="120"/>
      <c r="D514" s="120"/>
      <c r="E514" s="125">
        <f>IF(C436="","",C436*Data!C$651)</f>
        <v>0.26448000000000005</v>
      </c>
      <c r="F514" s="125">
        <f>IF(D436="","",D436*Data!D$651)</f>
        <v>0.44006400000000001</v>
      </c>
      <c r="G514" s="125">
        <f>IF(E436="","",E436*Data!E$651)</f>
        <v>0.45632</v>
      </c>
      <c r="H514" s="125">
        <f>IF(F436="","",F436*Data!F$651)</f>
        <v>0.33389999999999997</v>
      </c>
      <c r="I514" s="125">
        <f>IF(G436="","",G436*Data!G$651)</f>
        <v>0.47754000000000002</v>
      </c>
      <c r="J514" s="125">
        <f>IF(H436="","",H436*Data!H$651)</f>
        <v>0.28501200000000004</v>
      </c>
      <c r="K514" s="125">
        <f>IF(I436="","",I436*Data!I$651)</f>
        <v>0.25465599999999999</v>
      </c>
      <c r="L514" s="125">
        <f>IF(J436="","",J436*Data!J$651)</f>
        <v>0.17529263135999998</v>
      </c>
      <c r="M514" s="125">
        <f>IF(K436="","",K436*Data!K$651)</f>
        <v>0.19009230876000002</v>
      </c>
      <c r="N514" s="125">
        <f>IF(L436="","",L436*Data!L$651)</f>
        <v>0.23231598148000002</v>
      </c>
      <c r="O514" s="125">
        <f>IF(M436="","",M436*Data!M$651)</f>
        <v>0.21118432564</v>
      </c>
      <c r="P514" s="125">
        <f>IF(N436="","",N436*Data!N$651)</f>
        <v>0.20461402880000001</v>
      </c>
    </row>
    <row r="515" spans="1:16">
      <c r="A515" s="126"/>
      <c r="B515" s="118">
        <f t="shared" si="7"/>
        <v>43594</v>
      </c>
      <c r="C515" s="120"/>
      <c r="D515" s="120"/>
      <c r="E515" s="125">
        <f>IF(C437="","",C437*Data!C$651)</f>
        <v>0.26448000000000005</v>
      </c>
      <c r="F515" s="125">
        <f>IF(D437="","",D437*Data!D$651)</f>
        <v>0.44006400000000001</v>
      </c>
      <c r="G515" s="125">
        <f>IF(E437="","",E437*Data!E$651)</f>
        <v>0.45632</v>
      </c>
      <c r="H515" s="125">
        <f>IF(F437="","",F437*Data!F$651)</f>
        <v>0.33389999999999997</v>
      </c>
      <c r="I515" s="125">
        <f>IF(G437="","",G437*Data!G$651)</f>
        <v>0.47754000000000002</v>
      </c>
      <c r="J515" s="125">
        <f>IF(H437="","",H437*Data!H$651)</f>
        <v>0.28501200000000004</v>
      </c>
      <c r="K515" s="125">
        <f>IF(I437="","",I437*Data!I$651)</f>
        <v>0.25465599999999999</v>
      </c>
      <c r="L515" s="125">
        <f>IF(J437="","",J437*Data!J$651)</f>
        <v>0.18081983135999999</v>
      </c>
      <c r="M515" s="125">
        <f>IF(K437="","",K437*Data!K$651)</f>
        <v>0.18882430876</v>
      </c>
      <c r="N515" s="125">
        <f>IF(L437="","",L437*Data!L$651)</f>
        <v>0.23075998148000001</v>
      </c>
      <c r="O515" s="125">
        <f>IF(M437="","",M437*Data!M$651)</f>
        <v>0.20916232564000001</v>
      </c>
      <c r="P515" s="125">
        <f>IF(N437="","",N437*Data!N$651)</f>
        <v>0.20269402880000001</v>
      </c>
    </row>
    <row r="516" spans="1:16">
      <c r="A516" s="126"/>
      <c r="B516" s="118">
        <f t="shared" si="7"/>
        <v>43601</v>
      </c>
      <c r="C516" s="120"/>
      <c r="D516" s="120"/>
      <c r="E516" s="125">
        <f>IF(C438="","",C438*Data!C$651)</f>
        <v>0.26448000000000005</v>
      </c>
      <c r="F516" s="125">
        <f>IF(D438="","",D438*Data!D$651)</f>
        <v>0.44006400000000001</v>
      </c>
      <c r="G516" s="125">
        <f>IF(E438="","",E438*Data!E$651)</f>
        <v>0.45632</v>
      </c>
      <c r="H516" s="125">
        <f>IF(F438="","",F438*Data!F$651)</f>
        <v>0.33389999999999997</v>
      </c>
      <c r="I516" s="125">
        <f>IF(G438="","",G438*Data!G$651)</f>
        <v>0.47754000000000002</v>
      </c>
      <c r="J516" s="125">
        <f>IF(H438="","",H438*Data!H$651)</f>
        <v>0.28501200000000004</v>
      </c>
      <c r="K516" s="125">
        <f>IF(I438="","",I438*Data!I$651)</f>
        <v>0.25465599999999999</v>
      </c>
      <c r="L516" s="125">
        <f>IF(J438="","",J438*Data!J$651)</f>
        <v>0.18081983135999999</v>
      </c>
      <c r="M516" s="125">
        <f>IF(K438="","",K438*Data!K$651)</f>
        <v>0.18844390876</v>
      </c>
      <c r="N516" s="125">
        <f>IF(L438="","",L438*Data!L$651)</f>
        <v>0.23029318148</v>
      </c>
      <c r="O516" s="125">
        <f>IF(M438="","",M438*Data!M$651)</f>
        <v>0.20821872564000002</v>
      </c>
      <c r="P516" s="125">
        <f>IF(N438="","",N438*Data!N$651)</f>
        <v>0.20179802880000003</v>
      </c>
    </row>
    <row r="517" spans="1:16">
      <c r="A517" s="126"/>
      <c r="B517" s="118">
        <f t="shared" si="7"/>
        <v>43608</v>
      </c>
      <c r="C517" s="120"/>
      <c r="D517" s="120"/>
      <c r="E517" s="125">
        <f>IF(C439="","",C439*Data!C$651)</f>
        <v>0.26448000000000005</v>
      </c>
      <c r="F517" s="125">
        <f>IF(D439="","",D439*Data!D$651)</f>
        <v>0.44006400000000001</v>
      </c>
      <c r="G517" s="125">
        <f>IF(E439="","",E439*Data!E$651)</f>
        <v>0.45632</v>
      </c>
      <c r="H517" s="125">
        <f>IF(F439="","",F439*Data!F$651)</f>
        <v>0.33389999999999997</v>
      </c>
      <c r="I517" s="125">
        <f>IF(G439="","",G439*Data!G$651)</f>
        <v>0.47754000000000002</v>
      </c>
      <c r="J517" s="125">
        <f>IF(H439="","",H439*Data!H$651)</f>
        <v>0.28501200000000004</v>
      </c>
      <c r="K517" s="125">
        <f>IF(I439="","",I439*Data!I$651)</f>
        <v>0.25465599999999999</v>
      </c>
      <c r="L517" s="125">
        <f>IF(J439="","",J439*Data!J$651)</f>
        <v>0.18081983135999999</v>
      </c>
      <c r="M517" s="125">
        <f>IF(K439="","",K439*Data!K$651)</f>
        <v>0.18857070876000001</v>
      </c>
      <c r="N517" s="125">
        <f>IF(L439="","",L439*Data!L$651)</f>
        <v>0.23044878148000003</v>
      </c>
      <c r="O517" s="125">
        <f>IF(M439="","",M439*Data!M$651)</f>
        <v>0.20889272564</v>
      </c>
      <c r="P517" s="125">
        <f>IF(N439="","",N439*Data!N$651)</f>
        <v>0.2024380288</v>
      </c>
    </row>
    <row r="518" spans="1:16">
      <c r="A518" s="126"/>
      <c r="B518" s="118">
        <f t="shared" si="7"/>
        <v>43615</v>
      </c>
      <c r="C518" s="120"/>
      <c r="D518" s="120"/>
      <c r="E518" s="125">
        <f>IF(C440="","",C440*Data!C$651)</f>
        <v>0.26448000000000005</v>
      </c>
      <c r="F518" s="125">
        <f>IF(D440="","",D440*Data!D$651)</f>
        <v>0.44006400000000001</v>
      </c>
      <c r="G518" s="125">
        <f>IF(E440="","",E440*Data!E$651)</f>
        <v>0.45632</v>
      </c>
      <c r="H518" s="125">
        <f>IF(F440="","",F440*Data!F$651)</f>
        <v>0.33389999999999997</v>
      </c>
      <c r="I518" s="125">
        <f>IF(G440="","",G440*Data!G$651)</f>
        <v>0.47754000000000002</v>
      </c>
      <c r="J518" s="125">
        <f>IF(H440="","",H440*Data!H$651)</f>
        <v>0.28501200000000004</v>
      </c>
      <c r="K518" s="125">
        <f>IF(I440="","",I440*Data!I$651)</f>
        <v>0.25465599999999999</v>
      </c>
      <c r="L518" s="125">
        <f>IF(J440="","",J440*Data!J$651)</f>
        <v>0.18081983135999999</v>
      </c>
      <c r="M518" s="125">
        <f>IF(K440="","",K440*Data!K$651)</f>
        <v>0.19478390876000001</v>
      </c>
      <c r="N518" s="125">
        <f>IF(L440="","",L440*Data!L$651)</f>
        <v>0.23807318148000001</v>
      </c>
      <c r="O518" s="125">
        <f>IF(M440="","",M440*Data!M$651)</f>
        <v>0.21468912564000001</v>
      </c>
      <c r="P518" s="125">
        <f>IF(N440="","",N440*Data!N$651)</f>
        <v>0.20794202880000001</v>
      </c>
    </row>
    <row r="519" spans="1:16">
      <c r="A519" s="126"/>
      <c r="B519" s="118">
        <f t="shared" si="7"/>
        <v>43622</v>
      </c>
      <c r="C519" s="120"/>
      <c r="D519" s="120"/>
      <c r="E519" s="125">
        <f>IF(C441="","",C441*Data!C$651)</f>
        <v>0.26448000000000005</v>
      </c>
      <c r="F519" s="125">
        <f>IF(D441="","",D441*Data!D$651)</f>
        <v>0.44006400000000001</v>
      </c>
      <c r="G519" s="125">
        <f>IF(E441="","",E441*Data!E$651)</f>
        <v>0.45632</v>
      </c>
      <c r="H519" s="125">
        <f>IF(F441="","",F441*Data!F$651)</f>
        <v>0.33389999999999997</v>
      </c>
      <c r="I519" s="125">
        <f>IF(G441="","",G441*Data!G$651)</f>
        <v>0.47754000000000002</v>
      </c>
      <c r="J519" s="125">
        <f>IF(H441="","",H441*Data!H$651)</f>
        <v>0.28501200000000004</v>
      </c>
      <c r="K519" s="125">
        <f>IF(I441="","",I441*Data!I$651)</f>
        <v>0.25465599999999999</v>
      </c>
      <c r="L519" s="125">
        <f>IF(J441="","",J441*Data!J$651)</f>
        <v>0.19345199999999999</v>
      </c>
      <c r="M519" s="125">
        <f>IF(K441="","",K441*Data!K$651)</f>
        <v>0.19579830876000001</v>
      </c>
      <c r="N519" s="125">
        <f>IF(L441="","",L441*Data!L$651)</f>
        <v>0.23931798148000002</v>
      </c>
      <c r="O519" s="125">
        <f>IF(M441="","",M441*Data!M$651)</f>
        <v>0.21576752563999999</v>
      </c>
      <c r="P519" s="125">
        <f>IF(N441="","",N441*Data!N$651)</f>
        <v>0.20896602880000001</v>
      </c>
    </row>
    <row r="520" spans="1:16">
      <c r="A520" s="126"/>
      <c r="B520" s="118">
        <f t="shared" si="7"/>
        <v>43629</v>
      </c>
      <c r="C520" s="120"/>
      <c r="D520" s="120"/>
      <c r="E520" s="125">
        <f>IF(C442="","",C442*Data!C$651)</f>
        <v>0.26448000000000005</v>
      </c>
      <c r="F520" s="125">
        <f>IF(D442="","",D442*Data!D$651)</f>
        <v>0.44006400000000001</v>
      </c>
      <c r="G520" s="125">
        <f>IF(E442="","",E442*Data!E$651)</f>
        <v>0.45632</v>
      </c>
      <c r="H520" s="125">
        <f>IF(F442="","",F442*Data!F$651)</f>
        <v>0.33389999999999997</v>
      </c>
      <c r="I520" s="125">
        <f>IF(G442="","",G442*Data!G$651)</f>
        <v>0.47754000000000002</v>
      </c>
      <c r="J520" s="125">
        <f>IF(H442="","",H442*Data!H$651)</f>
        <v>0.28501200000000004</v>
      </c>
      <c r="K520" s="125">
        <f>IF(I442="","",I442*Data!I$651)</f>
        <v>0.25465599999999999</v>
      </c>
      <c r="L520" s="125">
        <f>IF(J442="","",J442*Data!J$651)</f>
        <v>0.19345199999999999</v>
      </c>
      <c r="M520" s="125">
        <f>IF(K442="","",K442*Data!K$651)</f>
        <v>0.19617870875999999</v>
      </c>
      <c r="N520" s="125">
        <f>IF(L442="","",L442*Data!L$651)</f>
        <v>0.23978478147999999</v>
      </c>
      <c r="O520" s="125">
        <f>IF(M442="","",M442*Data!M$651)</f>
        <v>0.21698072564000001</v>
      </c>
      <c r="P520" s="125">
        <f>IF(N442="","",N442*Data!N$651)</f>
        <v>0.21011802880000002</v>
      </c>
    </row>
    <row r="521" spans="1:16">
      <c r="A521" s="126"/>
      <c r="B521" s="118">
        <f t="shared" si="7"/>
        <v>43636</v>
      </c>
      <c r="C521" s="120"/>
      <c r="D521" s="120"/>
      <c r="E521" s="125">
        <f>IF(C443="","",C443*Data!C$651)</f>
        <v>0.26448000000000005</v>
      </c>
      <c r="F521" s="125">
        <f>IF(D443="","",D443*Data!D$651)</f>
        <v>0.44006400000000001</v>
      </c>
      <c r="G521" s="125">
        <f>IF(E443="","",E443*Data!E$651)</f>
        <v>0.45632</v>
      </c>
      <c r="H521" s="125">
        <f>IF(F443="","",F443*Data!F$651)</f>
        <v>0.33389999999999997</v>
      </c>
      <c r="I521" s="125">
        <f>IF(G443="","",G443*Data!G$651)</f>
        <v>0.47754000000000002</v>
      </c>
      <c r="J521" s="125">
        <f>IF(H443="","",H443*Data!H$651)</f>
        <v>0.28501200000000004</v>
      </c>
      <c r="K521" s="125">
        <f>IF(I443="","",I443*Data!I$651)</f>
        <v>0.25465599999999999</v>
      </c>
      <c r="L521" s="125">
        <f>IF(J443="","",J443*Data!J$651)</f>
        <v>0.19345199999999999</v>
      </c>
      <c r="M521" s="125">
        <f>IF(K443="","",K443*Data!K$651)</f>
        <v>0.19706630876</v>
      </c>
      <c r="N521" s="125">
        <f>IF(L443="","",L443*Data!L$651)</f>
        <v>0.24087398148000003</v>
      </c>
      <c r="O521" s="125">
        <f>IF(M443="","",M443*Data!M$651)</f>
        <v>0.21725032564000002</v>
      </c>
      <c r="P521" s="125">
        <f>IF(N443="","",N443*Data!N$651)</f>
        <v>0.21037402880000003</v>
      </c>
    </row>
    <row r="522" spans="1:16">
      <c r="A522" s="126"/>
      <c r="B522" s="118">
        <f t="shared" si="7"/>
        <v>43643</v>
      </c>
      <c r="C522" s="120"/>
      <c r="D522" s="120"/>
      <c r="E522" s="125">
        <f>IF(C444="","",C444*Data!C$651)</f>
        <v>0.26448000000000005</v>
      </c>
      <c r="F522" s="125">
        <f>IF(D444="","",D444*Data!D$651)</f>
        <v>0.44006400000000001</v>
      </c>
      <c r="G522" s="125">
        <f>IF(E444="","",E444*Data!E$651)</f>
        <v>0.45632</v>
      </c>
      <c r="H522" s="125">
        <f>IF(F444="","",F444*Data!F$651)</f>
        <v>0.33389999999999997</v>
      </c>
      <c r="I522" s="125">
        <f>IF(G444="","",G444*Data!G$651)</f>
        <v>0.47754000000000002</v>
      </c>
      <c r="J522" s="125">
        <f>IF(H444="","",H444*Data!H$651)</f>
        <v>0.28501200000000004</v>
      </c>
      <c r="K522" s="125">
        <f>IF(I444="","",I444*Data!I$651)</f>
        <v>0.25465599999999999</v>
      </c>
      <c r="L522" s="125">
        <f>IF(J444="","",J444*Data!J$651)</f>
        <v>0.19345199999999999</v>
      </c>
      <c r="M522" s="125">
        <f>IF(K444="","",K444*Data!K$651)</f>
        <v>0.18831710876000002</v>
      </c>
      <c r="N522" s="125">
        <f>IF(L444="","",L444*Data!L$651)</f>
        <v>0.23013758148000002</v>
      </c>
      <c r="O522" s="125">
        <f>IF(M444="","",M444*Data!M$651)</f>
        <v>0.20714032564000001</v>
      </c>
      <c r="P522" s="125">
        <f>IF(N444="","",N444*Data!N$651)</f>
        <v>0.20077402880000003</v>
      </c>
    </row>
    <row r="523" spans="1:16">
      <c r="A523" s="126"/>
      <c r="B523" s="118">
        <f t="shared" si="7"/>
        <v>43650</v>
      </c>
      <c r="C523" s="120"/>
      <c r="D523" s="120"/>
      <c r="E523" s="125">
        <f>IF(C445="","",C445*Data!C$651)</f>
        <v>0.26448000000000005</v>
      </c>
      <c r="F523" s="125">
        <f>IF(D445="","",D445*Data!D$651)</f>
        <v>0.44006400000000001</v>
      </c>
      <c r="G523" s="125">
        <f>IF(E445="","",E445*Data!E$651)</f>
        <v>0.45632</v>
      </c>
      <c r="H523" s="125">
        <f>IF(F445="","",F445*Data!F$651)</f>
        <v>0.33389999999999997</v>
      </c>
      <c r="I523" s="125">
        <f>IF(G445="","",G445*Data!G$651)</f>
        <v>0.47754000000000002</v>
      </c>
      <c r="J523" s="125">
        <f>IF(H445="","",H445*Data!H$651)</f>
        <v>0.28501200000000004</v>
      </c>
      <c r="K523" s="125">
        <f>IF(I445="","",I445*Data!I$651)</f>
        <v>0.25465599999999999</v>
      </c>
      <c r="L523" s="125">
        <f>IF(J445="","",J445*Data!J$651)</f>
        <v>0.19345199999999999</v>
      </c>
      <c r="M523" s="125">
        <f>IF(K445="","",K445*Data!K$651)</f>
        <v>0.20288</v>
      </c>
      <c r="N523" s="125">
        <f>IF(L445="","",L445*Data!L$651)</f>
        <v>0.23819766147999999</v>
      </c>
      <c r="O523" s="125">
        <f>IF(M445="","",M445*Data!M$651)</f>
        <v>0.22264232564000003</v>
      </c>
      <c r="P523" s="125">
        <f>IF(N445="","",N445*Data!N$651)</f>
        <v>0.21549402880000001</v>
      </c>
    </row>
    <row r="524" spans="1:16">
      <c r="A524" s="126"/>
      <c r="B524" s="118">
        <f t="shared" si="7"/>
        <v>43657</v>
      </c>
      <c r="C524" s="120"/>
      <c r="D524" s="120"/>
      <c r="E524" s="125">
        <f>IF(C446="","",C446*Data!C$651)</f>
        <v>0.26448000000000005</v>
      </c>
      <c r="F524" s="125">
        <f>IF(D446="","",D446*Data!D$651)</f>
        <v>0.44006400000000001</v>
      </c>
      <c r="G524" s="125">
        <f>IF(E446="","",E446*Data!E$651)</f>
        <v>0.45632</v>
      </c>
      <c r="H524" s="125">
        <f>IF(F446="","",F446*Data!F$651)</f>
        <v>0.33389999999999997</v>
      </c>
      <c r="I524" s="125">
        <f>IF(G446="","",G446*Data!G$651)</f>
        <v>0.47754000000000002</v>
      </c>
      <c r="J524" s="125">
        <f>IF(H446="","",H446*Data!H$651)</f>
        <v>0.28501200000000004</v>
      </c>
      <c r="K524" s="125">
        <f>IF(I446="","",I446*Data!I$651)</f>
        <v>0.25465599999999999</v>
      </c>
      <c r="L524" s="125">
        <f>IF(J446="","",J446*Data!J$651)</f>
        <v>0.19345199999999999</v>
      </c>
      <c r="M524" s="125">
        <f>IF(K446="","",K446*Data!K$651)</f>
        <v>0.20288</v>
      </c>
      <c r="N524" s="125">
        <f>IF(L446="","",L446*Data!L$651)</f>
        <v>0.23819766147999999</v>
      </c>
      <c r="O524" s="125">
        <f>IF(M446="","",M446*Data!M$651)</f>
        <v>0.22614712564000003</v>
      </c>
      <c r="P524" s="125">
        <f>IF(N446="","",N446*Data!N$651)</f>
        <v>0.21882202880000004</v>
      </c>
    </row>
    <row r="525" spans="1:16">
      <c r="A525" s="126"/>
      <c r="B525" s="118">
        <f t="shared" si="7"/>
        <v>43664</v>
      </c>
      <c r="C525" s="120"/>
      <c r="D525" s="120"/>
      <c r="E525" s="125">
        <f>IF(C447="","",C447*Data!C$651)</f>
        <v>0.26448000000000005</v>
      </c>
      <c r="F525" s="125">
        <f>IF(D447="","",D447*Data!D$651)</f>
        <v>0.44006400000000001</v>
      </c>
      <c r="G525" s="125">
        <f>IF(E447="","",E447*Data!E$651)</f>
        <v>0.45632</v>
      </c>
      <c r="H525" s="125">
        <f>IF(F447="","",F447*Data!F$651)</f>
        <v>0.33389999999999997</v>
      </c>
      <c r="I525" s="125">
        <f>IF(G447="","",G447*Data!G$651)</f>
        <v>0.47754000000000002</v>
      </c>
      <c r="J525" s="125">
        <f>IF(H447="","",H447*Data!H$651)</f>
        <v>0.28501200000000004</v>
      </c>
      <c r="K525" s="125">
        <f>IF(I447="","",I447*Data!I$651)</f>
        <v>0.25465599999999999</v>
      </c>
      <c r="L525" s="125">
        <f>IF(J447="","",J447*Data!J$651)</f>
        <v>0.19345199999999999</v>
      </c>
      <c r="M525" s="125">
        <f>IF(K447="","",K447*Data!K$651)</f>
        <v>0.20288</v>
      </c>
      <c r="N525" s="125">
        <f>IF(L447="","",L447*Data!L$651)</f>
        <v>0.23819766147999999</v>
      </c>
      <c r="O525" s="125">
        <f>IF(M447="","",M447*Data!M$651)</f>
        <v>0.21374552564000002</v>
      </c>
      <c r="P525" s="125">
        <f>IF(N447="","",N447*Data!N$651)</f>
        <v>0.20704602880000003</v>
      </c>
    </row>
    <row r="526" spans="1:16">
      <c r="A526" s="126"/>
      <c r="B526" s="118">
        <f t="shared" si="7"/>
        <v>43671</v>
      </c>
      <c r="C526" s="120"/>
      <c r="D526" s="120"/>
      <c r="E526" s="125">
        <f>IF(C448="","",C448*Data!C$651)</f>
        <v>0.26448000000000005</v>
      </c>
      <c r="F526" s="125">
        <f>IF(D448="","",D448*Data!D$651)</f>
        <v>0.44006400000000001</v>
      </c>
      <c r="G526" s="125">
        <f>IF(E448="","",E448*Data!E$651)</f>
        <v>0.45632</v>
      </c>
      <c r="H526" s="125">
        <f>IF(F448="","",F448*Data!F$651)</f>
        <v>0.33389999999999997</v>
      </c>
      <c r="I526" s="125">
        <f>IF(G448="","",G448*Data!G$651)</f>
        <v>0.47754000000000002</v>
      </c>
      <c r="J526" s="125">
        <f>IF(H448="","",H448*Data!H$651)</f>
        <v>0.28501200000000004</v>
      </c>
      <c r="K526" s="125">
        <f>IF(I448="","",I448*Data!I$651)</f>
        <v>0.25465599999999999</v>
      </c>
      <c r="L526" s="125">
        <f>IF(J448="","",J448*Data!J$651)</f>
        <v>0.19345199999999999</v>
      </c>
      <c r="M526" s="125">
        <f>IF(K448="","",K448*Data!K$651)</f>
        <v>0.20288</v>
      </c>
      <c r="N526" s="125">
        <f>IF(L448="","",L448*Data!L$651)</f>
        <v>0.23819766147999999</v>
      </c>
      <c r="O526" s="125">
        <f>IF(M448="","",M448*Data!M$651)</f>
        <v>0.21226272563999998</v>
      </c>
      <c r="P526" s="125">
        <f>IF(N448="","",N448*Data!N$651)</f>
        <v>0.20563802880000001</v>
      </c>
    </row>
    <row r="527" spans="1:16">
      <c r="A527" s="126"/>
      <c r="B527" s="118">
        <f t="shared" si="7"/>
        <v>43678</v>
      </c>
      <c r="C527" s="120"/>
      <c r="D527" s="120"/>
      <c r="E527" s="125">
        <f>IF(C449="","",C449*Data!C$651)</f>
        <v>0.26448000000000005</v>
      </c>
      <c r="F527" s="125">
        <f>IF(D449="","",D449*Data!D$651)</f>
        <v>0.44006400000000001</v>
      </c>
      <c r="G527" s="125">
        <f>IF(E449="","",E449*Data!E$651)</f>
        <v>0.45632</v>
      </c>
      <c r="H527" s="125">
        <f>IF(F449="","",F449*Data!F$651)</f>
        <v>0.33389999999999997</v>
      </c>
      <c r="I527" s="125">
        <f>IF(G449="","",G449*Data!G$651)</f>
        <v>0.47754000000000002</v>
      </c>
      <c r="J527" s="125">
        <f>IF(H449="","",H449*Data!H$651)</f>
        <v>0.28501200000000004</v>
      </c>
      <c r="K527" s="125">
        <f>IF(I449="","",I449*Data!I$651)</f>
        <v>0.25465599999999999</v>
      </c>
      <c r="L527" s="125">
        <f>IF(J449="","",J449*Data!J$651)</f>
        <v>0.19345199999999999</v>
      </c>
      <c r="M527" s="125">
        <f>IF(K449="","",K449*Data!K$651)</f>
        <v>0.20288</v>
      </c>
      <c r="N527" s="125">
        <f>IF(L449="","",L449*Data!L$651)</f>
        <v>0.23819766147999999</v>
      </c>
      <c r="O527" s="125">
        <f>IF(M449="","",M449*Data!M$651)</f>
        <v>0.20390512564000002</v>
      </c>
      <c r="P527" s="125">
        <f>IF(N449="","",N449*Data!N$651)</f>
        <v>0.19770202880000001</v>
      </c>
    </row>
    <row r="528" spans="1:16">
      <c r="A528" s="126"/>
      <c r="B528" s="118">
        <f>B527+7</f>
        <v>43685</v>
      </c>
      <c r="C528" s="120"/>
      <c r="D528" s="120"/>
      <c r="E528" s="125">
        <f>IF(C450="","",C450*Data!C$651)</f>
        <v>0.26448000000000005</v>
      </c>
      <c r="F528" s="125">
        <f>IF(D450="","",D450*Data!D$651)</f>
        <v>0.44006400000000001</v>
      </c>
      <c r="G528" s="125">
        <f>IF(E450="","",E450*Data!E$651)</f>
        <v>0.45632</v>
      </c>
      <c r="H528" s="125">
        <f>IF(F450="","",F450*Data!F$651)</f>
        <v>0.33389999999999997</v>
      </c>
      <c r="I528" s="125">
        <f>IF(G450="","",G450*Data!G$651)</f>
        <v>0.47754000000000002</v>
      </c>
      <c r="J528" s="125">
        <f>IF(H450="","",H450*Data!H$651)</f>
        <v>0.28501200000000004</v>
      </c>
      <c r="K528" s="125">
        <f>IF(I450="","",I450*Data!I$651)</f>
        <v>0.25465599999999999</v>
      </c>
      <c r="L528" s="125">
        <f>IF(J450="","",J450*Data!J$651)</f>
        <v>0.19345199999999999</v>
      </c>
      <c r="M528" s="125">
        <f>IF(K450="","",K450*Data!K$651)</f>
        <v>0.20288</v>
      </c>
      <c r="N528" s="125">
        <f>IF(L450="","",L450*Data!L$651)</f>
        <v>0.24584800000000004</v>
      </c>
      <c r="O528" s="125">
        <f>IF(M450="","",M450*Data!M$651)</f>
        <v>0.20093952564000001</v>
      </c>
      <c r="P528" s="125">
        <f>IF(N450="","",N450*Data!N$651)</f>
        <v>0.19488602880000003</v>
      </c>
    </row>
    <row r="529" spans="1:19">
      <c r="A529" s="126"/>
      <c r="B529" s="118">
        <f>B528+7</f>
        <v>43692</v>
      </c>
      <c r="C529" s="120"/>
      <c r="D529" s="120"/>
      <c r="E529" s="125">
        <f>IF(C451="","",C451*Data!C$651)</f>
        <v>0.26448000000000005</v>
      </c>
      <c r="F529" s="125">
        <f>IF(D451="","",D451*Data!D$651)</f>
        <v>0.44006400000000001</v>
      </c>
      <c r="G529" s="125">
        <f>IF(E451="","",E451*Data!E$651)</f>
        <v>0.45632</v>
      </c>
      <c r="H529" s="125">
        <f>IF(F451="","",F451*Data!F$651)</f>
        <v>0.33389999999999997</v>
      </c>
      <c r="I529" s="125">
        <f>IF(G451="","",G451*Data!G$651)</f>
        <v>0.47754000000000002</v>
      </c>
      <c r="J529" s="125">
        <f>IF(H451="","",H451*Data!H$651)</f>
        <v>0.28501200000000004</v>
      </c>
      <c r="K529" s="125">
        <f>IF(I451="","",I451*Data!I$651)</f>
        <v>0.25465599999999999</v>
      </c>
      <c r="L529" s="125">
        <f>IF(J451="","",J451*Data!J$651)</f>
        <v>0.19345199999999999</v>
      </c>
      <c r="M529" s="125">
        <f>IF(K451="","",K451*Data!K$651)</f>
        <v>0.20288</v>
      </c>
      <c r="N529" s="125">
        <f>IF(L451="","",L451*Data!L$651)</f>
        <v>0.24584800000000004</v>
      </c>
      <c r="O529" s="125">
        <f>IF(M451="","",M451*Data!M$651)</f>
        <v>0.21037552564000001</v>
      </c>
      <c r="P529" s="125">
        <f>IF(N451="","",N451*Data!N$651)</f>
        <v>0.2038460288</v>
      </c>
    </row>
    <row r="530" spans="1:19">
      <c r="A530" s="127"/>
      <c r="B530" s="118">
        <f>B529+7</f>
        <v>43699</v>
      </c>
      <c r="C530" s="120"/>
      <c r="D530" s="120"/>
      <c r="E530" s="125">
        <f>IF(C452="","",C452*Data!C$651)</f>
        <v>0.26448000000000005</v>
      </c>
      <c r="F530" s="125">
        <f>IF(D452="","",D452*Data!D$651)</f>
        <v>0.44006400000000001</v>
      </c>
      <c r="G530" s="125">
        <f>IF(E452="","",E452*Data!E$651)</f>
        <v>0.45632</v>
      </c>
      <c r="H530" s="125">
        <f>IF(F452="","",F452*Data!F$651)</f>
        <v>0.33389999999999997</v>
      </c>
      <c r="I530" s="125">
        <f>IF(G452="","",G452*Data!G$651)</f>
        <v>0.47754000000000002</v>
      </c>
      <c r="J530" s="125">
        <f>IF(H452="","",H452*Data!H$651)</f>
        <v>0.28501200000000004</v>
      </c>
      <c r="K530" s="125">
        <f>IF(I452="","",I452*Data!I$651)</f>
        <v>0.25465599999999999</v>
      </c>
      <c r="L530" s="125">
        <f>IF(J452="","",J452*Data!J$651)</f>
        <v>0.19345199999999999</v>
      </c>
      <c r="M530" s="125">
        <f>IF(K452="","",K452*Data!K$651)</f>
        <v>0.20288</v>
      </c>
      <c r="N530" s="125">
        <f>IF(L452="","",L452*Data!L$651)</f>
        <v>0.24584800000000004</v>
      </c>
      <c r="O530" s="125">
        <f>IF(M452="","",M452*Data!M$651)</f>
        <v>0.20983632564000002</v>
      </c>
      <c r="P530" s="125">
        <f>IF(N452="","",N452*Data!N$651)</f>
        <v>0.20333402880000004</v>
      </c>
    </row>
    <row r="531" spans="1:19">
      <c r="A531" s="127"/>
      <c r="B531" s="118">
        <f>B530+7</f>
        <v>43706</v>
      </c>
      <c r="C531" s="134"/>
      <c r="D531" s="134"/>
      <c r="E531" s="125">
        <f>IF(C453="","",C453*Data!C$651)</f>
        <v>0.26448000000000005</v>
      </c>
      <c r="F531" s="125">
        <f>IF(D453="","",D453*Data!D$651)</f>
        <v>0.44006400000000001</v>
      </c>
      <c r="G531" s="125">
        <f>IF(E453="","",E453*Data!E$651)</f>
        <v>0.45632</v>
      </c>
      <c r="H531" s="125">
        <f>IF(F453="","",F453*Data!F$651)</f>
        <v>0.33389999999999997</v>
      </c>
      <c r="I531" s="125">
        <f>IF(G453="","",G453*Data!G$651)</f>
        <v>0.47754000000000002</v>
      </c>
      <c r="J531" s="125">
        <f>IF(H453="","",H453*Data!H$651)</f>
        <v>0.28501200000000004</v>
      </c>
      <c r="K531" s="125">
        <f>IF(I453="","",I453*Data!I$651)</f>
        <v>0.25465599999999999</v>
      </c>
      <c r="L531" s="125">
        <f>IF(J453="","",J453*Data!J$651)</f>
        <v>0.19345199999999999</v>
      </c>
      <c r="M531" s="125">
        <f>IF(K453="","",K453*Data!K$651)</f>
        <v>0.20288</v>
      </c>
      <c r="N531" s="125">
        <f>IF(L453="","",L453*Data!L$651)</f>
        <v>0.24584800000000004</v>
      </c>
      <c r="O531" s="125">
        <f>IF(M453="","",M453*Data!M$651)</f>
        <v>0.22318152564000002</v>
      </c>
      <c r="P531" s="125">
        <f>IF(N453="","",N453*Data!N$651)</f>
        <v>0.21600602880000003</v>
      </c>
    </row>
    <row r="532" spans="1:19" ht="13.8" thickBot="1">
      <c r="A532" s="128"/>
      <c r="B532" s="129"/>
      <c r="C532" s="119"/>
      <c r="D532" s="119"/>
      <c r="E532" s="135" t="str">
        <f>IF(C454="","",C454*Data!C$650)</f>
        <v/>
      </c>
      <c r="F532" s="135" t="str">
        <f>IF(D454="","",D454*Data!D$650)</f>
        <v/>
      </c>
      <c r="G532" s="135" t="str">
        <f>IF(E454="","",E454*Data!E$650)</f>
        <v/>
      </c>
      <c r="H532" s="135" t="str">
        <f>IF(F454="","",F454*Data!F$650)</f>
        <v/>
      </c>
      <c r="I532" s="135" t="str">
        <f>IF(G454="","",G454*Data!G$650)</f>
        <v/>
      </c>
      <c r="J532" s="135" t="str">
        <f>IF(H454="","",H454*Data!H$650)</f>
        <v/>
      </c>
      <c r="K532" s="135" t="str">
        <f>IF(I454="","",I454*Data!I$650)</f>
        <v/>
      </c>
      <c r="L532" s="135" t="str">
        <f>IF(J454="","",J454*Data!J$650)</f>
        <v/>
      </c>
      <c r="M532" s="135" t="str">
        <f>IF(K454="","",K454*Data!K$650)</f>
        <v/>
      </c>
      <c r="N532" s="135" t="str">
        <f>IF(L454="","",L454*Data!L$650)</f>
        <v/>
      </c>
      <c r="O532" s="135" t="str">
        <f>IF(M454="","",M454*Data!M$650)</f>
        <v/>
      </c>
      <c r="P532" s="135" t="str">
        <f>IF(N454="","",N454*Data!N$650)</f>
        <v/>
      </c>
    </row>
    <row r="533" spans="1:19">
      <c r="A533" s="212" t="s">
        <v>0</v>
      </c>
      <c r="B533" s="123"/>
      <c r="C533" s="123"/>
      <c r="D533" s="123"/>
      <c r="E533" s="123"/>
      <c r="F533" s="123"/>
      <c r="G533" s="123"/>
      <c r="H533" s="123"/>
      <c r="I533" s="123"/>
      <c r="J533" s="123"/>
      <c r="K533" s="123"/>
      <c r="L533" s="123"/>
      <c r="M533" s="123"/>
      <c r="N533" s="123"/>
      <c r="O533" s="120"/>
      <c r="P533" s="120"/>
    </row>
    <row r="534" spans="1:19">
      <c r="A534" t="s">
        <v>384</v>
      </c>
    </row>
    <row r="536" spans="1:19" ht="13.8" thickBot="1">
      <c r="A536" s="10" t="s">
        <v>420</v>
      </c>
      <c r="B536" s="86"/>
      <c r="C536" s="86"/>
      <c r="D536" s="86"/>
      <c r="E536" s="86"/>
      <c r="F536" s="86"/>
      <c r="G536" s="86"/>
      <c r="H536" s="86"/>
      <c r="I536" s="86"/>
      <c r="J536" s="86"/>
      <c r="K536" s="86"/>
      <c r="L536" s="86"/>
      <c r="M536" s="86"/>
      <c r="N536" s="86"/>
      <c r="O536" s="86"/>
      <c r="P536" s="86"/>
      <c r="R536" s="58"/>
      <c r="S536" s="58"/>
    </row>
    <row r="537" spans="1:19" ht="71.25" customHeight="1" thickBot="1">
      <c r="A537" s="436" t="s">
        <v>70</v>
      </c>
      <c r="B537" s="436" t="s">
        <v>52</v>
      </c>
      <c r="C537" s="438" t="s">
        <v>38</v>
      </c>
      <c r="D537" s="586" t="s">
        <v>375</v>
      </c>
      <c r="E537" s="587"/>
      <c r="F537" s="442" t="s">
        <v>214</v>
      </c>
      <c r="G537" s="439" t="s">
        <v>71</v>
      </c>
      <c r="H537" s="440" t="s">
        <v>213</v>
      </c>
      <c r="I537" s="441" t="s">
        <v>176</v>
      </c>
      <c r="J537" s="444"/>
      <c r="K537" s="442" t="s">
        <v>177</v>
      </c>
      <c r="L537" s="442" t="s">
        <v>206</v>
      </c>
      <c r="M537" s="440" t="s">
        <v>207</v>
      </c>
      <c r="N537" s="479" t="s">
        <v>212</v>
      </c>
      <c r="O537" s="479" t="s">
        <v>196</v>
      </c>
      <c r="P537" s="443" t="s">
        <v>295</v>
      </c>
      <c r="Q537" s="440" t="s">
        <v>178</v>
      </c>
      <c r="R537" s="87"/>
      <c r="S537" s="87"/>
    </row>
    <row r="538" spans="1:19">
      <c r="A538" s="131"/>
      <c r="B538" s="131"/>
      <c r="C538" s="534" t="s">
        <v>76</v>
      </c>
      <c r="D538" s="534" t="s">
        <v>76</v>
      </c>
      <c r="E538" s="445" t="s">
        <v>191</v>
      </c>
      <c r="F538" s="137" t="s">
        <v>76</v>
      </c>
      <c r="H538" s="137" t="s">
        <v>76</v>
      </c>
      <c r="I538" s="245" t="s">
        <v>76</v>
      </c>
      <c r="J538" s="131"/>
      <c r="K538" s="566" t="s">
        <v>76</v>
      </c>
      <c r="L538" s="567"/>
      <c r="M538" s="567"/>
      <c r="N538" s="567"/>
      <c r="O538" s="567"/>
      <c r="P538" s="567"/>
      <c r="Q538" s="567"/>
      <c r="R538" s="84"/>
      <c r="S538" s="58"/>
    </row>
    <row r="539" spans="1:19" ht="15.6">
      <c r="A539" s="300">
        <v>2019</v>
      </c>
      <c r="B539" s="301">
        <v>43587</v>
      </c>
      <c r="C539" s="406">
        <f t="shared" ref="C539:C570" si="8">IF(P462="",NA(),SUM(E462:P462))</f>
        <v>3.8888511972400006</v>
      </c>
      <c r="D539" s="456">
        <f>C539-H539</f>
        <v>0.32885119724000056</v>
      </c>
      <c r="E539" s="457">
        <f>D539/H539*100</f>
        <v>9.2373931808988932</v>
      </c>
      <c r="F539" s="238">
        <f>IF(Data!C737="",NA(),Data!C737)</f>
        <v>3.3</v>
      </c>
      <c r="G539" s="238" t="str">
        <f>IF(Data!E737="","",Data!E737)</f>
        <v/>
      </c>
      <c r="H539" s="323">
        <v>3.56</v>
      </c>
      <c r="I539" s="239">
        <f>Data!F$831</f>
        <v>3.7</v>
      </c>
      <c r="J539" s="246"/>
      <c r="K539" s="240">
        <f>Data!C$831</f>
        <v>2.2000000000000002</v>
      </c>
      <c r="L539" s="323">
        <f>IF(C539&gt;K539,C539,K539)</f>
        <v>3.8888511972400006</v>
      </c>
      <c r="M539" s="323">
        <f>IF(F539&gt;K539,F539,K539)</f>
        <v>3.3</v>
      </c>
      <c r="N539" s="323">
        <f>((SUM((Data!$N$443:'Data'!$N$446),C539)-MAX((Data!$N$443:'Data'!$N$446),C539)-MIN((Data!$N$443:'Data'!$N$446),C539))/3)*(0.85)</f>
        <v>3.0231666666666661</v>
      </c>
      <c r="O539" s="403">
        <f>MIN((1.15*I539),IF(I539&gt;N539,I539,N539))</f>
        <v>3.7</v>
      </c>
      <c r="P539" s="402">
        <f>MAX(0,(O539-L539))</f>
        <v>0</v>
      </c>
      <c r="Q539" s="403">
        <f>MAX(0,(O539-M539))</f>
        <v>0.40000000000000036</v>
      </c>
      <c r="S539" s="152"/>
    </row>
    <row r="540" spans="1:19">
      <c r="A540" s="302"/>
      <c r="B540" s="301">
        <f>B539+7</f>
        <v>43594</v>
      </c>
      <c r="C540" s="406">
        <f t="shared" si="8"/>
        <v>3.7700986972399995</v>
      </c>
      <c r="D540" s="456">
        <f t="shared" ref="D540:D603" si="9">C540-H540</f>
        <v>0.21009869723999941</v>
      </c>
      <c r="E540" s="457">
        <f t="shared" ref="E540:E603" si="10">D540/H540*100</f>
        <v>5.9016487988763879</v>
      </c>
      <c r="F540" s="238">
        <f>IF(Data!C738="",NA(),Data!C738)</f>
        <v>3.3</v>
      </c>
      <c r="G540" s="326" t="str">
        <f>IF(Data!E738="","",Data!E738)</f>
        <v/>
      </c>
      <c r="H540" s="518">
        <v>3.56</v>
      </c>
      <c r="I540" s="239">
        <f>Data!F$831</f>
        <v>3.7</v>
      </c>
      <c r="J540" s="246"/>
      <c r="K540" s="240">
        <f>Data!C$831</f>
        <v>2.2000000000000002</v>
      </c>
      <c r="L540" s="323">
        <f t="shared" ref="L540:L603" si="11">IF(C540&gt;K540,C540,K540)</f>
        <v>3.7700986972399995</v>
      </c>
      <c r="M540" s="323">
        <f>IF(F540&gt;K540,F540,K540)</f>
        <v>3.3</v>
      </c>
      <c r="N540" s="323">
        <f>((SUM((Data!$N$443:'Data'!$N$446),C540)-MAX((Data!$N$443:'Data'!$N$446),C540)-MIN((Data!$N$443:'Data'!$N$446),C540))/3)*(0.85)</f>
        <v>3.0231666666666666</v>
      </c>
      <c r="O540" s="403">
        <f t="shared" ref="O540:O603" si="12">MIN((1.15*I540),IF(I540&gt;N540,I540,N540))</f>
        <v>3.7</v>
      </c>
      <c r="P540" s="402">
        <f t="shared" ref="P540:P603" si="13">MAX(0,(O540-L540))</f>
        <v>0</v>
      </c>
      <c r="Q540" s="403">
        <f t="shared" ref="Q540:Q603" si="14">MAX(0,(O540-M540))</f>
        <v>0.40000000000000036</v>
      </c>
      <c r="S540" s="87"/>
    </row>
    <row r="541" spans="1:19">
      <c r="A541" s="302"/>
      <c r="B541" s="301">
        <f t="shared" ref="B541:B604" si="15">B540+7</f>
        <v>43601</v>
      </c>
      <c r="C541" s="406">
        <f t="shared" si="8"/>
        <v>3.9533316972399994</v>
      </c>
      <c r="D541" s="456">
        <f t="shared" si="9"/>
        <v>0.39333169723999939</v>
      </c>
      <c r="E541" s="457">
        <f t="shared" si="10"/>
        <v>11.048643180898859</v>
      </c>
      <c r="F541" s="238">
        <f>IF(Data!C739="",NA(),Data!C739)</f>
        <v>3.3</v>
      </c>
      <c r="G541" s="326">
        <f>IF(Data!E739="","",Data!E739)</f>
        <v>43595</v>
      </c>
      <c r="H541" s="518">
        <v>3.56</v>
      </c>
      <c r="I541" s="239">
        <f>Data!F$831</f>
        <v>3.7</v>
      </c>
      <c r="J541" s="246"/>
      <c r="K541" s="240">
        <f>Data!C$831</f>
        <v>2.2000000000000002</v>
      </c>
      <c r="L541" s="323">
        <f t="shared" si="11"/>
        <v>3.9533316972399994</v>
      </c>
      <c r="M541" s="323">
        <f t="shared" ref="M541:M604" si="16">IF(F541&gt;K541,F541,K541)</f>
        <v>3.3</v>
      </c>
      <c r="N541" s="323">
        <f>((SUM((Data!$N$443:'Data'!$N$446),C541)-MAX((Data!$N$443:'Data'!$N$446),C541)-MIN((Data!$N$443:'Data'!$N$446),C541))/3)*(0.85)</f>
        <v>3.0231666666666661</v>
      </c>
      <c r="O541" s="403">
        <f t="shared" si="12"/>
        <v>3.7</v>
      </c>
      <c r="P541" s="402">
        <f t="shared" si="13"/>
        <v>0</v>
      </c>
      <c r="Q541" s="403">
        <f t="shared" si="14"/>
        <v>0.40000000000000036</v>
      </c>
      <c r="S541" s="87"/>
    </row>
    <row r="542" spans="1:19">
      <c r="A542" s="302"/>
      <c r="B542" s="301">
        <f t="shared" si="15"/>
        <v>43608</v>
      </c>
      <c r="C542" s="406">
        <f t="shared" si="8"/>
        <v>4.0599836972399999</v>
      </c>
      <c r="D542" s="456">
        <f t="shared" si="9"/>
        <v>0.4999836972399998</v>
      </c>
      <c r="E542" s="457">
        <f t="shared" si="10"/>
        <v>14.044485877528084</v>
      </c>
      <c r="F542" s="238">
        <f>IF(Data!C740="",NA(),Data!C740)</f>
        <v>3.3</v>
      </c>
      <c r="G542" s="326" t="str">
        <f>IF(Data!E740="","",Data!E740)</f>
        <v/>
      </c>
      <c r="H542" s="518">
        <v>3.56</v>
      </c>
      <c r="I542" s="239">
        <f>Data!F$831</f>
        <v>3.7</v>
      </c>
      <c r="J542" s="246"/>
      <c r="K542" s="240">
        <f>Data!C$831</f>
        <v>2.2000000000000002</v>
      </c>
      <c r="L542" s="323">
        <f t="shared" si="11"/>
        <v>4.0599836972399999</v>
      </c>
      <c r="M542" s="323">
        <f t="shared" si="16"/>
        <v>3.3</v>
      </c>
      <c r="N542" s="323">
        <f>((SUM((Data!$N$443:'Data'!$N$446),C542)-MAX((Data!$N$443:'Data'!$N$446),C542)-MIN((Data!$N$443:'Data'!$N$446),C542))/3)*(0.85)</f>
        <v>3.023166666666667</v>
      </c>
      <c r="O542" s="403">
        <f t="shared" si="12"/>
        <v>3.7</v>
      </c>
      <c r="P542" s="402">
        <f t="shared" si="13"/>
        <v>0</v>
      </c>
      <c r="Q542" s="403">
        <f t="shared" si="14"/>
        <v>0.40000000000000036</v>
      </c>
      <c r="S542" s="87"/>
    </row>
    <row r="543" spans="1:19">
      <c r="A543" s="302"/>
      <c r="B543" s="301">
        <f t="shared" si="15"/>
        <v>43615</v>
      </c>
      <c r="C543" s="406">
        <f t="shared" si="8"/>
        <v>4.4271596972400005</v>
      </c>
      <c r="D543" s="456">
        <f t="shared" si="9"/>
        <v>0.86715969724000042</v>
      </c>
      <c r="E543" s="457">
        <f t="shared" si="10"/>
        <v>24.358418461797765</v>
      </c>
      <c r="F543" s="238">
        <f>IF(Data!C741="",NA(),Data!C741)</f>
        <v>3.3</v>
      </c>
      <c r="G543" s="326" t="str">
        <f>IF(Data!E741="","",Data!E741)</f>
        <v/>
      </c>
      <c r="H543" s="518">
        <v>3.56</v>
      </c>
      <c r="I543" s="239">
        <f>Data!F$831</f>
        <v>3.7</v>
      </c>
      <c r="J543" s="246"/>
      <c r="K543" s="240">
        <f>Data!C$831</f>
        <v>2.2000000000000002</v>
      </c>
      <c r="L543" s="323">
        <f t="shared" si="11"/>
        <v>4.4271596972400005</v>
      </c>
      <c r="M543" s="323">
        <f t="shared" si="16"/>
        <v>3.3</v>
      </c>
      <c r="N543" s="323">
        <f>((SUM((Data!$N$443:'Data'!$N$446),C543)-MAX((Data!$N$443:'Data'!$N$446),C543)-MIN((Data!$N$443:'Data'!$N$446),C543))/3)*(0.85)</f>
        <v>3.023166666666667</v>
      </c>
      <c r="O543" s="403">
        <f t="shared" si="12"/>
        <v>3.7</v>
      </c>
      <c r="P543" s="402">
        <f t="shared" si="13"/>
        <v>0</v>
      </c>
      <c r="Q543" s="403">
        <f t="shared" si="14"/>
        <v>0.40000000000000036</v>
      </c>
      <c r="S543" s="87"/>
    </row>
    <row r="544" spans="1:19">
      <c r="A544" s="302"/>
      <c r="B544" s="301">
        <f t="shared" si="15"/>
        <v>43622</v>
      </c>
      <c r="C544" s="406">
        <f t="shared" si="8"/>
        <v>4.3161426972400001</v>
      </c>
      <c r="D544" s="456">
        <f t="shared" si="9"/>
        <v>0.75614269724000005</v>
      </c>
      <c r="E544" s="457">
        <f t="shared" si="10"/>
        <v>21.239963405617978</v>
      </c>
      <c r="F544" s="238">
        <f>IF(Data!C742="",NA(),Data!C742)</f>
        <v>3.3</v>
      </c>
      <c r="G544" s="326" t="str">
        <f>IF(Data!E742="","",Data!E742)</f>
        <v/>
      </c>
      <c r="H544" s="518">
        <v>3.56</v>
      </c>
      <c r="I544" s="239">
        <f>Data!F$831</f>
        <v>3.7</v>
      </c>
      <c r="J544" s="246"/>
      <c r="K544" s="240">
        <f>Data!C$831</f>
        <v>2.2000000000000002</v>
      </c>
      <c r="L544" s="323">
        <f t="shared" si="11"/>
        <v>4.3161426972400001</v>
      </c>
      <c r="M544" s="323">
        <f t="shared" si="16"/>
        <v>3.3</v>
      </c>
      <c r="N544" s="323">
        <f>((SUM((Data!$N$443:'Data'!$N$446),C544)-MAX((Data!$N$443:'Data'!$N$446),C544)-MIN((Data!$N$443:'Data'!$N$446),C544))/3)*(0.85)</f>
        <v>3.0231666666666661</v>
      </c>
      <c r="O544" s="403">
        <f t="shared" si="12"/>
        <v>3.7</v>
      </c>
      <c r="P544" s="402">
        <f t="shared" si="13"/>
        <v>0</v>
      </c>
      <c r="Q544" s="403">
        <f t="shared" si="14"/>
        <v>0.40000000000000036</v>
      </c>
      <c r="S544" s="87"/>
    </row>
    <row r="545" spans="1:19">
      <c r="A545" s="302"/>
      <c r="B545" s="301">
        <f t="shared" si="15"/>
        <v>43629</v>
      </c>
      <c r="C545" s="406">
        <f t="shared" si="8"/>
        <v>4.4558436972399997</v>
      </c>
      <c r="D545" s="456">
        <f t="shared" si="9"/>
        <v>0.89584369723999968</v>
      </c>
      <c r="E545" s="457">
        <f t="shared" si="10"/>
        <v>25.164148798876397</v>
      </c>
      <c r="F545" s="238">
        <f>IF(Data!C743="",NA(),Data!C743)</f>
        <v>3.8</v>
      </c>
      <c r="G545" s="326">
        <f>IF(Data!E743="","",Data!E743)</f>
        <v>43627</v>
      </c>
      <c r="H545" s="518">
        <v>3.56</v>
      </c>
      <c r="I545" s="239">
        <f>Data!F$831</f>
        <v>3.7</v>
      </c>
      <c r="J545" s="246"/>
      <c r="K545" s="240">
        <f>Data!C$831</f>
        <v>2.2000000000000002</v>
      </c>
      <c r="L545" s="323">
        <f t="shared" si="11"/>
        <v>4.4558436972399997</v>
      </c>
      <c r="M545" s="323">
        <f t="shared" si="16"/>
        <v>3.8</v>
      </c>
      <c r="N545" s="323">
        <f>((SUM((Data!$N$443:'Data'!$N$446),C545)-MAX((Data!$N$443:'Data'!$N$446),C545)-MIN((Data!$N$443:'Data'!$N$446),C545))/3)*(0.85)</f>
        <v>3.023166666666667</v>
      </c>
      <c r="O545" s="403">
        <f t="shared" si="12"/>
        <v>3.7</v>
      </c>
      <c r="P545" s="402">
        <f t="shared" si="13"/>
        <v>0</v>
      </c>
      <c r="Q545" s="403">
        <f t="shared" si="14"/>
        <v>0</v>
      </c>
      <c r="S545" s="87"/>
    </row>
    <row r="546" spans="1:19">
      <c r="A546" s="302"/>
      <c r="B546" s="301">
        <f t="shared" si="15"/>
        <v>43636</v>
      </c>
      <c r="C546" s="406">
        <f t="shared" si="8"/>
        <v>4.4981616972400005</v>
      </c>
      <c r="D546" s="456">
        <f t="shared" si="9"/>
        <v>0.93816169724000043</v>
      </c>
      <c r="E546" s="457">
        <f t="shared" si="10"/>
        <v>26.352856664044953</v>
      </c>
      <c r="F546" s="238">
        <f>IF(Data!C744="",NA(),Data!C744)</f>
        <v>3.8</v>
      </c>
      <c r="G546" s="326" t="str">
        <f>IF(Data!E744="","",Data!E744)</f>
        <v/>
      </c>
      <c r="H546" s="518">
        <v>3.56</v>
      </c>
      <c r="I546" s="239">
        <f>Data!F$831</f>
        <v>3.7</v>
      </c>
      <c r="J546" s="246"/>
      <c r="K546" s="240">
        <f>Data!C$831</f>
        <v>2.2000000000000002</v>
      </c>
      <c r="L546" s="323">
        <f t="shared" si="11"/>
        <v>4.4981616972400005</v>
      </c>
      <c r="M546" s="323">
        <f t="shared" si="16"/>
        <v>3.8</v>
      </c>
      <c r="N546" s="323">
        <f>((SUM((Data!$N$443:'Data'!$N$446),C546)-MAX((Data!$N$443:'Data'!$N$446),C546)-MIN((Data!$N$443:'Data'!$N$446),C546))/3)*(0.85)</f>
        <v>3.023166666666667</v>
      </c>
      <c r="O546" s="403">
        <f t="shared" si="12"/>
        <v>3.7</v>
      </c>
      <c r="P546" s="402">
        <f t="shared" si="13"/>
        <v>0</v>
      </c>
      <c r="Q546" s="403">
        <f t="shared" si="14"/>
        <v>0</v>
      </c>
      <c r="S546" s="87"/>
    </row>
    <row r="547" spans="1:19">
      <c r="A547" s="302"/>
      <c r="B547" s="301">
        <f t="shared" si="15"/>
        <v>43643</v>
      </c>
      <c r="C547" s="406">
        <f t="shared" si="8"/>
        <v>4.4078716972400001</v>
      </c>
      <c r="D547" s="456">
        <f t="shared" si="9"/>
        <v>0.84787169724</v>
      </c>
      <c r="E547" s="457">
        <f t="shared" si="10"/>
        <v>23.816620708988765</v>
      </c>
      <c r="F547" s="238">
        <f>IF(Data!C745="",NA(),Data!C745)</f>
        <v>3.8</v>
      </c>
      <c r="G547" s="326" t="str">
        <f>IF(Data!E745="","",Data!E745)</f>
        <v/>
      </c>
      <c r="H547" s="518">
        <v>3.56</v>
      </c>
      <c r="I547" s="239">
        <f>Data!F$831</f>
        <v>3.7</v>
      </c>
      <c r="J547" s="246"/>
      <c r="K547" s="240">
        <f>Data!C$831</f>
        <v>2.2000000000000002</v>
      </c>
      <c r="L547" s="323">
        <f t="shared" si="11"/>
        <v>4.4078716972400001</v>
      </c>
      <c r="M547" s="323">
        <f t="shared" si="16"/>
        <v>3.8</v>
      </c>
      <c r="N547" s="323">
        <f>((SUM((Data!$N$443:'Data'!$N$446),C547)-MAX((Data!$N$443:'Data'!$N$446),C547)-MIN((Data!$N$443:'Data'!$N$446),C547))/3)*(0.85)</f>
        <v>3.0231666666666661</v>
      </c>
      <c r="O547" s="403">
        <f t="shared" si="12"/>
        <v>3.7</v>
      </c>
      <c r="P547" s="402">
        <f t="shared" si="13"/>
        <v>0</v>
      </c>
      <c r="Q547" s="403">
        <f t="shared" si="14"/>
        <v>0</v>
      </c>
      <c r="S547" s="87"/>
    </row>
    <row r="548" spans="1:19">
      <c r="A548" s="302"/>
      <c r="B548" s="301">
        <f t="shared" si="15"/>
        <v>43650</v>
      </c>
      <c r="C548" s="406">
        <f t="shared" si="8"/>
        <v>4.34538719724</v>
      </c>
      <c r="D548" s="456">
        <f t="shared" si="9"/>
        <v>0.78538719723999995</v>
      </c>
      <c r="E548" s="457">
        <f t="shared" si="10"/>
        <v>22.0614381247191</v>
      </c>
      <c r="F548" s="238">
        <f>IF(Data!C746="",NA(),Data!C746)</f>
        <v>3.8</v>
      </c>
      <c r="G548" s="326" t="str">
        <f>IF(Data!E746="","",Data!E746)</f>
        <v/>
      </c>
      <c r="H548" s="518">
        <v>3.56</v>
      </c>
      <c r="I548" s="239">
        <f>Data!F$831</f>
        <v>3.7</v>
      </c>
      <c r="J548" s="246"/>
      <c r="K548" s="240">
        <f>Data!C$831</f>
        <v>2.2000000000000002</v>
      </c>
      <c r="L548" s="323">
        <f t="shared" si="11"/>
        <v>4.34538719724</v>
      </c>
      <c r="M548" s="323">
        <f t="shared" si="16"/>
        <v>3.8</v>
      </c>
      <c r="N548" s="323">
        <f>((SUM((Data!$N$443:'Data'!$N$446),C548)-MAX((Data!$N$443:'Data'!$N$446),C548)-MIN((Data!$N$443:'Data'!$N$446),C548))/3)*(0.85)</f>
        <v>3.0231666666666661</v>
      </c>
      <c r="O548" s="403">
        <f t="shared" si="12"/>
        <v>3.7</v>
      </c>
      <c r="P548" s="402">
        <f t="shared" si="13"/>
        <v>0</v>
      </c>
      <c r="Q548" s="403">
        <f t="shared" si="14"/>
        <v>0</v>
      </c>
      <c r="S548" s="87"/>
    </row>
    <row r="549" spans="1:19">
      <c r="A549" s="302"/>
      <c r="B549" s="301">
        <f t="shared" si="15"/>
        <v>43657</v>
      </c>
      <c r="C549" s="406">
        <f t="shared" si="8"/>
        <v>4.3949571972400001</v>
      </c>
      <c r="D549" s="456">
        <f t="shared" si="9"/>
        <v>0.83495719724000006</v>
      </c>
      <c r="E549" s="457">
        <f t="shared" si="10"/>
        <v>23.453853855056181</v>
      </c>
      <c r="F549" s="238">
        <f>IF(Data!C747="",NA(),Data!C747)</f>
        <v>3.7</v>
      </c>
      <c r="G549" s="326">
        <f>IF(Data!E747="","",Data!E747)</f>
        <v>43657</v>
      </c>
      <c r="H549" s="518">
        <v>3.56</v>
      </c>
      <c r="I549" s="239">
        <f>Data!F$831</f>
        <v>3.7</v>
      </c>
      <c r="J549" s="246"/>
      <c r="K549" s="240">
        <f>Data!C$831</f>
        <v>2.2000000000000002</v>
      </c>
      <c r="L549" s="323">
        <f t="shared" si="11"/>
        <v>4.3949571972400001</v>
      </c>
      <c r="M549" s="323">
        <f t="shared" si="16"/>
        <v>3.7</v>
      </c>
      <c r="N549" s="323">
        <f>((SUM((Data!$N$443:'Data'!$N$446),C549)-MAX((Data!$N$443:'Data'!$N$446),C549)-MIN((Data!$N$443:'Data'!$N$446),C549))/3)*(0.85)</f>
        <v>3.0231666666666661</v>
      </c>
      <c r="O549" s="403">
        <f t="shared" si="12"/>
        <v>3.7</v>
      </c>
      <c r="P549" s="402">
        <f t="shared" si="13"/>
        <v>0</v>
      </c>
      <c r="Q549" s="403">
        <f t="shared" si="14"/>
        <v>0</v>
      </c>
      <c r="S549" s="87"/>
    </row>
    <row r="550" spans="1:19">
      <c r="A550" s="302"/>
      <c r="B550" s="301">
        <f t="shared" si="15"/>
        <v>43664</v>
      </c>
      <c r="C550" s="406">
        <f t="shared" si="8"/>
        <v>4.2464611972400004</v>
      </c>
      <c r="D550" s="456">
        <f t="shared" si="9"/>
        <v>0.68646119724000032</v>
      </c>
      <c r="E550" s="457">
        <f t="shared" si="10"/>
        <v>19.282617900000009</v>
      </c>
      <c r="F550" s="238">
        <f>IF(Data!C748="",NA(),Data!C748)</f>
        <v>3.7</v>
      </c>
      <c r="G550" s="326" t="str">
        <f>IF(Data!E748="","",Data!E748)</f>
        <v/>
      </c>
      <c r="H550" s="518">
        <v>3.56</v>
      </c>
      <c r="I550" s="239">
        <f>Data!F$831</f>
        <v>3.7</v>
      </c>
      <c r="J550" s="246"/>
      <c r="K550" s="240">
        <f>Data!C$831</f>
        <v>2.2000000000000002</v>
      </c>
      <c r="L550" s="323">
        <f t="shared" si="11"/>
        <v>4.2464611972400004</v>
      </c>
      <c r="M550" s="323">
        <f t="shared" si="16"/>
        <v>3.7</v>
      </c>
      <c r="N550" s="323">
        <f>((SUM((Data!$N$443:'Data'!$N$446),C550)-MAX((Data!$N$443:'Data'!$N$446),C550)-MIN((Data!$N$443:'Data'!$N$446),C550))/3)*(0.85)</f>
        <v>3.0231666666666666</v>
      </c>
      <c r="O550" s="403">
        <f t="shared" si="12"/>
        <v>3.7</v>
      </c>
      <c r="P550" s="402">
        <f t="shared" si="13"/>
        <v>0</v>
      </c>
      <c r="Q550" s="403">
        <f t="shared" si="14"/>
        <v>0</v>
      </c>
      <c r="S550" s="87"/>
    </row>
    <row r="551" spans="1:19">
      <c r="A551" s="302"/>
      <c r="B551" s="301">
        <f t="shared" si="15"/>
        <v>43671</v>
      </c>
      <c r="C551" s="406">
        <f t="shared" si="8"/>
        <v>4.2346826972399993</v>
      </c>
      <c r="D551" s="456">
        <f t="shared" si="9"/>
        <v>0.6746826972399993</v>
      </c>
      <c r="E551" s="457">
        <f t="shared" si="10"/>
        <v>18.951761158426947</v>
      </c>
      <c r="F551" s="238">
        <f>IF(Data!C749="",NA(),Data!C749)</f>
        <v>3.7</v>
      </c>
      <c r="G551" s="326" t="str">
        <f>IF(Data!E749="","",Data!E749)</f>
        <v/>
      </c>
      <c r="H551" s="518">
        <v>3.56</v>
      </c>
      <c r="I551" s="239">
        <f>Data!F$831</f>
        <v>3.7</v>
      </c>
      <c r="J551" s="246"/>
      <c r="K551" s="240">
        <f>Data!C$831</f>
        <v>2.2000000000000002</v>
      </c>
      <c r="L551" s="323">
        <f t="shared" si="11"/>
        <v>4.2346826972399993</v>
      </c>
      <c r="M551" s="323">
        <f t="shared" si="16"/>
        <v>3.7</v>
      </c>
      <c r="N551" s="323">
        <f>((SUM((Data!$N$443:'Data'!$N$446),C551)-MAX((Data!$N$443:'Data'!$N$446),C551)-MIN((Data!$N$443:'Data'!$N$446),C551))/3)*(0.85)</f>
        <v>3.0231666666666661</v>
      </c>
      <c r="O551" s="403">
        <f t="shared" si="12"/>
        <v>3.7</v>
      </c>
      <c r="P551" s="402">
        <f t="shared" si="13"/>
        <v>0</v>
      </c>
      <c r="Q551" s="403">
        <f t="shared" si="14"/>
        <v>0</v>
      </c>
      <c r="S551" s="87"/>
    </row>
    <row r="552" spans="1:19">
      <c r="A552" s="302"/>
      <c r="B552" s="301">
        <f t="shared" si="15"/>
        <v>43678</v>
      </c>
      <c r="C552" s="406">
        <f t="shared" si="8"/>
        <v>4.0186281972400009</v>
      </c>
      <c r="D552" s="456">
        <f t="shared" si="9"/>
        <v>0.45862819724000081</v>
      </c>
      <c r="E552" s="457">
        <f t="shared" si="10"/>
        <v>12.882814529213507</v>
      </c>
      <c r="F552" s="238">
        <f>IF(Data!C750="",NA(),Data!C750)</f>
        <v>3.7</v>
      </c>
      <c r="G552" s="326" t="str">
        <f>IF(Data!E750="","",Data!E750)</f>
        <v/>
      </c>
      <c r="H552" s="518">
        <v>3.56</v>
      </c>
      <c r="I552" s="239">
        <f>Data!F$831</f>
        <v>3.7</v>
      </c>
      <c r="J552" s="246"/>
      <c r="K552" s="240">
        <f>Data!C$831</f>
        <v>2.2000000000000002</v>
      </c>
      <c r="L552" s="323">
        <f t="shared" si="11"/>
        <v>4.0186281972400009</v>
      </c>
      <c r="M552" s="323">
        <f t="shared" si="16"/>
        <v>3.7</v>
      </c>
      <c r="N552" s="323">
        <f>((SUM((Data!$N$443:'Data'!$N$446),C552)-MAX((Data!$N$443:'Data'!$N$446),C552)-MIN((Data!$N$443:'Data'!$N$446),C552))/3)*(0.85)</f>
        <v>3.0231666666666661</v>
      </c>
      <c r="O552" s="403">
        <f t="shared" si="12"/>
        <v>3.7</v>
      </c>
      <c r="P552" s="402">
        <f t="shared" si="13"/>
        <v>0</v>
      </c>
      <c r="Q552" s="403">
        <f t="shared" si="14"/>
        <v>0</v>
      </c>
      <c r="S552" s="87"/>
    </row>
    <row r="553" spans="1:19">
      <c r="A553" s="302"/>
      <c r="B553" s="301">
        <f t="shared" si="15"/>
        <v>43685</v>
      </c>
      <c r="C553" s="406">
        <f t="shared" si="8"/>
        <v>4.1588451972400007</v>
      </c>
      <c r="D553" s="456">
        <f t="shared" si="9"/>
        <v>0.59884519724000063</v>
      </c>
      <c r="E553" s="457">
        <f t="shared" si="10"/>
        <v>16.821494304494401</v>
      </c>
      <c r="F553" s="238">
        <f>IF(Data!C751="",NA(),Data!C751)</f>
        <v>3.7</v>
      </c>
      <c r="G553" s="326" t="str">
        <f>IF(Data!E751="","",Data!E751)</f>
        <v/>
      </c>
      <c r="H553" s="518">
        <v>3.56</v>
      </c>
      <c r="I553" s="239">
        <f>Data!F$831</f>
        <v>3.7</v>
      </c>
      <c r="J553" s="246"/>
      <c r="K553" s="240">
        <f>Data!C$831</f>
        <v>2.2000000000000002</v>
      </c>
      <c r="L553" s="323">
        <f t="shared" si="11"/>
        <v>4.1588451972400007</v>
      </c>
      <c r="M553" s="323">
        <f t="shared" si="16"/>
        <v>3.7</v>
      </c>
      <c r="N553" s="323">
        <f>((SUM((Data!$N$443:'Data'!$N$446),C553)-MAX((Data!$N$443:'Data'!$N$446),C553)-MIN((Data!$N$443:'Data'!$N$446),C553))/3)*(0.85)</f>
        <v>3.0231666666666661</v>
      </c>
      <c r="O553" s="403">
        <f t="shared" si="12"/>
        <v>3.7</v>
      </c>
      <c r="P553" s="402">
        <f t="shared" si="13"/>
        <v>0</v>
      </c>
      <c r="Q553" s="403">
        <f t="shared" si="14"/>
        <v>0</v>
      </c>
      <c r="S553" s="87"/>
    </row>
    <row r="554" spans="1:19">
      <c r="A554" s="302"/>
      <c r="B554" s="301">
        <f t="shared" si="15"/>
        <v>43692</v>
      </c>
      <c r="C554" s="406">
        <f t="shared" si="8"/>
        <v>3.7430896972399998</v>
      </c>
      <c r="D554" s="456">
        <f t="shared" si="9"/>
        <v>0.18308969723999979</v>
      </c>
      <c r="E554" s="457">
        <f t="shared" si="10"/>
        <v>5.1429690235954997</v>
      </c>
      <c r="F554" s="238">
        <f>IF(Data!C752="",NA(),Data!C752)</f>
        <v>3.6</v>
      </c>
      <c r="G554" s="326">
        <f>IF(Data!E752="","",Data!E752)</f>
        <v>43689</v>
      </c>
      <c r="H554" s="518">
        <v>3.56</v>
      </c>
      <c r="I554" s="239">
        <f>Data!F$831</f>
        <v>3.7</v>
      </c>
      <c r="J554" s="246"/>
      <c r="K554" s="240">
        <f>Data!C$831</f>
        <v>2.2000000000000002</v>
      </c>
      <c r="L554" s="323">
        <f t="shared" si="11"/>
        <v>3.7430896972399998</v>
      </c>
      <c r="M554" s="323">
        <f t="shared" si="16"/>
        <v>3.6</v>
      </c>
      <c r="N554" s="323">
        <f>((SUM((Data!$N$443:'Data'!$N$446),C554)-MAX((Data!$N$443:'Data'!$N$446),C554)-MIN((Data!$N$443:'Data'!$N$446),C554))/3)*(0.85)</f>
        <v>3.0231666666666666</v>
      </c>
      <c r="O554" s="403">
        <f t="shared" si="12"/>
        <v>3.7</v>
      </c>
      <c r="P554" s="402">
        <f t="shared" si="13"/>
        <v>0</v>
      </c>
      <c r="Q554" s="403">
        <f t="shared" si="14"/>
        <v>0.10000000000000009</v>
      </c>
      <c r="S554" s="87"/>
    </row>
    <row r="555" spans="1:19">
      <c r="A555" s="302"/>
      <c r="B555" s="301">
        <f t="shared" si="15"/>
        <v>43699</v>
      </c>
      <c r="C555" s="406">
        <f t="shared" si="8"/>
        <v>3.7422196972400004</v>
      </c>
      <c r="D555" s="456">
        <f t="shared" si="9"/>
        <v>0.18221969724000031</v>
      </c>
      <c r="E555" s="457">
        <f t="shared" si="10"/>
        <v>5.1185308213483234</v>
      </c>
      <c r="F555" s="238">
        <f>IF(Data!C753="",NA(),Data!C753)</f>
        <v>3.6</v>
      </c>
      <c r="G555" s="326" t="str">
        <f>IF(Data!E753="","",Data!E753)</f>
        <v/>
      </c>
      <c r="H555" s="518">
        <v>3.56</v>
      </c>
      <c r="I555" s="239">
        <f>Data!F$831</f>
        <v>3.7</v>
      </c>
      <c r="J555" s="246"/>
      <c r="K555" s="240">
        <f>Data!C$831</f>
        <v>2.2000000000000002</v>
      </c>
      <c r="L555" s="323">
        <f t="shared" si="11"/>
        <v>3.7422196972400004</v>
      </c>
      <c r="M555" s="323">
        <f t="shared" si="16"/>
        <v>3.6</v>
      </c>
      <c r="N555" s="323">
        <f>((SUM((Data!$N$443:'Data'!$N$446),C555)-MAX((Data!$N$443:'Data'!$N$446),C555)-MIN((Data!$N$443:'Data'!$N$446),C555))/3)*(0.85)</f>
        <v>3.023166666666667</v>
      </c>
      <c r="O555" s="403">
        <f t="shared" si="12"/>
        <v>3.7</v>
      </c>
      <c r="P555" s="402">
        <f t="shared" si="13"/>
        <v>0</v>
      </c>
      <c r="Q555" s="403">
        <f t="shared" si="14"/>
        <v>0.10000000000000009</v>
      </c>
      <c r="S555" s="87"/>
    </row>
    <row r="556" spans="1:19">
      <c r="A556" s="302"/>
      <c r="B556" s="301">
        <f t="shared" si="15"/>
        <v>43706</v>
      </c>
      <c r="C556" s="406">
        <f t="shared" si="8"/>
        <v>3.7417561972400004</v>
      </c>
      <c r="D556" s="456">
        <f t="shared" si="9"/>
        <v>0.18175619724000036</v>
      </c>
      <c r="E556" s="457">
        <f t="shared" si="10"/>
        <v>5.1055111584269763</v>
      </c>
      <c r="F556" s="238">
        <f>IF(Data!C754="",NA(),Data!C754)</f>
        <v>3.6</v>
      </c>
      <c r="G556" s="326" t="str">
        <f>IF(Data!E754="","",Data!E754)</f>
        <v/>
      </c>
      <c r="H556" s="518">
        <v>3.56</v>
      </c>
      <c r="I556" s="239">
        <f>Data!F$831</f>
        <v>3.7</v>
      </c>
      <c r="J556" s="246"/>
      <c r="K556" s="240">
        <f>Data!C$831</f>
        <v>2.2000000000000002</v>
      </c>
      <c r="L556" s="323">
        <f t="shared" si="11"/>
        <v>3.7417561972400004</v>
      </c>
      <c r="M556" s="323">
        <f t="shared" si="16"/>
        <v>3.6</v>
      </c>
      <c r="N556" s="323">
        <f>((SUM((Data!$N$443:'Data'!$N$446),C556)-MAX((Data!$N$443:'Data'!$N$446),C556)-MIN((Data!$N$443:'Data'!$N$446),C556))/3)*(0.85)</f>
        <v>3.0231666666666661</v>
      </c>
      <c r="O556" s="403">
        <f t="shared" si="12"/>
        <v>3.7</v>
      </c>
      <c r="P556" s="402">
        <f t="shared" si="13"/>
        <v>0</v>
      </c>
      <c r="Q556" s="403">
        <f t="shared" si="14"/>
        <v>0.10000000000000009</v>
      </c>
      <c r="S556" s="87"/>
    </row>
    <row r="557" spans="1:19">
      <c r="A557" s="302"/>
      <c r="B557" s="301">
        <f t="shared" si="15"/>
        <v>43713</v>
      </c>
      <c r="C557" s="406">
        <f t="shared" si="8"/>
        <v>3.6346231972399994</v>
      </c>
      <c r="D557" s="456">
        <f t="shared" si="9"/>
        <v>7.4623197239999328E-2</v>
      </c>
      <c r="E557" s="457">
        <f t="shared" si="10"/>
        <v>2.0961572258426777</v>
      </c>
      <c r="F557" s="238">
        <f>IF(Data!C755="",NA(),Data!C755)</f>
        <v>3.6</v>
      </c>
      <c r="G557" s="326" t="str">
        <f>IF(Data!E755="","",Data!E755)</f>
        <v/>
      </c>
      <c r="H557" s="518">
        <v>3.56</v>
      </c>
      <c r="I557" s="239">
        <f>Data!F$831</f>
        <v>3.7</v>
      </c>
      <c r="J557" s="246"/>
      <c r="K557" s="240">
        <f>Data!C$831</f>
        <v>2.2000000000000002</v>
      </c>
      <c r="L557" s="323">
        <f t="shared" si="11"/>
        <v>3.6346231972399994</v>
      </c>
      <c r="M557" s="323">
        <f t="shared" si="16"/>
        <v>3.6</v>
      </c>
      <c r="N557" s="323">
        <f>((SUM((Data!$N$443:'Data'!$N$446),C557)-MAX((Data!$N$443:'Data'!$N$446),C557)-MIN((Data!$N$443:'Data'!$N$446),C557))/3)*(0.85)</f>
        <v>3.0046432392179994</v>
      </c>
      <c r="O557" s="403">
        <f t="shared" si="12"/>
        <v>3.7</v>
      </c>
      <c r="P557" s="402">
        <f t="shared" si="13"/>
        <v>6.5376802760000796E-2</v>
      </c>
      <c r="Q557" s="403">
        <f t="shared" si="14"/>
        <v>0.10000000000000009</v>
      </c>
      <c r="S557" s="87"/>
    </row>
    <row r="558" spans="1:19">
      <c r="A558" s="302"/>
      <c r="B558" s="301">
        <f t="shared" si="15"/>
        <v>43720</v>
      </c>
      <c r="C558" s="406">
        <f t="shared" si="8"/>
        <v>3.7164686972400003</v>
      </c>
      <c r="D558" s="456">
        <f t="shared" si="9"/>
        <v>0.15646869724000023</v>
      </c>
      <c r="E558" s="457">
        <f t="shared" si="10"/>
        <v>4.395188124719108</v>
      </c>
      <c r="F558" s="238">
        <f>IF(Data!C756="",NA(),Data!C756)</f>
        <v>3.6</v>
      </c>
      <c r="G558" s="326">
        <f>IF(Data!E756="","",Data!E756)</f>
        <v>43720</v>
      </c>
      <c r="H558" s="518">
        <v>3.56</v>
      </c>
      <c r="I558" s="239">
        <f>Data!F$831</f>
        <v>3.7</v>
      </c>
      <c r="J558" s="246"/>
      <c r="K558" s="240">
        <f>Data!C$831</f>
        <v>2.2000000000000002</v>
      </c>
      <c r="L558" s="323">
        <f t="shared" si="11"/>
        <v>3.7164686972400003</v>
      </c>
      <c r="M558" s="323">
        <f t="shared" si="16"/>
        <v>3.6</v>
      </c>
      <c r="N558" s="323">
        <f>((SUM((Data!$N$443:'Data'!$N$446),C558)-MAX((Data!$N$443:'Data'!$N$446),C558)-MIN((Data!$N$443:'Data'!$N$446),C558))/3)*(0.85)</f>
        <v>3.023166666666667</v>
      </c>
      <c r="O558" s="403">
        <f t="shared" si="12"/>
        <v>3.7</v>
      </c>
      <c r="P558" s="402">
        <f t="shared" si="13"/>
        <v>0</v>
      </c>
      <c r="Q558" s="403">
        <f t="shared" si="14"/>
        <v>0.10000000000000009</v>
      </c>
      <c r="S558" s="87"/>
    </row>
    <row r="559" spans="1:19">
      <c r="A559" s="302"/>
      <c r="B559" s="301">
        <f t="shared" si="15"/>
        <v>43727</v>
      </c>
      <c r="C559" s="406">
        <f t="shared" si="8"/>
        <v>3.7508916972400002</v>
      </c>
      <c r="D559" s="456">
        <f t="shared" si="9"/>
        <v>0.1908916972400001</v>
      </c>
      <c r="E559" s="457">
        <f t="shared" si="10"/>
        <v>5.3621263269662949</v>
      </c>
      <c r="F559" s="238">
        <f>IF(Data!C757="",NA(),Data!C757)</f>
        <v>3.6</v>
      </c>
      <c r="G559" s="326" t="str">
        <f>IF(Data!E757="","",Data!E757)</f>
        <v/>
      </c>
      <c r="H559" s="518">
        <v>3.56</v>
      </c>
      <c r="I559" s="239">
        <f>Data!F$831</f>
        <v>3.7</v>
      </c>
      <c r="J559" s="246"/>
      <c r="K559" s="240">
        <f>Data!C$831</f>
        <v>2.2000000000000002</v>
      </c>
      <c r="L559" s="323">
        <f t="shared" si="11"/>
        <v>3.7508916972400002</v>
      </c>
      <c r="M559" s="323">
        <f t="shared" si="16"/>
        <v>3.6</v>
      </c>
      <c r="N559" s="323">
        <f>((SUM((Data!$N$443:'Data'!$N$446),C559)-MAX((Data!$N$443:'Data'!$N$446),C559)-MIN((Data!$N$443:'Data'!$N$446),C559))/3)*(0.85)</f>
        <v>3.023166666666667</v>
      </c>
      <c r="O559" s="403">
        <f t="shared" si="12"/>
        <v>3.7</v>
      </c>
      <c r="P559" s="402">
        <f t="shared" si="13"/>
        <v>0</v>
      </c>
      <c r="Q559" s="403">
        <f t="shared" si="14"/>
        <v>0.10000000000000009</v>
      </c>
      <c r="S559" s="87"/>
    </row>
    <row r="560" spans="1:19">
      <c r="A560" s="302"/>
      <c r="B560" s="301">
        <f t="shared" si="15"/>
        <v>43734</v>
      </c>
      <c r="C560" s="406">
        <f t="shared" si="8"/>
        <v>3.7527581972400008</v>
      </c>
      <c r="D560" s="456">
        <f t="shared" si="9"/>
        <v>0.19275819724000076</v>
      </c>
      <c r="E560" s="457">
        <f t="shared" si="10"/>
        <v>5.4145561022472126</v>
      </c>
      <c r="F560" s="238">
        <f>IF(Data!C758="",NA(),Data!C758)</f>
        <v>3.6</v>
      </c>
      <c r="G560" s="326" t="str">
        <f>IF(Data!E758="","",Data!E758)</f>
        <v/>
      </c>
      <c r="H560" s="518">
        <v>3.56</v>
      </c>
      <c r="I560" s="239">
        <f>Data!F$831</f>
        <v>3.7</v>
      </c>
      <c r="J560" s="246"/>
      <c r="K560" s="240">
        <f>Data!C$831</f>
        <v>2.2000000000000002</v>
      </c>
      <c r="L560" s="323">
        <f t="shared" si="11"/>
        <v>3.7527581972400008</v>
      </c>
      <c r="M560" s="323">
        <f t="shared" si="16"/>
        <v>3.6</v>
      </c>
      <c r="N560" s="323">
        <f>((SUM((Data!$N$443:'Data'!$N$446),C560)-MAX((Data!$N$443:'Data'!$N$446),C560)-MIN((Data!$N$443:'Data'!$N$446),C560))/3)*(0.85)</f>
        <v>3.0231666666666666</v>
      </c>
      <c r="O560" s="403">
        <f t="shared" si="12"/>
        <v>3.7</v>
      </c>
      <c r="P560" s="402">
        <f t="shared" si="13"/>
        <v>0</v>
      </c>
      <c r="Q560" s="403">
        <f t="shared" si="14"/>
        <v>0.10000000000000009</v>
      </c>
      <c r="S560" s="87"/>
    </row>
    <row r="561" spans="1:19">
      <c r="A561" s="302"/>
      <c r="B561" s="301">
        <f t="shared" si="15"/>
        <v>43741</v>
      </c>
      <c r="C561" s="406">
        <f t="shared" si="8"/>
        <v>3.8324724665600001</v>
      </c>
      <c r="D561" s="456">
        <f t="shared" si="9"/>
        <v>0.27247246656000002</v>
      </c>
      <c r="E561" s="457">
        <f t="shared" si="10"/>
        <v>7.6537209707865177</v>
      </c>
      <c r="F561" s="238">
        <f>IF(Data!C759="",NA(),Data!C759)</f>
        <v>3.6</v>
      </c>
      <c r="G561" s="326" t="str">
        <f>IF(Data!E759="","",Data!E759)</f>
        <v/>
      </c>
      <c r="H561" s="518">
        <v>3.56</v>
      </c>
      <c r="I561" s="239">
        <f>Data!F$831</f>
        <v>3.7</v>
      </c>
      <c r="J561" s="246"/>
      <c r="K561" s="240">
        <f>Data!C$831</f>
        <v>2.2000000000000002</v>
      </c>
      <c r="L561" s="323">
        <f t="shared" si="11"/>
        <v>3.8324724665600001</v>
      </c>
      <c r="M561" s="323">
        <f t="shared" si="16"/>
        <v>3.6</v>
      </c>
      <c r="N561" s="323">
        <f>((SUM((Data!$N$444:'Data'!$N$447),C561)-MAX((Data!$N$444:'Data'!$N$447),C561)-MIN((Data!$N$444:'Data'!$N$447),C561))/3)*(0.85)</f>
        <v>2.9976666666666669</v>
      </c>
      <c r="O561" s="403">
        <f t="shared" si="12"/>
        <v>3.7</v>
      </c>
      <c r="P561" s="402">
        <f t="shared" si="13"/>
        <v>0</v>
      </c>
      <c r="Q561" s="403">
        <f t="shared" si="14"/>
        <v>0.10000000000000009</v>
      </c>
      <c r="S561" s="87"/>
    </row>
    <row r="562" spans="1:19">
      <c r="A562" s="302"/>
      <c r="B562" s="301">
        <f t="shared" si="15"/>
        <v>43748</v>
      </c>
      <c r="C562" s="406">
        <f t="shared" si="8"/>
        <v>3.7576449665599996</v>
      </c>
      <c r="D562" s="456">
        <f t="shared" si="9"/>
        <v>0.19764496655999952</v>
      </c>
      <c r="E562" s="457">
        <f t="shared" si="10"/>
        <v>5.5518249033707727</v>
      </c>
      <c r="F562" s="238">
        <f>IF(Data!C760="",NA(),Data!C760)</f>
        <v>3.8</v>
      </c>
      <c r="G562" s="326">
        <f>IF(Data!E760="","",Data!E760)</f>
        <v>43748</v>
      </c>
      <c r="H562" s="518">
        <v>3.56</v>
      </c>
      <c r="I562" s="239">
        <f>Data!F$831</f>
        <v>3.7</v>
      </c>
      <c r="J562" s="246"/>
      <c r="K562" s="240">
        <f>Data!C$831</f>
        <v>2.2000000000000002</v>
      </c>
      <c r="L562" s="323">
        <f t="shared" si="11"/>
        <v>3.7576449665599996</v>
      </c>
      <c r="M562" s="323">
        <f t="shared" si="16"/>
        <v>3.8</v>
      </c>
      <c r="N562" s="323">
        <f>((SUM((Data!$N$444:'Data'!$N$447),C562)-MAX((Data!$N$444:'Data'!$N$447),C562)-MIN((Data!$N$444:'Data'!$N$447),C562))/3)*(0.85)</f>
        <v>2.9976666666666669</v>
      </c>
      <c r="O562" s="403">
        <f t="shared" si="12"/>
        <v>3.7</v>
      </c>
      <c r="P562" s="402">
        <f t="shared" si="13"/>
        <v>0</v>
      </c>
      <c r="Q562" s="403">
        <f t="shared" si="14"/>
        <v>0</v>
      </c>
      <c r="S562" s="87"/>
    </row>
    <row r="563" spans="1:19">
      <c r="A563" s="302"/>
      <c r="B563" s="301">
        <f t="shared" si="15"/>
        <v>43755</v>
      </c>
      <c r="C563" s="406">
        <f t="shared" si="8"/>
        <v>3.8963194665600005</v>
      </c>
      <c r="D563" s="456">
        <f t="shared" si="9"/>
        <v>0.33631946656000045</v>
      </c>
      <c r="E563" s="457">
        <f t="shared" si="10"/>
        <v>9.4471760269663037</v>
      </c>
      <c r="F563" s="238">
        <f>IF(Data!C761="",NA(),Data!C761)</f>
        <v>3.8</v>
      </c>
      <c r="G563" s="326" t="str">
        <f>IF(Data!E761="","",Data!E761)</f>
        <v/>
      </c>
      <c r="H563" s="518">
        <v>3.56</v>
      </c>
      <c r="I563" s="239">
        <f>Data!F$831</f>
        <v>3.7</v>
      </c>
      <c r="J563" s="246"/>
      <c r="K563" s="240">
        <f>Data!C$831</f>
        <v>2.2000000000000002</v>
      </c>
      <c r="L563" s="323">
        <f t="shared" si="11"/>
        <v>3.8963194665600005</v>
      </c>
      <c r="M563" s="323">
        <f t="shared" si="16"/>
        <v>3.8</v>
      </c>
      <c r="N563" s="323">
        <f>((SUM((Data!$N$444:'Data'!$N$447),C563)-MAX((Data!$N$444:'Data'!$N$447),C563)-MIN((Data!$N$444:'Data'!$N$447),C563))/3)*(0.85)</f>
        <v>2.997666666666666</v>
      </c>
      <c r="O563" s="403">
        <f t="shared" si="12"/>
        <v>3.7</v>
      </c>
      <c r="P563" s="402">
        <f t="shared" si="13"/>
        <v>0</v>
      </c>
      <c r="Q563" s="403">
        <f t="shared" si="14"/>
        <v>0</v>
      </c>
      <c r="S563" s="87"/>
    </row>
    <row r="564" spans="1:19">
      <c r="A564" s="302"/>
      <c r="B564" s="301">
        <f t="shared" si="15"/>
        <v>43762</v>
      </c>
      <c r="C564" s="406">
        <f t="shared" si="8"/>
        <v>3.82114546656</v>
      </c>
      <c r="D564" s="456">
        <f t="shared" si="9"/>
        <v>0.26114546655999993</v>
      </c>
      <c r="E564" s="457">
        <f t="shared" si="10"/>
        <v>7.3355468134831447</v>
      </c>
      <c r="F564" s="238">
        <f>IF(Data!C762="",NA(),Data!C762)</f>
        <v>3.8</v>
      </c>
      <c r="G564" s="326" t="str">
        <f>IF(Data!E762="","",Data!E762)</f>
        <v/>
      </c>
      <c r="H564" s="518">
        <v>3.56</v>
      </c>
      <c r="I564" s="239">
        <f>Data!F$831</f>
        <v>3.7</v>
      </c>
      <c r="J564" s="246"/>
      <c r="K564" s="240">
        <f>Data!C$831</f>
        <v>2.2000000000000002</v>
      </c>
      <c r="L564" s="323">
        <f t="shared" si="11"/>
        <v>3.82114546656</v>
      </c>
      <c r="M564" s="323">
        <f t="shared" si="16"/>
        <v>3.8</v>
      </c>
      <c r="N564" s="323">
        <f>((SUM((Data!$N$444:'Data'!$N$447),C564)-MAX((Data!$N$444:'Data'!$N$447),C564)-MIN((Data!$N$444:'Data'!$N$447),C564))/3)*(0.85)</f>
        <v>2.997666666666666</v>
      </c>
      <c r="O564" s="403">
        <f t="shared" si="12"/>
        <v>3.7</v>
      </c>
      <c r="P564" s="402">
        <f t="shared" si="13"/>
        <v>0</v>
      </c>
      <c r="Q564" s="403">
        <f t="shared" si="14"/>
        <v>0</v>
      </c>
      <c r="S564" s="87"/>
    </row>
    <row r="565" spans="1:19">
      <c r="A565" s="302"/>
      <c r="B565" s="301">
        <f t="shared" si="15"/>
        <v>43769</v>
      </c>
      <c r="C565" s="406">
        <f t="shared" si="8"/>
        <v>3.8310149665599997</v>
      </c>
      <c r="D565" s="456">
        <f t="shared" si="9"/>
        <v>0.27101496655999968</v>
      </c>
      <c r="E565" s="457">
        <f t="shared" si="10"/>
        <v>7.6127799595505525</v>
      </c>
      <c r="F565" s="238">
        <f>IF(Data!C763="",NA(),Data!C763)</f>
        <v>3.8</v>
      </c>
      <c r="G565" s="326" t="str">
        <f>IF(Data!E763="","",Data!E763)</f>
        <v/>
      </c>
      <c r="H565" s="518">
        <v>3.56</v>
      </c>
      <c r="I565" s="239">
        <f>Data!F$831</f>
        <v>3.7</v>
      </c>
      <c r="J565" s="246"/>
      <c r="K565" s="240">
        <f>Data!C$831</f>
        <v>2.2000000000000002</v>
      </c>
      <c r="L565" s="323">
        <f t="shared" si="11"/>
        <v>3.8310149665599997</v>
      </c>
      <c r="M565" s="323">
        <f t="shared" si="16"/>
        <v>3.8</v>
      </c>
      <c r="N565" s="323">
        <f>((SUM((Data!$N$444:'Data'!$N$447),C565)-MAX((Data!$N$444:'Data'!$N$447),C565)-MIN((Data!$N$444:'Data'!$N$447),C565))/3)*(0.85)</f>
        <v>2.9976666666666669</v>
      </c>
      <c r="O565" s="403">
        <f t="shared" si="12"/>
        <v>3.7</v>
      </c>
      <c r="P565" s="402">
        <f t="shared" si="13"/>
        <v>0</v>
      </c>
      <c r="Q565" s="403">
        <f t="shared" si="14"/>
        <v>0</v>
      </c>
      <c r="S565" s="87"/>
    </row>
    <row r="566" spans="1:19">
      <c r="A566" s="302"/>
      <c r="B566" s="301">
        <f t="shared" si="15"/>
        <v>43776</v>
      </c>
      <c r="C566" s="406">
        <f t="shared" si="8"/>
        <v>3.7088483099199991</v>
      </c>
      <c r="D566" s="456">
        <f t="shared" si="9"/>
        <v>0.14884830991999909</v>
      </c>
      <c r="E566" s="457">
        <f t="shared" si="10"/>
        <v>4.1811323011235695</v>
      </c>
      <c r="F566" s="238">
        <f>IF(Data!C764="",NA(),Data!C764)</f>
        <v>3.8</v>
      </c>
      <c r="G566" s="326" t="str">
        <f>IF(Data!E764="","",Data!E764)</f>
        <v/>
      </c>
      <c r="H566" s="518">
        <v>3.56</v>
      </c>
      <c r="I566" s="239">
        <f>Data!F$831</f>
        <v>3.7</v>
      </c>
      <c r="J566" s="246"/>
      <c r="K566" s="240">
        <f>Data!C$831</f>
        <v>2.2000000000000002</v>
      </c>
      <c r="L566" s="323">
        <f t="shared" si="11"/>
        <v>3.7088483099199991</v>
      </c>
      <c r="M566" s="323">
        <f t="shared" si="16"/>
        <v>3.8</v>
      </c>
      <c r="N566" s="323">
        <f>((SUM((Data!$N$444:'Data'!$N$447),C566)-MAX((Data!$N$444:'Data'!$N$447),C566)-MIN((Data!$N$444:'Data'!$N$447),C566))/3)*(0.85)</f>
        <v>2.9976666666666669</v>
      </c>
      <c r="O566" s="403">
        <f t="shared" si="12"/>
        <v>3.7</v>
      </c>
      <c r="P566" s="402">
        <f t="shared" si="13"/>
        <v>0</v>
      </c>
      <c r="Q566" s="403">
        <f t="shared" si="14"/>
        <v>0</v>
      </c>
      <c r="S566" s="87"/>
    </row>
    <row r="567" spans="1:19">
      <c r="A567" s="302"/>
      <c r="B567" s="301">
        <f t="shared" si="15"/>
        <v>43783</v>
      </c>
      <c r="C567" s="406">
        <f t="shared" si="8"/>
        <v>3.7098848099200006</v>
      </c>
      <c r="D567" s="456">
        <f t="shared" si="9"/>
        <v>0.14988480992000053</v>
      </c>
      <c r="E567" s="457">
        <f t="shared" si="10"/>
        <v>4.2102474696629359</v>
      </c>
      <c r="F567" s="238">
        <f>IF(Data!C765="",NA(),Data!C765)</f>
        <v>3.85</v>
      </c>
      <c r="G567" s="326">
        <f>IF(Data!E765="","",Data!E765)</f>
        <v>43777</v>
      </c>
      <c r="H567" s="518">
        <v>3.56</v>
      </c>
      <c r="I567" s="239">
        <f>Data!F$831</f>
        <v>3.7</v>
      </c>
      <c r="J567" s="246"/>
      <c r="K567" s="240">
        <f>Data!C$831</f>
        <v>2.2000000000000002</v>
      </c>
      <c r="L567" s="323">
        <f t="shared" si="11"/>
        <v>3.7098848099200006</v>
      </c>
      <c r="M567" s="323">
        <f t="shared" si="16"/>
        <v>3.85</v>
      </c>
      <c r="N567" s="323">
        <f>((SUM((Data!$N$444:'Data'!$N$447),C567)-MAX((Data!$N$444:'Data'!$N$447),C567)-MIN((Data!$N$444:'Data'!$N$447),C567))/3)*(0.85)</f>
        <v>2.9976666666666669</v>
      </c>
      <c r="O567" s="403">
        <f t="shared" si="12"/>
        <v>3.7</v>
      </c>
      <c r="P567" s="402">
        <f t="shared" si="13"/>
        <v>0</v>
      </c>
      <c r="Q567" s="403">
        <f t="shared" si="14"/>
        <v>0</v>
      </c>
      <c r="S567" s="87"/>
    </row>
    <row r="568" spans="1:19">
      <c r="A568" s="302"/>
      <c r="B568" s="301">
        <f t="shared" si="15"/>
        <v>43790</v>
      </c>
      <c r="C568" s="406">
        <f t="shared" si="8"/>
        <v>3.6527483099199998</v>
      </c>
      <c r="D568" s="456">
        <f t="shared" si="9"/>
        <v>9.2748309919999716E-2</v>
      </c>
      <c r="E568" s="457">
        <f t="shared" si="10"/>
        <v>2.6052896044943741</v>
      </c>
      <c r="F568" s="238">
        <f>IF(Data!C766="",NA(),Data!C766)</f>
        <v>3.85</v>
      </c>
      <c r="G568" s="326" t="str">
        <f>IF(Data!E766="","",Data!E766)</f>
        <v/>
      </c>
      <c r="H568" s="518">
        <v>3.56</v>
      </c>
      <c r="I568" s="239">
        <f>Data!F$831</f>
        <v>3.7</v>
      </c>
      <c r="J568" s="246"/>
      <c r="K568" s="240">
        <f>Data!C$831</f>
        <v>2.2000000000000002</v>
      </c>
      <c r="L568" s="323">
        <f t="shared" si="11"/>
        <v>3.6527483099199998</v>
      </c>
      <c r="M568" s="323">
        <f t="shared" si="16"/>
        <v>3.85</v>
      </c>
      <c r="N568" s="323">
        <f>((SUM((Data!$N$444:'Data'!$N$447),C568)-MAX((Data!$N$444:'Data'!$N$447),C568)-MIN((Data!$N$444:'Data'!$N$447),C568))/3)*(0.85)</f>
        <v>2.997666666666666</v>
      </c>
      <c r="O568" s="403">
        <f t="shared" si="12"/>
        <v>3.7</v>
      </c>
      <c r="P568" s="402">
        <f t="shared" si="13"/>
        <v>4.7251690080000408E-2</v>
      </c>
      <c r="Q568" s="403">
        <f t="shared" si="14"/>
        <v>0</v>
      </c>
      <c r="S568" s="87"/>
    </row>
    <row r="569" spans="1:19">
      <c r="A569" s="302"/>
      <c r="B569" s="301">
        <f t="shared" si="15"/>
        <v>43797</v>
      </c>
      <c r="C569" s="406">
        <f t="shared" si="8"/>
        <v>3.6422222034799994</v>
      </c>
      <c r="D569" s="456">
        <f t="shared" si="9"/>
        <v>8.2222203479999312E-2</v>
      </c>
      <c r="E569" s="457">
        <f t="shared" si="10"/>
        <v>2.3096124573033516</v>
      </c>
      <c r="F569" s="238">
        <f>IF(Data!C767="",NA(),Data!C767)</f>
        <v>3.85</v>
      </c>
      <c r="G569" s="326" t="str">
        <f>IF(Data!E767="","",Data!E767)</f>
        <v/>
      </c>
      <c r="H569" s="518">
        <v>3.56</v>
      </c>
      <c r="I569" s="239">
        <f>Data!F$831</f>
        <v>3.7</v>
      </c>
      <c r="J569" s="246"/>
      <c r="K569" s="240">
        <f>Data!C$831</f>
        <v>2.2000000000000002</v>
      </c>
      <c r="L569" s="323">
        <f t="shared" si="11"/>
        <v>3.6422222034799994</v>
      </c>
      <c r="M569" s="323">
        <f t="shared" si="16"/>
        <v>3.85</v>
      </c>
      <c r="N569" s="323">
        <f>((SUM((Data!$N$444:'Data'!$N$447),C569)-MAX((Data!$N$444:'Data'!$N$447),C569)-MIN((Data!$N$444:'Data'!$N$447),C569))/3)*(0.85)</f>
        <v>2.9976666666666669</v>
      </c>
      <c r="O569" s="403">
        <f t="shared" si="12"/>
        <v>3.7</v>
      </c>
      <c r="P569" s="402">
        <f t="shared" si="13"/>
        <v>5.7777796520000813E-2</v>
      </c>
      <c r="Q569" s="403">
        <f t="shared" si="14"/>
        <v>0</v>
      </c>
      <c r="S569" s="87"/>
    </row>
    <row r="570" spans="1:19">
      <c r="A570" s="302"/>
      <c r="B570" s="301">
        <f t="shared" si="15"/>
        <v>43804</v>
      </c>
      <c r="C570" s="406">
        <f t="shared" si="8"/>
        <v>3.6772257034800004</v>
      </c>
      <c r="D570" s="456">
        <f t="shared" si="9"/>
        <v>0.11722570348000039</v>
      </c>
      <c r="E570" s="457">
        <f t="shared" si="10"/>
        <v>3.2928568393258537</v>
      </c>
      <c r="F570" s="238">
        <f>IF(Data!C768="",NA(),Data!C768)</f>
        <v>3.85</v>
      </c>
      <c r="G570" s="326" t="str">
        <f>IF(Data!E768="","",Data!E768)</f>
        <v/>
      </c>
      <c r="H570" s="518">
        <v>3.56</v>
      </c>
      <c r="I570" s="239">
        <f>Data!F$831</f>
        <v>3.7</v>
      </c>
      <c r="J570" s="246"/>
      <c r="K570" s="240">
        <f>Data!C$831</f>
        <v>2.2000000000000002</v>
      </c>
      <c r="L570" s="323">
        <f t="shared" si="11"/>
        <v>3.6772257034800004</v>
      </c>
      <c r="M570" s="323">
        <f t="shared" si="16"/>
        <v>3.85</v>
      </c>
      <c r="N570" s="323">
        <f>((SUM((Data!$N$444:'Data'!$N$447),C570)-MAX((Data!$N$444:'Data'!$N$447),C570)-MIN((Data!$N$444:'Data'!$N$447),C570))/3)*(0.85)</f>
        <v>2.997666666666666</v>
      </c>
      <c r="O570" s="403">
        <f t="shared" si="12"/>
        <v>3.7</v>
      </c>
      <c r="P570" s="402">
        <f t="shared" si="13"/>
        <v>2.2774296519999737E-2</v>
      </c>
      <c r="Q570" s="403">
        <f t="shared" si="14"/>
        <v>0</v>
      </c>
      <c r="S570" s="87"/>
    </row>
    <row r="571" spans="1:19">
      <c r="A571" s="302"/>
      <c r="B571" s="301">
        <f t="shared" si="15"/>
        <v>43811</v>
      </c>
      <c r="C571" s="406">
        <f t="shared" ref="C571:C602" si="17">IF(P494="",NA(),SUM(E494:P494))</f>
        <v>3.6918717034799999</v>
      </c>
      <c r="D571" s="456">
        <f t="shared" si="9"/>
        <v>0.13187170347999988</v>
      </c>
      <c r="E571" s="457">
        <f t="shared" si="10"/>
        <v>3.7042613337078616</v>
      </c>
      <c r="F571" s="238">
        <f>IF(Data!C769="",NA(),Data!C769)</f>
        <v>3.85</v>
      </c>
      <c r="G571" s="326">
        <f>IF(Data!E769="","",Data!E769)</f>
        <v>43809</v>
      </c>
      <c r="H571" s="518">
        <v>3.56</v>
      </c>
      <c r="I571" s="239">
        <f>Data!F$831</f>
        <v>3.7</v>
      </c>
      <c r="J571" s="246"/>
      <c r="K571" s="240">
        <f>Data!C$831</f>
        <v>2.2000000000000002</v>
      </c>
      <c r="L571" s="323">
        <f t="shared" si="11"/>
        <v>3.6918717034799999</v>
      </c>
      <c r="M571" s="323">
        <f t="shared" si="16"/>
        <v>3.85</v>
      </c>
      <c r="N571" s="323">
        <f>((SUM((Data!$N$444:'Data'!$N$447),C571)-MAX((Data!$N$444:'Data'!$N$447),C571)-MIN((Data!$N$444:'Data'!$N$447),C571))/3)*(0.85)</f>
        <v>2.997666666666666</v>
      </c>
      <c r="O571" s="403">
        <f t="shared" si="12"/>
        <v>3.7</v>
      </c>
      <c r="P571" s="402">
        <f t="shared" si="13"/>
        <v>8.1282965200002444E-3</v>
      </c>
      <c r="Q571" s="403">
        <f t="shared" si="14"/>
        <v>0</v>
      </c>
      <c r="S571" s="87"/>
    </row>
    <row r="572" spans="1:19">
      <c r="A572" s="302"/>
      <c r="B572" s="301">
        <f t="shared" si="15"/>
        <v>43818</v>
      </c>
      <c r="C572" s="406">
        <f t="shared" si="17"/>
        <v>3.7517647034800006</v>
      </c>
      <c r="D572" s="456">
        <f t="shared" si="9"/>
        <v>0.19176470348000052</v>
      </c>
      <c r="E572" s="457">
        <f t="shared" si="10"/>
        <v>5.3866489741573185</v>
      </c>
      <c r="F572" s="238">
        <f>IF(Data!C770="",NA(),Data!C770)</f>
        <v>3.85</v>
      </c>
      <c r="G572" s="326" t="str">
        <f>IF(Data!E770="","",Data!E770)</f>
        <v/>
      </c>
      <c r="H572" s="518">
        <v>3.56</v>
      </c>
      <c r="I572" s="239">
        <f>Data!F$831</f>
        <v>3.7</v>
      </c>
      <c r="J572" s="246"/>
      <c r="K572" s="240">
        <f>Data!C$831</f>
        <v>2.2000000000000002</v>
      </c>
      <c r="L572" s="323">
        <f t="shared" si="11"/>
        <v>3.7517647034800006</v>
      </c>
      <c r="M572" s="323">
        <f t="shared" si="16"/>
        <v>3.85</v>
      </c>
      <c r="N572" s="323">
        <f>((SUM((Data!$N$444:'Data'!$N$447),C572)-MAX((Data!$N$444:'Data'!$N$447),C572)-MIN((Data!$N$444:'Data'!$N$447),C572))/3)*(0.85)</f>
        <v>2.9976666666666669</v>
      </c>
      <c r="O572" s="403">
        <f t="shared" si="12"/>
        <v>3.7</v>
      </c>
      <c r="P572" s="402">
        <f t="shared" si="13"/>
        <v>0</v>
      </c>
      <c r="Q572" s="403">
        <f t="shared" si="14"/>
        <v>0</v>
      </c>
      <c r="S572" s="87"/>
    </row>
    <row r="573" spans="1:19">
      <c r="A573" s="300" t="s">
        <v>89</v>
      </c>
      <c r="B573" s="301">
        <f t="shared" si="15"/>
        <v>43825</v>
      </c>
      <c r="C573" s="406">
        <f t="shared" si="17"/>
        <v>3.7672877034800001</v>
      </c>
      <c r="D573" s="456">
        <f t="shared" si="9"/>
        <v>0.20728770348000003</v>
      </c>
      <c r="E573" s="457">
        <f t="shared" si="10"/>
        <v>5.8226883000000011</v>
      </c>
      <c r="F573" s="238">
        <f>IF(Data!C771="",NA(),Data!C771)</f>
        <v>3.85</v>
      </c>
      <c r="G573" s="326" t="str">
        <f>IF(Data!E771="","",Data!E771)</f>
        <v/>
      </c>
      <c r="H573" s="518">
        <v>3.56</v>
      </c>
      <c r="I573" s="239">
        <f>Data!F$831</f>
        <v>3.7</v>
      </c>
      <c r="J573" s="246"/>
      <c r="K573" s="240">
        <f>Data!C$831</f>
        <v>2.2000000000000002</v>
      </c>
      <c r="L573" s="323">
        <f t="shared" si="11"/>
        <v>3.7672877034800001</v>
      </c>
      <c r="M573" s="323">
        <f t="shared" si="16"/>
        <v>3.85</v>
      </c>
      <c r="N573" s="323">
        <f>((SUM((Data!$N$444:'Data'!$N$447),C573)-MAX((Data!$N$444:'Data'!$N$447),C573)-MIN((Data!$N$444:'Data'!$N$447),C573))/3)*(0.85)</f>
        <v>2.997666666666666</v>
      </c>
      <c r="O573" s="403">
        <f t="shared" si="12"/>
        <v>3.7</v>
      </c>
      <c r="P573" s="402">
        <f t="shared" si="13"/>
        <v>0</v>
      </c>
      <c r="Q573" s="403">
        <f t="shared" si="14"/>
        <v>0</v>
      </c>
      <c r="S573" s="87"/>
    </row>
    <row r="574" spans="1:19">
      <c r="A574" s="300">
        <v>2020</v>
      </c>
      <c r="B574" s="301">
        <f t="shared" si="15"/>
        <v>43832</v>
      </c>
      <c r="C574" s="406">
        <f t="shared" si="17"/>
        <v>3.80275383148</v>
      </c>
      <c r="D574" s="456">
        <f t="shared" si="9"/>
        <v>0.24275383147999996</v>
      </c>
      <c r="E574" s="457">
        <f t="shared" si="10"/>
        <v>6.8189278505617974</v>
      </c>
      <c r="F574" s="238">
        <f>IF(Data!C772="",NA(),Data!C772)</f>
        <v>3.85</v>
      </c>
      <c r="G574" s="326" t="str">
        <f>IF(Data!E772="","",Data!E772)</f>
        <v/>
      </c>
      <c r="H574" s="518">
        <v>3.56</v>
      </c>
      <c r="I574" s="239">
        <f>Data!F$831</f>
        <v>3.7</v>
      </c>
      <c r="J574" s="246"/>
      <c r="K574" s="240">
        <f>Data!C$831</f>
        <v>2.2000000000000002</v>
      </c>
      <c r="L574" s="323">
        <f t="shared" si="11"/>
        <v>3.80275383148</v>
      </c>
      <c r="M574" s="323">
        <f t="shared" si="16"/>
        <v>3.85</v>
      </c>
      <c r="N574" s="323">
        <f>((SUM((Data!$N$444:'Data'!$N$447),C574)-MAX((Data!$N$444:'Data'!$N$447),C574)-MIN((Data!$N$444:'Data'!$N$447),C574))/3)*(0.85)</f>
        <v>2.997666666666666</v>
      </c>
      <c r="O574" s="403">
        <f t="shared" si="12"/>
        <v>3.7</v>
      </c>
      <c r="P574" s="402">
        <f t="shared" si="13"/>
        <v>0</v>
      </c>
      <c r="Q574" s="403">
        <f t="shared" si="14"/>
        <v>0</v>
      </c>
      <c r="S574" s="87"/>
    </row>
    <row r="575" spans="1:19">
      <c r="A575" s="302"/>
      <c r="B575" s="301">
        <f t="shared" si="15"/>
        <v>43839</v>
      </c>
      <c r="C575" s="406">
        <f t="shared" si="17"/>
        <v>3.7513378314799999</v>
      </c>
      <c r="D575" s="456">
        <f t="shared" si="9"/>
        <v>0.19133783147999983</v>
      </c>
      <c r="E575" s="457">
        <f t="shared" si="10"/>
        <v>5.3746581876404447</v>
      </c>
      <c r="F575" s="238">
        <f>IF(Data!C773="",NA(),Data!C773)</f>
        <v>3.85</v>
      </c>
      <c r="G575" s="326">
        <f>IF(Data!E773="","",Data!E773)</f>
        <v>43840</v>
      </c>
      <c r="H575" s="518">
        <v>3.56</v>
      </c>
      <c r="I575" s="239">
        <f>Data!F$831</f>
        <v>3.7</v>
      </c>
      <c r="J575" s="246"/>
      <c r="K575" s="240">
        <f>Data!C$831</f>
        <v>2.2000000000000002</v>
      </c>
      <c r="L575" s="323">
        <f t="shared" si="11"/>
        <v>3.7513378314799999</v>
      </c>
      <c r="M575" s="323">
        <f t="shared" si="16"/>
        <v>3.85</v>
      </c>
      <c r="N575" s="323">
        <f>((SUM((Data!$N$444:'Data'!$N$447),C575)-MAX((Data!$N$444:'Data'!$N$447),C575)-MIN((Data!$N$444:'Data'!$N$447),C575))/3)*(0.85)</f>
        <v>2.997666666666666</v>
      </c>
      <c r="O575" s="403">
        <f t="shared" si="12"/>
        <v>3.7</v>
      </c>
      <c r="P575" s="402">
        <f t="shared" si="13"/>
        <v>0</v>
      </c>
      <c r="Q575" s="403">
        <f t="shared" si="14"/>
        <v>0</v>
      </c>
      <c r="S575" s="87"/>
    </row>
    <row r="576" spans="1:19">
      <c r="A576" s="302"/>
      <c r="B576" s="301">
        <f t="shared" si="15"/>
        <v>43846</v>
      </c>
      <c r="C576" s="406">
        <f t="shared" si="17"/>
        <v>3.69868483148</v>
      </c>
      <c r="D576" s="456">
        <f t="shared" si="9"/>
        <v>0.13868483147999999</v>
      </c>
      <c r="E576" s="457">
        <f t="shared" si="10"/>
        <v>3.8956413337078653</v>
      </c>
      <c r="F576" s="238">
        <f>IF(Data!C774="",NA(),Data!C774)</f>
        <v>3.85</v>
      </c>
      <c r="G576" s="326" t="str">
        <f>IF(Data!E774="","",Data!E774)</f>
        <v/>
      </c>
      <c r="H576" s="518">
        <v>3.56</v>
      </c>
      <c r="I576" s="239">
        <f>Data!F$831</f>
        <v>3.7</v>
      </c>
      <c r="J576" s="246"/>
      <c r="K576" s="240">
        <f>Data!C$831</f>
        <v>2.2000000000000002</v>
      </c>
      <c r="L576" s="323">
        <f t="shared" si="11"/>
        <v>3.69868483148</v>
      </c>
      <c r="M576" s="323">
        <f t="shared" si="16"/>
        <v>3.85</v>
      </c>
      <c r="N576" s="323">
        <f>((SUM((Data!$N$444:'Data'!$N$447),C576)-MAX((Data!$N$444:'Data'!$N$447),C576)-MIN((Data!$N$444:'Data'!$N$447),C576))/3)*(0.85)</f>
        <v>2.9976666666666669</v>
      </c>
      <c r="O576" s="403">
        <f t="shared" si="12"/>
        <v>3.7</v>
      </c>
      <c r="P576" s="402">
        <f t="shared" si="13"/>
        <v>1.3151685200001317E-3</v>
      </c>
      <c r="Q576" s="403">
        <f t="shared" si="14"/>
        <v>0</v>
      </c>
      <c r="S576" s="87"/>
    </row>
    <row r="577" spans="1:19">
      <c r="A577" s="302"/>
      <c r="B577" s="301">
        <f t="shared" si="15"/>
        <v>43853</v>
      </c>
      <c r="C577" s="406">
        <f t="shared" si="17"/>
        <v>3.8059348314800001</v>
      </c>
      <c r="D577" s="456">
        <f t="shared" si="9"/>
        <v>0.24593483148000006</v>
      </c>
      <c r="E577" s="457">
        <f t="shared" si="10"/>
        <v>6.9082817831460694</v>
      </c>
      <c r="F577" s="238">
        <f>IF(Data!C775="",NA(),Data!C775)</f>
        <v>3.85</v>
      </c>
      <c r="G577" s="326" t="str">
        <f>IF(Data!E775="","",Data!E775)</f>
        <v/>
      </c>
      <c r="H577" s="518">
        <v>3.56</v>
      </c>
      <c r="I577" s="239">
        <f>Data!F$831</f>
        <v>3.7</v>
      </c>
      <c r="J577" s="246"/>
      <c r="K577" s="240">
        <f>Data!C$831</f>
        <v>2.2000000000000002</v>
      </c>
      <c r="L577" s="323">
        <f t="shared" si="11"/>
        <v>3.8059348314800001</v>
      </c>
      <c r="M577" s="323">
        <f t="shared" si="16"/>
        <v>3.85</v>
      </c>
      <c r="N577" s="323">
        <f>((SUM((Data!$N$444:'Data'!$N$447),C577)-MAX((Data!$N$444:'Data'!$N$447),C577)-MIN((Data!$N$444:'Data'!$N$447),C577))/3)*(0.85)</f>
        <v>2.9976666666666669</v>
      </c>
      <c r="O577" s="403">
        <f t="shared" si="12"/>
        <v>3.7</v>
      </c>
      <c r="P577" s="402">
        <f t="shared" si="13"/>
        <v>0</v>
      </c>
      <c r="Q577" s="403">
        <f t="shared" si="14"/>
        <v>0</v>
      </c>
      <c r="S577" s="87"/>
    </row>
    <row r="578" spans="1:19">
      <c r="A578" s="302"/>
      <c r="B578" s="301">
        <f t="shared" si="15"/>
        <v>43860</v>
      </c>
      <c r="C578" s="406">
        <f t="shared" si="17"/>
        <v>3.7096563314800006</v>
      </c>
      <c r="D578" s="456">
        <f t="shared" si="9"/>
        <v>0.14965633148000057</v>
      </c>
      <c r="E578" s="457">
        <f t="shared" si="10"/>
        <v>4.2038295359550721</v>
      </c>
      <c r="F578" s="238">
        <f>IF(Data!C776="",NA(),Data!C776)</f>
        <v>3.85</v>
      </c>
      <c r="G578" s="326" t="str">
        <f>IF(Data!E776="","",Data!E776)</f>
        <v/>
      </c>
      <c r="H578" s="518">
        <v>3.56</v>
      </c>
      <c r="I578" s="239">
        <f>Data!F$831</f>
        <v>3.7</v>
      </c>
      <c r="J578" s="246"/>
      <c r="K578" s="240">
        <f>Data!C$831</f>
        <v>2.2000000000000002</v>
      </c>
      <c r="L578" s="323">
        <f t="shared" si="11"/>
        <v>3.7096563314800006</v>
      </c>
      <c r="M578" s="323">
        <f t="shared" si="16"/>
        <v>3.85</v>
      </c>
      <c r="N578" s="323">
        <f>((SUM((Data!$N$444:'Data'!$N$447),C578)-MAX((Data!$N$444:'Data'!$N$447),C578)-MIN((Data!$N$444:'Data'!$N$447),C578))/3)*(0.85)</f>
        <v>2.997666666666666</v>
      </c>
      <c r="O578" s="403">
        <f t="shared" si="12"/>
        <v>3.7</v>
      </c>
      <c r="P578" s="402">
        <f t="shared" si="13"/>
        <v>0</v>
      </c>
      <c r="Q578" s="403">
        <f t="shared" si="14"/>
        <v>0</v>
      </c>
      <c r="S578" s="87"/>
    </row>
    <row r="579" spans="1:19">
      <c r="A579" s="302"/>
      <c r="B579" s="301">
        <f t="shared" si="15"/>
        <v>43867</v>
      </c>
      <c r="C579" s="406">
        <f t="shared" si="17"/>
        <v>3.7155264074800005</v>
      </c>
      <c r="D579" s="456">
        <f t="shared" si="9"/>
        <v>0.15552640748000046</v>
      </c>
      <c r="E579" s="457">
        <f t="shared" si="10"/>
        <v>4.3687193112359672</v>
      </c>
      <c r="F579" s="238">
        <f>IF(Data!C777="",NA(),Data!C777)</f>
        <v>3.85</v>
      </c>
      <c r="G579" s="326" t="str">
        <f>IF(Data!E777="","",Data!E777)</f>
        <v/>
      </c>
      <c r="H579" s="518">
        <v>3.56</v>
      </c>
      <c r="I579" s="239">
        <f>Data!F$831</f>
        <v>3.7</v>
      </c>
      <c r="J579" s="246"/>
      <c r="K579" s="240">
        <f>Data!C$831</f>
        <v>2.2000000000000002</v>
      </c>
      <c r="L579" s="323">
        <f t="shared" si="11"/>
        <v>3.7155264074800005</v>
      </c>
      <c r="M579" s="323">
        <f t="shared" si="16"/>
        <v>3.85</v>
      </c>
      <c r="N579" s="323">
        <f>((SUM((Data!$N$444:'Data'!$N$447),C579)-MAX((Data!$N$444:'Data'!$N$447),C579)-MIN((Data!$N$444:'Data'!$N$447),C579))/3)*(0.85)</f>
        <v>2.9976666666666669</v>
      </c>
      <c r="O579" s="403">
        <f t="shared" si="12"/>
        <v>3.7</v>
      </c>
      <c r="P579" s="402">
        <f t="shared" si="13"/>
        <v>0</v>
      </c>
      <c r="Q579" s="403">
        <f t="shared" si="14"/>
        <v>0</v>
      </c>
      <c r="S579" s="87"/>
    </row>
    <row r="580" spans="1:19">
      <c r="A580" s="302"/>
      <c r="B580" s="301">
        <f t="shared" si="15"/>
        <v>43874</v>
      </c>
      <c r="C580" s="406">
        <f t="shared" si="17"/>
        <v>3.7200369074799995</v>
      </c>
      <c r="D580" s="456">
        <f t="shared" si="9"/>
        <v>0.16003690747999944</v>
      </c>
      <c r="E580" s="457">
        <f t="shared" si="10"/>
        <v>4.4954187494381861</v>
      </c>
      <c r="F580" s="238">
        <f>IF(Data!C778="",NA(),Data!C778)</f>
        <v>3.85</v>
      </c>
      <c r="G580" s="326">
        <f>IF(Data!E778="","",Data!E778)</f>
        <v>43872</v>
      </c>
      <c r="H580" s="518">
        <v>3.56</v>
      </c>
      <c r="I580" s="239">
        <f>Data!F$831</f>
        <v>3.7</v>
      </c>
      <c r="J580" s="246"/>
      <c r="K580" s="240">
        <f>Data!C$831</f>
        <v>2.2000000000000002</v>
      </c>
      <c r="L580" s="323">
        <f t="shared" si="11"/>
        <v>3.7200369074799995</v>
      </c>
      <c r="M580" s="323">
        <f t="shared" si="16"/>
        <v>3.85</v>
      </c>
      <c r="N580" s="323">
        <f>((SUM((Data!$N$444:'Data'!$N$447),C580)-MAX((Data!$N$444:'Data'!$N$447),C580)-MIN((Data!$N$444:'Data'!$N$447),C580))/3)*(0.85)</f>
        <v>2.9976666666666669</v>
      </c>
      <c r="O580" s="403">
        <f t="shared" si="12"/>
        <v>3.7</v>
      </c>
      <c r="P580" s="402">
        <f t="shared" si="13"/>
        <v>0</v>
      </c>
      <c r="Q580" s="403">
        <f t="shared" si="14"/>
        <v>0</v>
      </c>
      <c r="S580" s="87"/>
    </row>
    <row r="581" spans="1:19">
      <c r="A581" s="302"/>
      <c r="B581" s="301">
        <f t="shared" si="15"/>
        <v>43881</v>
      </c>
      <c r="C581" s="406">
        <f t="shared" si="17"/>
        <v>3.7062749074800001</v>
      </c>
      <c r="D581" s="456">
        <f t="shared" si="9"/>
        <v>0.14627490748000005</v>
      </c>
      <c r="E581" s="457">
        <f t="shared" si="10"/>
        <v>4.1088457157303386</v>
      </c>
      <c r="F581" s="238">
        <f>IF(Data!C779="",NA(),Data!C779)</f>
        <v>3.85</v>
      </c>
      <c r="G581" s="326" t="str">
        <f>IF(Data!E779="","",Data!E779)</f>
        <v/>
      </c>
      <c r="H581" s="518">
        <v>3.56</v>
      </c>
      <c r="I581" s="239">
        <f>Data!F$831</f>
        <v>3.7</v>
      </c>
      <c r="J581" s="246"/>
      <c r="K581" s="240">
        <f>Data!C$831</f>
        <v>2.2000000000000002</v>
      </c>
      <c r="L581" s="323">
        <f t="shared" si="11"/>
        <v>3.7062749074800001</v>
      </c>
      <c r="M581" s="323">
        <f t="shared" si="16"/>
        <v>3.85</v>
      </c>
      <c r="N581" s="323">
        <f>((SUM((Data!$N$444:'Data'!$N$447),C581)-MAX((Data!$N$444:'Data'!$N$447),C581)-MIN((Data!$N$444:'Data'!$N$447),C581))/3)*(0.85)</f>
        <v>2.997666666666666</v>
      </c>
      <c r="O581" s="403">
        <f t="shared" si="12"/>
        <v>3.7</v>
      </c>
      <c r="P581" s="402">
        <f t="shared" si="13"/>
        <v>0</v>
      </c>
      <c r="Q581" s="403">
        <f t="shared" si="14"/>
        <v>0</v>
      </c>
      <c r="S581" s="87"/>
    </row>
    <row r="582" spans="1:19">
      <c r="A582" s="302"/>
      <c r="B582" s="301">
        <f t="shared" si="15"/>
        <v>43888</v>
      </c>
      <c r="C582" s="406">
        <f t="shared" si="17"/>
        <v>3.6260604074799998</v>
      </c>
      <c r="D582" s="456">
        <f t="shared" si="9"/>
        <v>6.606040747999975E-2</v>
      </c>
      <c r="E582" s="457">
        <f t="shared" si="10"/>
        <v>1.8556294235954987</v>
      </c>
      <c r="F582" s="238">
        <f>IF(Data!C780="",NA(),Data!C780)</f>
        <v>3.85</v>
      </c>
      <c r="G582" s="326" t="str">
        <f>IF(Data!E780="","",Data!E780)</f>
        <v/>
      </c>
      <c r="H582" s="518">
        <v>3.56</v>
      </c>
      <c r="I582" s="239">
        <f>Data!F$831</f>
        <v>3.7</v>
      </c>
      <c r="J582" s="246"/>
      <c r="K582" s="240">
        <f>Data!C$831</f>
        <v>2.2000000000000002</v>
      </c>
      <c r="L582" s="323">
        <f t="shared" si="11"/>
        <v>3.6260604074799998</v>
      </c>
      <c r="M582" s="323">
        <f t="shared" si="16"/>
        <v>3.85</v>
      </c>
      <c r="N582" s="323">
        <f>((SUM((Data!$N$444:'Data'!$N$447),C582)-MAX((Data!$N$444:'Data'!$N$447),C582)-MIN((Data!$N$444:'Data'!$N$447),C582))/3)*(0.85)</f>
        <v>2.997666666666666</v>
      </c>
      <c r="O582" s="403">
        <f t="shared" si="12"/>
        <v>3.7</v>
      </c>
      <c r="P582" s="402">
        <f t="shared" si="13"/>
        <v>7.3939592520000375E-2</v>
      </c>
      <c r="Q582" s="403">
        <f t="shared" si="14"/>
        <v>0</v>
      </c>
      <c r="S582" s="87"/>
    </row>
    <row r="583" spans="1:19">
      <c r="A583" s="302"/>
      <c r="B583" s="301">
        <f t="shared" si="15"/>
        <v>43895</v>
      </c>
      <c r="C583" s="406">
        <f t="shared" si="17"/>
        <v>3.7147622146800008</v>
      </c>
      <c r="D583" s="456">
        <f t="shared" si="9"/>
        <v>0.15476221468000073</v>
      </c>
      <c r="E583" s="457">
        <f t="shared" si="10"/>
        <v>4.3472532213483355</v>
      </c>
      <c r="F583" s="238">
        <f>IF(Data!C781="",NA(),Data!C781)</f>
        <v>3.8</v>
      </c>
      <c r="G583" s="326" t="str">
        <f>IF(Data!E781="","",Data!E781)</f>
        <v/>
      </c>
      <c r="H583" s="518">
        <v>3.56</v>
      </c>
      <c r="I583" s="239">
        <f>Data!F$831</f>
        <v>3.7</v>
      </c>
      <c r="J583" s="246"/>
      <c r="K583" s="240">
        <f>Data!C$831</f>
        <v>2.2000000000000002</v>
      </c>
      <c r="L583" s="323">
        <f t="shared" si="11"/>
        <v>3.7147622146800008</v>
      </c>
      <c r="M583" s="323">
        <f t="shared" si="16"/>
        <v>3.8</v>
      </c>
      <c r="N583" s="323">
        <f>((SUM((Data!$N$444:'Data'!$N$447),C583)-MAX((Data!$N$444:'Data'!$N$447),C583)-MIN((Data!$N$444:'Data'!$N$447),C583))/3)*(0.85)</f>
        <v>2.9976666666666669</v>
      </c>
      <c r="O583" s="403">
        <f t="shared" si="12"/>
        <v>3.7</v>
      </c>
      <c r="P583" s="402">
        <f t="shared" si="13"/>
        <v>0</v>
      </c>
      <c r="Q583" s="403">
        <f t="shared" si="14"/>
        <v>0</v>
      </c>
      <c r="S583" s="87"/>
    </row>
    <row r="584" spans="1:19">
      <c r="A584" s="302"/>
      <c r="B584" s="301">
        <f t="shared" si="15"/>
        <v>43902</v>
      </c>
      <c r="C584" s="406">
        <f t="shared" si="17"/>
        <v>3.6566772146799997</v>
      </c>
      <c r="D584" s="456">
        <f t="shared" si="9"/>
        <v>9.6677214679999679E-2</v>
      </c>
      <c r="E584" s="457">
        <f t="shared" si="10"/>
        <v>2.7156520977528</v>
      </c>
      <c r="F584" s="238">
        <f>IF(Data!C782="",NA(),Data!C782)</f>
        <v>3.8</v>
      </c>
      <c r="G584" s="326">
        <f>IF(Data!E782="","",Data!E782)</f>
        <v>43900</v>
      </c>
      <c r="H584" s="518">
        <v>3.56</v>
      </c>
      <c r="I584" s="239">
        <f>Data!F$831</f>
        <v>3.7</v>
      </c>
      <c r="J584" s="246"/>
      <c r="K584" s="240">
        <f>Data!C$831</f>
        <v>2.2000000000000002</v>
      </c>
      <c r="L584" s="323">
        <f t="shared" si="11"/>
        <v>3.6566772146799997</v>
      </c>
      <c r="M584" s="323">
        <f t="shared" si="16"/>
        <v>3.8</v>
      </c>
      <c r="N584" s="323">
        <f>((SUM((Data!$N$444:'Data'!$N$447),C584)-MAX((Data!$N$444:'Data'!$N$447),C584)-MIN((Data!$N$444:'Data'!$N$447),C584))/3)*(0.85)</f>
        <v>2.9976666666666669</v>
      </c>
      <c r="O584" s="403">
        <f t="shared" si="12"/>
        <v>3.7</v>
      </c>
      <c r="P584" s="402">
        <f t="shared" si="13"/>
        <v>4.3322785320000445E-2</v>
      </c>
      <c r="Q584" s="403">
        <f t="shared" si="14"/>
        <v>0</v>
      </c>
      <c r="S584" s="87"/>
    </row>
    <row r="585" spans="1:19">
      <c r="A585" s="302"/>
      <c r="B585" s="301">
        <f t="shared" si="15"/>
        <v>43909</v>
      </c>
      <c r="C585" s="406">
        <f t="shared" si="17"/>
        <v>3.5902547146799999</v>
      </c>
      <c r="D585" s="456">
        <f t="shared" si="9"/>
        <v>3.025471467999985E-2</v>
      </c>
      <c r="E585" s="457">
        <f t="shared" si="10"/>
        <v>0.84985153595505192</v>
      </c>
      <c r="F585" s="238">
        <f>IF(Data!C783="",NA(),Data!C783)</f>
        <v>3.8</v>
      </c>
      <c r="G585" s="326" t="str">
        <f>IF(Data!E783="","",Data!E783)</f>
        <v/>
      </c>
      <c r="H585" s="518">
        <v>3.56</v>
      </c>
      <c r="I585" s="239">
        <f>Data!F$831</f>
        <v>3.7</v>
      </c>
      <c r="J585" s="246"/>
      <c r="K585" s="240">
        <f>Data!C$831</f>
        <v>2.2000000000000002</v>
      </c>
      <c r="L585" s="323">
        <f t="shared" si="11"/>
        <v>3.5902547146799999</v>
      </c>
      <c r="M585" s="323">
        <f t="shared" si="16"/>
        <v>3.8</v>
      </c>
      <c r="N585" s="323">
        <f>((SUM((Data!$N$444:'Data'!$N$447),C585)-MAX((Data!$N$444:'Data'!$N$447),C585)-MIN((Data!$N$444:'Data'!$N$447),C585))/3)*(0.85)</f>
        <v>2.9920721691593331</v>
      </c>
      <c r="O585" s="403">
        <f t="shared" si="12"/>
        <v>3.7</v>
      </c>
      <c r="P585" s="402">
        <f t="shared" si="13"/>
        <v>0.10974528532000027</v>
      </c>
      <c r="Q585" s="403">
        <f t="shared" si="14"/>
        <v>0</v>
      </c>
      <c r="S585" s="87"/>
    </row>
    <row r="586" spans="1:19">
      <c r="A586" s="302"/>
      <c r="B586" s="301">
        <f t="shared" si="15"/>
        <v>43916</v>
      </c>
      <c r="C586" s="406">
        <f t="shared" si="17"/>
        <v>3.6032742146799994</v>
      </c>
      <c r="D586" s="456">
        <f t="shared" si="9"/>
        <v>4.3274214679999368E-2</v>
      </c>
      <c r="E586" s="457">
        <f t="shared" si="10"/>
        <v>1.2155678280898699</v>
      </c>
      <c r="F586" s="238">
        <f>IF(Data!C784="",NA(),Data!C784)</f>
        <v>3.8</v>
      </c>
      <c r="G586" s="326" t="str">
        <f>IF(Data!E784="","",Data!E784)</f>
        <v/>
      </c>
      <c r="H586" s="518">
        <v>3.56</v>
      </c>
      <c r="I586" s="239">
        <f>Data!F$831</f>
        <v>3.7</v>
      </c>
      <c r="J586" s="246"/>
      <c r="K586" s="240">
        <f>Data!C$831</f>
        <v>2.2000000000000002</v>
      </c>
      <c r="L586" s="323">
        <f t="shared" si="11"/>
        <v>3.6032742146799994</v>
      </c>
      <c r="M586" s="323">
        <f t="shared" si="16"/>
        <v>3.8</v>
      </c>
      <c r="N586" s="323">
        <f>((SUM((Data!$N$444:'Data'!$N$447),C586)-MAX((Data!$N$444:'Data'!$N$447),C586)-MIN((Data!$N$444:'Data'!$N$447),C586))/3)*(0.85)</f>
        <v>2.9957610274926672</v>
      </c>
      <c r="O586" s="403">
        <f t="shared" si="12"/>
        <v>3.7</v>
      </c>
      <c r="P586" s="402">
        <f t="shared" si="13"/>
        <v>9.6725785320000757E-2</v>
      </c>
      <c r="Q586" s="403">
        <f t="shared" si="14"/>
        <v>0</v>
      </c>
      <c r="S586" s="87"/>
    </row>
    <row r="587" spans="1:19">
      <c r="A587" s="302"/>
      <c r="B587" s="301">
        <f t="shared" si="15"/>
        <v>43923</v>
      </c>
      <c r="C587" s="406">
        <f t="shared" si="17"/>
        <v>3.5511874997200001</v>
      </c>
      <c r="D587" s="456">
        <f t="shared" si="9"/>
        <v>-8.812500279999913E-3</v>
      </c>
      <c r="E587" s="457">
        <f t="shared" si="10"/>
        <v>-0.24754214269662678</v>
      </c>
      <c r="F587" s="238">
        <f>IF(Data!C785="",NA(),Data!C785)</f>
        <v>3.8</v>
      </c>
      <c r="G587" s="326" t="str">
        <f>IF(Data!E785="","",Data!E785)</f>
        <v/>
      </c>
      <c r="H587" s="518">
        <v>3.56</v>
      </c>
      <c r="I587" s="239">
        <f>Data!F$831</f>
        <v>3.7</v>
      </c>
      <c r="J587" s="246"/>
      <c r="K587" s="240">
        <f>Data!C$831</f>
        <v>2.2000000000000002</v>
      </c>
      <c r="L587" s="323">
        <f t="shared" si="11"/>
        <v>3.5511874997200001</v>
      </c>
      <c r="M587" s="323">
        <f t="shared" si="16"/>
        <v>3.8</v>
      </c>
      <c r="N587" s="323">
        <f>((SUM((Data!$N$444:'Data'!$N$447),C587)-MAX((Data!$N$444:'Data'!$N$447),C587)-MIN((Data!$N$444:'Data'!$N$447),C587))/3)*(0.85)</f>
        <v>2.9810031249206665</v>
      </c>
      <c r="O587" s="403">
        <f t="shared" si="12"/>
        <v>3.7</v>
      </c>
      <c r="P587" s="402">
        <f t="shared" si="13"/>
        <v>0.14881250028000004</v>
      </c>
      <c r="Q587" s="403">
        <f t="shared" si="14"/>
        <v>0</v>
      </c>
      <c r="S587" s="87"/>
    </row>
    <row r="588" spans="1:19">
      <c r="A588" s="302"/>
      <c r="B588" s="301">
        <f t="shared" si="15"/>
        <v>43930</v>
      </c>
      <c r="C588" s="406">
        <f t="shared" si="17"/>
        <v>3.5461479997200005</v>
      </c>
      <c r="D588" s="456">
        <f t="shared" si="9"/>
        <v>-1.3852000279999555E-2</v>
      </c>
      <c r="E588" s="457">
        <f t="shared" si="10"/>
        <v>-0.38910113146066166</v>
      </c>
      <c r="F588" s="238">
        <f>IF(Data!C786="",NA(),Data!C786)</f>
        <v>3.6</v>
      </c>
      <c r="G588" s="326">
        <f>IF(Data!E786="","",Data!E786)</f>
        <v>43930</v>
      </c>
      <c r="H588" s="518">
        <v>3.56</v>
      </c>
      <c r="I588" s="239">
        <f>Data!F$831</f>
        <v>3.7</v>
      </c>
      <c r="J588" s="246"/>
      <c r="K588" s="240">
        <f>Data!C$831</f>
        <v>2.2000000000000002</v>
      </c>
      <c r="L588" s="323">
        <f t="shared" si="11"/>
        <v>3.5461479997200005</v>
      </c>
      <c r="M588" s="323">
        <f t="shared" si="16"/>
        <v>3.6</v>
      </c>
      <c r="N588" s="323">
        <f>((SUM((Data!$N$444:'Data'!$N$447),C588)-MAX((Data!$N$444:'Data'!$N$447),C588)-MIN((Data!$N$444:'Data'!$N$447),C588))/3)*(0.85)</f>
        <v>2.9795752665873336</v>
      </c>
      <c r="O588" s="403">
        <f t="shared" si="12"/>
        <v>3.7</v>
      </c>
      <c r="P588" s="402">
        <f t="shared" si="13"/>
        <v>0.15385200027999968</v>
      </c>
      <c r="Q588" s="403">
        <f t="shared" si="14"/>
        <v>0.10000000000000009</v>
      </c>
      <c r="S588" s="87"/>
    </row>
    <row r="589" spans="1:19">
      <c r="A589" s="302"/>
      <c r="B589" s="301">
        <f t="shared" si="15"/>
        <v>43937</v>
      </c>
      <c r="C589" s="406">
        <f t="shared" si="17"/>
        <v>3.50183649972</v>
      </c>
      <c r="D589" s="456">
        <f t="shared" si="9"/>
        <v>-5.8163500280000058E-2</v>
      </c>
      <c r="E589" s="457">
        <f t="shared" si="10"/>
        <v>-1.6338061876404508</v>
      </c>
      <c r="F589" s="238">
        <f>IF(Data!C787="",NA(),Data!C787)</f>
        <v>3.6</v>
      </c>
      <c r="G589" s="326" t="str">
        <f>IF(Data!E787="","",Data!E787)</f>
        <v/>
      </c>
      <c r="H589" s="518">
        <v>3.56</v>
      </c>
      <c r="I589" s="239">
        <f>Data!F$831</f>
        <v>3.7</v>
      </c>
      <c r="J589" s="246"/>
      <c r="K589" s="240">
        <f>Data!C$831</f>
        <v>2.2000000000000002</v>
      </c>
      <c r="L589" s="323">
        <f t="shared" si="11"/>
        <v>3.50183649972</v>
      </c>
      <c r="M589" s="323">
        <f t="shared" si="16"/>
        <v>3.6</v>
      </c>
      <c r="N589" s="323">
        <f>((SUM((Data!$N$444:'Data'!$N$447),C589)-MAX((Data!$N$444:'Data'!$N$447),C589)-MIN((Data!$N$444:'Data'!$N$447),C589))/3)*(0.85)</f>
        <v>2.9670203415873337</v>
      </c>
      <c r="O589" s="403">
        <f t="shared" si="12"/>
        <v>3.7</v>
      </c>
      <c r="P589" s="402">
        <f t="shared" si="13"/>
        <v>0.19816350028000018</v>
      </c>
      <c r="Q589" s="403">
        <f t="shared" si="14"/>
        <v>0.10000000000000009</v>
      </c>
      <c r="S589" s="87"/>
    </row>
    <row r="590" spans="1:19">
      <c r="A590" s="302"/>
      <c r="B590" s="301">
        <f t="shared" si="15"/>
        <v>43944</v>
      </c>
      <c r="C590" s="406">
        <f t="shared" si="17"/>
        <v>3.4992009997200002</v>
      </c>
      <c r="D590" s="456">
        <f t="shared" si="9"/>
        <v>-6.0799000279999849E-2</v>
      </c>
      <c r="E590" s="457">
        <f t="shared" si="10"/>
        <v>-1.7078370865168495</v>
      </c>
      <c r="F590" s="238">
        <f>IF(Data!C788="",NA(),Data!C788)</f>
        <v>3.6</v>
      </c>
      <c r="G590" s="326" t="str">
        <f>IF(Data!E788="","",Data!E788)</f>
        <v/>
      </c>
      <c r="H590" s="518">
        <v>3.56</v>
      </c>
      <c r="I590" s="239">
        <f>Data!F$831</f>
        <v>3.7</v>
      </c>
      <c r="J590" s="246"/>
      <c r="K590" s="240">
        <f>Data!C$831</f>
        <v>2.2000000000000002</v>
      </c>
      <c r="L590" s="323">
        <f t="shared" si="11"/>
        <v>3.4992009997200002</v>
      </c>
      <c r="M590" s="323">
        <f t="shared" si="16"/>
        <v>3.6</v>
      </c>
      <c r="N590" s="323">
        <f>((SUM((Data!$N$444:'Data'!$N$447),C590)-MAX((Data!$N$444:'Data'!$N$447),C590)-MIN((Data!$N$444:'Data'!$N$447),C590))/3)*(0.85)</f>
        <v>2.9662736165873338</v>
      </c>
      <c r="O590" s="403">
        <f t="shared" si="12"/>
        <v>3.7</v>
      </c>
      <c r="P590" s="402">
        <f t="shared" si="13"/>
        <v>0.20079900027999997</v>
      </c>
      <c r="Q590" s="403">
        <f t="shared" si="14"/>
        <v>0.10000000000000009</v>
      </c>
      <c r="S590" s="87"/>
    </row>
    <row r="591" spans="1:19">
      <c r="A591" s="302"/>
      <c r="B591" s="301">
        <f t="shared" si="15"/>
        <v>43951</v>
      </c>
      <c r="C591" s="406">
        <f t="shared" si="17"/>
        <v>3.5254712760400007</v>
      </c>
      <c r="D591" s="456">
        <f t="shared" si="9"/>
        <v>-3.4528723959999397E-2</v>
      </c>
      <c r="E591" s="457">
        <f t="shared" si="10"/>
        <v>-0.96990797640447746</v>
      </c>
      <c r="F591" s="238">
        <f>IF(Data!C789="",NA(),Data!C789)</f>
        <v>3.6</v>
      </c>
      <c r="G591" s="326" t="str">
        <f>IF(Data!E789="","",Data!E789)</f>
        <v/>
      </c>
      <c r="H591" s="518">
        <v>3.56</v>
      </c>
      <c r="I591" s="239">
        <f>Data!F$831</f>
        <v>3.7</v>
      </c>
      <c r="J591" s="246"/>
      <c r="K591" s="240">
        <f>Data!C$831</f>
        <v>2.2000000000000002</v>
      </c>
      <c r="L591" s="323">
        <f t="shared" si="11"/>
        <v>3.5254712760400007</v>
      </c>
      <c r="M591" s="323">
        <f t="shared" si="16"/>
        <v>3.6</v>
      </c>
      <c r="N591" s="323">
        <f>((SUM((Data!$N$444:'Data'!$N$447),C591)-MAX((Data!$N$444:'Data'!$N$447),C591)-MIN((Data!$N$444:'Data'!$N$447),C591))/3)*(0.85)</f>
        <v>2.9737168615446667</v>
      </c>
      <c r="O591" s="403">
        <f t="shared" si="12"/>
        <v>3.7</v>
      </c>
      <c r="P591" s="402">
        <f t="shared" si="13"/>
        <v>0.17452872395999952</v>
      </c>
      <c r="Q591" s="403">
        <f t="shared" si="14"/>
        <v>0.10000000000000009</v>
      </c>
      <c r="S591" s="87"/>
    </row>
    <row r="592" spans="1:19">
      <c r="A592" s="405"/>
      <c r="B592" s="301">
        <f t="shared" si="15"/>
        <v>43958</v>
      </c>
      <c r="C592" s="406">
        <f t="shared" si="17"/>
        <v>3.5242324760399999</v>
      </c>
      <c r="D592" s="456">
        <f t="shared" si="9"/>
        <v>-3.5767523960000158E-2</v>
      </c>
      <c r="E592" s="457">
        <f t="shared" si="10"/>
        <v>-1.0047057292134876</v>
      </c>
      <c r="F592" s="238">
        <f>IF(Data!C790="",NA(),Data!C790)</f>
        <v>3.6</v>
      </c>
      <c r="G592" s="326">
        <f>IF(Data!E790="","",Data!E790)</f>
        <v>43963</v>
      </c>
      <c r="H592" s="518">
        <v>3.56</v>
      </c>
      <c r="I592" s="239">
        <f>Data!F$831</f>
        <v>3.7</v>
      </c>
      <c r="J592" s="246"/>
      <c r="K592" s="240">
        <f>Data!C$831</f>
        <v>2.2000000000000002</v>
      </c>
      <c r="L592" s="323">
        <f t="shared" si="11"/>
        <v>3.5242324760399999</v>
      </c>
      <c r="M592" s="323">
        <f t="shared" si="16"/>
        <v>3.6</v>
      </c>
      <c r="N592" s="323">
        <f>((SUM((Data!$N$444:'Data'!$N$447),C592)-MAX((Data!$N$444:'Data'!$N$447),C592)-MIN((Data!$N$444:'Data'!$N$447),C592))/3)*(0.85)</f>
        <v>2.9733658682113333</v>
      </c>
      <c r="O592" s="403">
        <f t="shared" si="12"/>
        <v>3.7</v>
      </c>
      <c r="P592" s="402">
        <f t="shared" si="13"/>
        <v>0.17576752396000028</v>
      </c>
      <c r="Q592" s="403">
        <f t="shared" si="14"/>
        <v>0.10000000000000009</v>
      </c>
      <c r="S592" s="87"/>
    </row>
    <row r="593" spans="1:20">
      <c r="A593" s="405"/>
      <c r="B593" s="301">
        <f t="shared" si="15"/>
        <v>43965</v>
      </c>
      <c r="C593" s="406">
        <f t="shared" si="17"/>
        <v>3.5215456760400001</v>
      </c>
      <c r="D593" s="456">
        <f t="shared" si="9"/>
        <v>-3.8454323959999925E-2</v>
      </c>
      <c r="E593" s="457">
        <f t="shared" si="10"/>
        <v>-1.0801776393258407</v>
      </c>
      <c r="F593" s="238">
        <f>IF(Data!C791="",NA(),Data!C791)</f>
        <v>3.6</v>
      </c>
      <c r="G593" s="326" t="str">
        <f>IF(Data!E791="","",Data!E791)</f>
        <v/>
      </c>
      <c r="H593" s="518">
        <v>3.56</v>
      </c>
      <c r="I593" s="239">
        <f>Data!F$831</f>
        <v>3.7</v>
      </c>
      <c r="J593" s="246"/>
      <c r="K593" s="240">
        <f>Data!C$831</f>
        <v>2.2000000000000002</v>
      </c>
      <c r="L593" s="323">
        <f t="shared" si="11"/>
        <v>3.5215456760400001</v>
      </c>
      <c r="M593" s="323">
        <f t="shared" si="16"/>
        <v>3.6</v>
      </c>
      <c r="N593" s="323">
        <f>((SUM((Data!$N$444:'Data'!$N$447),C593)-MAX((Data!$N$444:'Data'!$N$447),C593)-MIN((Data!$N$444:'Data'!$N$447),C593))/3)*(0.85)</f>
        <v>2.9726046082113338</v>
      </c>
      <c r="O593" s="403">
        <f t="shared" si="12"/>
        <v>3.7</v>
      </c>
      <c r="P593" s="402">
        <f t="shared" si="13"/>
        <v>0.17845432396000005</v>
      </c>
      <c r="Q593" s="403">
        <f t="shared" si="14"/>
        <v>0.10000000000000009</v>
      </c>
      <c r="S593" s="87"/>
    </row>
    <row r="594" spans="1:20">
      <c r="A594" s="405"/>
      <c r="B594" s="301">
        <f t="shared" si="15"/>
        <v>43972</v>
      </c>
      <c r="C594" s="406">
        <f t="shared" si="17"/>
        <v>3.5231420760400005</v>
      </c>
      <c r="D594" s="456">
        <f t="shared" si="9"/>
        <v>-3.6857923959999539E-2</v>
      </c>
      <c r="E594" s="457">
        <f t="shared" si="10"/>
        <v>-1.0353349426966161</v>
      </c>
      <c r="F594" s="238">
        <f>IF(Data!C792="",NA(),Data!C792)</f>
        <v>3.6</v>
      </c>
      <c r="G594" s="326" t="str">
        <f>IF(Data!E792="","",Data!E792)</f>
        <v/>
      </c>
      <c r="H594" s="518">
        <v>3.56</v>
      </c>
      <c r="I594" s="239">
        <f>Data!F$831</f>
        <v>3.7</v>
      </c>
      <c r="J594" s="246"/>
      <c r="K594" s="240">
        <f>Data!C$831</f>
        <v>2.2000000000000002</v>
      </c>
      <c r="L594" s="323">
        <f t="shared" si="11"/>
        <v>3.5231420760400005</v>
      </c>
      <c r="M594" s="323">
        <f t="shared" si="16"/>
        <v>3.6</v>
      </c>
      <c r="N594" s="323">
        <f>((SUM((Data!$N$444:'Data'!$N$447),C594)-MAX((Data!$N$444:'Data'!$N$447),C594)-MIN((Data!$N$444:'Data'!$N$447),C594))/3)*(0.85)</f>
        <v>2.9730569215446669</v>
      </c>
      <c r="O594" s="403">
        <f t="shared" si="12"/>
        <v>3.7</v>
      </c>
      <c r="P594" s="402">
        <f t="shared" si="13"/>
        <v>0.17685792395999966</v>
      </c>
      <c r="Q594" s="403">
        <f t="shared" si="14"/>
        <v>0.10000000000000009</v>
      </c>
      <c r="S594" s="87"/>
    </row>
    <row r="595" spans="1:20">
      <c r="A595" s="405"/>
      <c r="B595" s="301">
        <f t="shared" si="15"/>
        <v>43979</v>
      </c>
      <c r="C595" s="406">
        <f t="shared" si="17"/>
        <v>3.5482800760400002</v>
      </c>
      <c r="D595" s="456">
        <f t="shared" si="9"/>
        <v>-1.1719923959999878E-2</v>
      </c>
      <c r="E595" s="457">
        <f t="shared" si="10"/>
        <v>-0.32921134719100781</v>
      </c>
      <c r="F595" s="238">
        <f>IF(Data!C793="",NA(),Data!C793)</f>
        <v>3.6</v>
      </c>
      <c r="G595" s="326" t="str">
        <f>IF(Data!E793="","",Data!E793)</f>
        <v/>
      </c>
      <c r="H595" s="518">
        <v>3.56</v>
      </c>
      <c r="I595" s="239">
        <f>Data!F$831</f>
        <v>3.7</v>
      </c>
      <c r="J595" s="246"/>
      <c r="K595" s="240">
        <f>Data!C$831</f>
        <v>2.2000000000000002</v>
      </c>
      <c r="L595" s="323">
        <f t="shared" si="11"/>
        <v>3.5482800760400002</v>
      </c>
      <c r="M595" s="323">
        <f t="shared" si="16"/>
        <v>3.6</v>
      </c>
      <c r="N595" s="323">
        <f>((SUM((Data!$N$444:'Data'!$N$447),C595)-MAX((Data!$N$444:'Data'!$N$447),C595)-MIN((Data!$N$444:'Data'!$N$447),C595))/3)*(0.85)</f>
        <v>2.9801793548779996</v>
      </c>
      <c r="O595" s="403">
        <f t="shared" si="12"/>
        <v>3.7</v>
      </c>
      <c r="P595" s="402">
        <f t="shared" si="13"/>
        <v>0.15171992396</v>
      </c>
      <c r="Q595" s="403">
        <f t="shared" si="14"/>
        <v>0.10000000000000009</v>
      </c>
      <c r="S595" s="87"/>
    </row>
    <row r="596" spans="1:20">
      <c r="A596" s="302"/>
      <c r="B596" s="301">
        <f t="shared" si="15"/>
        <v>43986</v>
      </c>
      <c r="C596" s="406">
        <f t="shared" si="17"/>
        <v>3.5652738446800005</v>
      </c>
      <c r="D596" s="456">
        <f t="shared" si="9"/>
        <v>5.2738446800004724E-3</v>
      </c>
      <c r="E596" s="457">
        <f t="shared" si="10"/>
        <v>0.14814170449439529</v>
      </c>
      <c r="F596" s="238">
        <f>IF(Data!C794="",NA(),Data!C794)</f>
        <v>3.6</v>
      </c>
      <c r="G596" s="326" t="str">
        <f>IF(Data!E794="","",Data!E794)</f>
        <v/>
      </c>
      <c r="H596" s="518">
        <v>3.56</v>
      </c>
      <c r="I596" s="239">
        <f>Data!F$831</f>
        <v>3.7</v>
      </c>
      <c r="J596" s="246"/>
      <c r="K596" s="240">
        <f>Data!C$831</f>
        <v>2.2000000000000002</v>
      </c>
      <c r="L596" s="323">
        <f t="shared" si="11"/>
        <v>3.5652738446800005</v>
      </c>
      <c r="M596" s="323">
        <f t="shared" si="16"/>
        <v>3.6</v>
      </c>
      <c r="N596" s="323">
        <f>((SUM((Data!$N$444:'Data'!$N$447),C596)-MAX((Data!$N$444:'Data'!$N$447),C596)-MIN((Data!$N$444:'Data'!$N$447),C596))/3)*(0.85)</f>
        <v>2.9849942559926674</v>
      </c>
      <c r="O596" s="403">
        <f t="shared" si="12"/>
        <v>3.7</v>
      </c>
      <c r="P596" s="402">
        <f t="shared" si="13"/>
        <v>0.13472615531999965</v>
      </c>
      <c r="Q596" s="403">
        <f t="shared" si="14"/>
        <v>0.10000000000000009</v>
      </c>
      <c r="S596" s="87"/>
    </row>
    <row r="597" spans="1:20">
      <c r="A597" s="302"/>
      <c r="B597" s="301">
        <f t="shared" si="15"/>
        <v>43993</v>
      </c>
      <c r="C597" s="406">
        <f t="shared" si="17"/>
        <v>3.5684862446800008</v>
      </c>
      <c r="D597" s="456">
        <f t="shared" si="9"/>
        <v>8.4862446800006985E-3</v>
      </c>
      <c r="E597" s="457">
        <f t="shared" si="10"/>
        <v>0.23837765955058141</v>
      </c>
      <c r="F597" s="238">
        <f>IF(Data!C795="",NA(),Data!C795)</f>
        <v>3.6</v>
      </c>
      <c r="G597" s="326"/>
      <c r="H597" s="518">
        <v>3.56</v>
      </c>
      <c r="I597" s="239">
        <f>Data!F$831</f>
        <v>3.7</v>
      </c>
      <c r="J597" s="246"/>
      <c r="K597" s="240">
        <f>Data!C$831</f>
        <v>2.2000000000000002</v>
      </c>
      <c r="L597" s="323">
        <f t="shared" si="11"/>
        <v>3.5684862446800008</v>
      </c>
      <c r="M597" s="323">
        <f t="shared" si="16"/>
        <v>3.6</v>
      </c>
      <c r="N597" s="323">
        <f>((SUM((Data!$N$444:'Data'!$N$447),C597)-MAX((Data!$N$444:'Data'!$N$447),C597)-MIN((Data!$N$444:'Data'!$N$447),C597))/3)*(0.85)</f>
        <v>2.985904435992667</v>
      </c>
      <c r="O597" s="403">
        <f t="shared" si="12"/>
        <v>3.7</v>
      </c>
      <c r="P597" s="402">
        <f t="shared" si="13"/>
        <v>0.13151375531999943</v>
      </c>
      <c r="Q597" s="403">
        <f t="shared" si="14"/>
        <v>0.10000000000000009</v>
      </c>
      <c r="S597" s="87"/>
    </row>
    <row r="598" spans="1:20">
      <c r="A598" s="302"/>
      <c r="B598" s="301">
        <f t="shared" si="15"/>
        <v>44000</v>
      </c>
      <c r="C598" s="406">
        <f t="shared" si="17"/>
        <v>3.5709886446800003</v>
      </c>
      <c r="D598" s="456">
        <f t="shared" si="9"/>
        <v>1.098864468000027E-2</v>
      </c>
      <c r="E598" s="457">
        <f t="shared" si="10"/>
        <v>0.30866979438203002</v>
      </c>
      <c r="F598" s="238">
        <f>IF(Data!C796="",NA(),Data!C796)</f>
        <v>3.6</v>
      </c>
      <c r="G598" s="326" t="str">
        <f>IF(Data!E796="","",Data!E796)</f>
        <v/>
      </c>
      <c r="H598" s="518">
        <v>3.56</v>
      </c>
      <c r="I598" s="239">
        <f>Data!F$831</f>
        <v>3.7</v>
      </c>
      <c r="J598" s="246"/>
      <c r="K598" s="240">
        <f>Data!C$831</f>
        <v>2.2000000000000002</v>
      </c>
      <c r="L598" s="323">
        <f t="shared" si="11"/>
        <v>3.5709886446800003</v>
      </c>
      <c r="M598" s="323">
        <f t="shared" si="16"/>
        <v>3.6</v>
      </c>
      <c r="N598" s="323">
        <f>((SUM((Data!$N$444:'Data'!$N$447),C598)-MAX((Data!$N$444:'Data'!$N$447),C598)-MIN((Data!$N$444:'Data'!$N$447),C598))/3)*(0.85)</f>
        <v>2.9866134493260006</v>
      </c>
      <c r="O598" s="403">
        <f t="shared" si="12"/>
        <v>3.7</v>
      </c>
      <c r="P598" s="402">
        <f t="shared" si="13"/>
        <v>0.12901135531999985</v>
      </c>
      <c r="Q598" s="403">
        <f t="shared" si="14"/>
        <v>0.10000000000000009</v>
      </c>
      <c r="S598" s="87"/>
    </row>
    <row r="599" spans="1:20">
      <c r="A599" s="302"/>
      <c r="B599" s="301">
        <f t="shared" si="15"/>
        <v>44007</v>
      </c>
      <c r="C599" s="406">
        <f t="shared" si="17"/>
        <v>3.531793044680001</v>
      </c>
      <c r="D599" s="456">
        <f t="shared" si="9"/>
        <v>-2.8206955319999061E-2</v>
      </c>
      <c r="E599" s="457">
        <f t="shared" si="10"/>
        <v>-0.79233020561795109</v>
      </c>
      <c r="F599" s="238">
        <f>IF(Data!C797="",NA(),Data!C797)</f>
        <v>3.6</v>
      </c>
      <c r="G599" s="326" t="str">
        <f>IF(Data!E797="","",Data!E797)</f>
        <v/>
      </c>
      <c r="H599" s="518">
        <v>3.56</v>
      </c>
      <c r="I599" s="239">
        <f>Data!F$831</f>
        <v>3.7</v>
      </c>
      <c r="J599" s="246"/>
      <c r="K599" s="240">
        <f>Data!C$831</f>
        <v>2.2000000000000002</v>
      </c>
      <c r="L599" s="323">
        <f t="shared" si="11"/>
        <v>3.531793044680001</v>
      </c>
      <c r="M599" s="323">
        <f t="shared" si="16"/>
        <v>3.6</v>
      </c>
      <c r="N599" s="323">
        <f>((SUM((Data!$N$444:'Data'!$N$447),C599)-MAX((Data!$N$444:'Data'!$N$447),C599)-MIN((Data!$N$444:'Data'!$N$447),C599))/3)*(0.85)</f>
        <v>2.9755080293260008</v>
      </c>
      <c r="O599" s="403">
        <f t="shared" si="12"/>
        <v>3.7</v>
      </c>
      <c r="P599" s="402">
        <f t="shared" si="13"/>
        <v>0.16820695531999919</v>
      </c>
      <c r="Q599" s="403">
        <f t="shared" si="14"/>
        <v>0.10000000000000009</v>
      </c>
      <c r="S599" s="87"/>
    </row>
    <row r="600" spans="1:20">
      <c r="A600" s="405"/>
      <c r="B600" s="301">
        <f t="shared" si="15"/>
        <v>44014</v>
      </c>
      <c r="C600" s="406">
        <f t="shared" si="17"/>
        <v>3.5846380159200004</v>
      </c>
      <c r="D600" s="456">
        <f t="shared" si="9"/>
        <v>2.4638015920000367E-2</v>
      </c>
      <c r="E600" s="457">
        <f t="shared" si="10"/>
        <v>0.69207909887641483</v>
      </c>
      <c r="F600" s="238">
        <f>IF(Data!C798="",NA(),Data!C798)</f>
        <v>3.6</v>
      </c>
      <c r="G600" s="326">
        <f>IF(Data!E799="","",Data!E799)</f>
        <v>44022</v>
      </c>
      <c r="H600" s="518">
        <v>3.56</v>
      </c>
      <c r="I600" s="239">
        <f>Data!F$831</f>
        <v>3.7</v>
      </c>
      <c r="J600" s="246"/>
      <c r="K600" s="240">
        <f>Data!C$831</f>
        <v>2.2000000000000002</v>
      </c>
      <c r="L600" s="323">
        <f t="shared" si="11"/>
        <v>3.5846380159200004</v>
      </c>
      <c r="M600" s="323">
        <f t="shared" si="16"/>
        <v>3.6</v>
      </c>
      <c r="N600" s="323">
        <f>((SUM((Data!$N$444:'Data'!$N$447),C600)-MAX((Data!$N$444:'Data'!$N$447),C600)-MIN((Data!$N$444:'Data'!$N$447),C600))/3)*(0.85)</f>
        <v>2.9904807711773338</v>
      </c>
      <c r="O600" s="403">
        <f t="shared" si="12"/>
        <v>3.7</v>
      </c>
      <c r="P600" s="402">
        <f t="shared" si="13"/>
        <v>0.11536198407999976</v>
      </c>
      <c r="Q600" s="403">
        <f t="shared" si="14"/>
        <v>0.10000000000000009</v>
      </c>
      <c r="R600" s="510"/>
      <c r="S600" s="87"/>
    </row>
    <row r="601" spans="1:20">
      <c r="A601" s="405"/>
      <c r="B601" s="301">
        <f t="shared" si="15"/>
        <v>44021</v>
      </c>
      <c r="C601" s="406">
        <f t="shared" si="17"/>
        <v>3.5914708159200002</v>
      </c>
      <c r="D601" s="456">
        <f t="shared" si="9"/>
        <v>3.1470815920000117E-2</v>
      </c>
      <c r="E601" s="457">
        <f t="shared" si="10"/>
        <v>0.88401168314607059</v>
      </c>
      <c r="F601" s="238">
        <f>IF(Data!C799="",NA(),Data!C799)</f>
        <v>3.6</v>
      </c>
      <c r="G601" s="326" t="str">
        <f>IF(Data!E800="","",Data!E800)</f>
        <v/>
      </c>
      <c r="H601" s="518">
        <v>3.56</v>
      </c>
      <c r="I601" s="239">
        <f>Data!F$831</f>
        <v>3.7</v>
      </c>
      <c r="J601" s="246"/>
      <c r="K601" s="240">
        <f>Data!C$831</f>
        <v>2.2000000000000002</v>
      </c>
      <c r="L601" s="323">
        <f t="shared" si="11"/>
        <v>3.5914708159200002</v>
      </c>
      <c r="M601" s="323">
        <f t="shared" si="16"/>
        <v>3.6</v>
      </c>
      <c r="N601" s="323">
        <f>((SUM((Data!$N$444:'Data'!$N$447),C601)-MAX((Data!$N$444:'Data'!$N$447),C601)-MIN((Data!$N$444:'Data'!$N$447),C601))/3)*(0.85)</f>
        <v>2.9924167311773333</v>
      </c>
      <c r="O601" s="403">
        <f t="shared" si="12"/>
        <v>3.7</v>
      </c>
      <c r="P601" s="402">
        <f t="shared" si="13"/>
        <v>0.10852918408000001</v>
      </c>
      <c r="Q601" s="403">
        <f t="shared" si="14"/>
        <v>0.10000000000000009</v>
      </c>
      <c r="R601" s="510"/>
      <c r="S601" s="87"/>
    </row>
    <row r="602" spans="1:20">
      <c r="A602" s="405"/>
      <c r="B602" s="301">
        <f t="shared" si="15"/>
        <v>44028</v>
      </c>
      <c r="C602" s="406">
        <f t="shared" si="17"/>
        <v>3.5672932159200004</v>
      </c>
      <c r="D602" s="456">
        <f t="shared" si="9"/>
        <v>7.2932159200003177E-3</v>
      </c>
      <c r="E602" s="457">
        <f t="shared" si="10"/>
        <v>0.20486561573034601</v>
      </c>
      <c r="F602" s="238">
        <f>IF(Data!C800="",NA(),Data!C800)</f>
        <v>3.6</v>
      </c>
      <c r="G602" s="326" t="str">
        <f>IF(Data!E801="","",Data!E801)</f>
        <v/>
      </c>
      <c r="H602" s="518">
        <v>3.56</v>
      </c>
      <c r="I602" s="239">
        <f>Data!F$831</f>
        <v>3.7</v>
      </c>
      <c r="J602" s="246"/>
      <c r="K602" s="240">
        <f>Data!C$831</f>
        <v>2.2000000000000002</v>
      </c>
      <c r="L602" s="323">
        <f t="shared" si="11"/>
        <v>3.5672932159200004</v>
      </c>
      <c r="M602" s="323">
        <f t="shared" si="16"/>
        <v>3.6</v>
      </c>
      <c r="N602" s="323">
        <f>((SUM((Data!$N$444:'Data'!$N$447),C602)-MAX((Data!$N$444:'Data'!$N$447),C602)-MIN((Data!$N$444:'Data'!$N$447),C602))/3)*(0.85)</f>
        <v>2.9855664111773335</v>
      </c>
      <c r="O602" s="403">
        <f t="shared" si="12"/>
        <v>3.7</v>
      </c>
      <c r="P602" s="402">
        <f t="shared" si="13"/>
        <v>0.13270678407999981</v>
      </c>
      <c r="Q602" s="403">
        <f t="shared" si="14"/>
        <v>0.10000000000000009</v>
      </c>
      <c r="S602" s="87"/>
    </row>
    <row r="603" spans="1:20">
      <c r="A603" s="405"/>
      <c r="B603" s="301">
        <f t="shared" si="15"/>
        <v>44035</v>
      </c>
      <c r="C603" s="406">
        <f t="shared" ref="C603:C608" si="18">IF(P526="",NA(),SUM(E526:P526))</f>
        <v>3.5644024159200005</v>
      </c>
      <c r="D603" s="456">
        <f t="shared" si="9"/>
        <v>4.4024159200004576E-3</v>
      </c>
      <c r="E603" s="457">
        <f t="shared" si="10"/>
        <v>0.12366336853933871</v>
      </c>
      <c r="F603" s="238">
        <f>IF(Data!C801="",NA(),Data!C801)</f>
        <v>3.6</v>
      </c>
      <c r="G603" s="326" t="str">
        <f>IF(Data!E802="","",Data!E802)</f>
        <v/>
      </c>
      <c r="H603" s="518">
        <v>3.56</v>
      </c>
      <c r="I603" s="239">
        <f>Data!F$831</f>
        <v>3.7</v>
      </c>
      <c r="J603" s="246"/>
      <c r="K603" s="240">
        <f>Data!C$831</f>
        <v>2.2000000000000002</v>
      </c>
      <c r="L603" s="323">
        <f t="shared" si="11"/>
        <v>3.5644024159200005</v>
      </c>
      <c r="M603" s="323">
        <f t="shared" si="16"/>
        <v>3.6</v>
      </c>
      <c r="N603" s="323">
        <f>((SUM((Data!$N$444:'Data'!$N$447),C603)-MAX((Data!$N$444:'Data'!$N$447),C603)-MIN((Data!$N$444:'Data'!$N$447),C603))/3)*(0.85)</f>
        <v>2.9847473511773339</v>
      </c>
      <c r="O603" s="403">
        <f t="shared" si="12"/>
        <v>3.7</v>
      </c>
      <c r="P603" s="402">
        <f t="shared" si="13"/>
        <v>0.13559758407999967</v>
      </c>
      <c r="Q603" s="403">
        <f t="shared" si="14"/>
        <v>0.10000000000000009</v>
      </c>
      <c r="S603" s="87"/>
    </row>
    <row r="604" spans="1:20">
      <c r="A604" s="405"/>
      <c r="B604" s="301">
        <f t="shared" si="15"/>
        <v>44042</v>
      </c>
      <c r="C604" s="406">
        <f t="shared" si="18"/>
        <v>3.5481088159200005</v>
      </c>
      <c r="D604" s="456">
        <f t="shared" ref="D604:D608" si="19">C604-H604</f>
        <v>-1.1891184079999562E-2</v>
      </c>
      <c r="E604" s="457">
        <f t="shared" ref="E604:E608" si="20">D604/H604*100</f>
        <v>-0.33402202471908882</v>
      </c>
      <c r="F604" s="238">
        <f>IF(Data!C802="",NA(),Data!C802)</f>
        <v>3.6</v>
      </c>
      <c r="G604" s="326" t="str">
        <f>IF(Data!E803="","",Data!E803)</f>
        <v/>
      </c>
      <c r="H604" s="518">
        <v>3.56</v>
      </c>
      <c r="I604" s="239">
        <f>Data!F$831</f>
        <v>3.7</v>
      </c>
      <c r="J604" s="246"/>
      <c r="K604" s="240">
        <f>Data!C$831</f>
        <v>2.2000000000000002</v>
      </c>
      <c r="L604" s="323">
        <f>IF(C604&gt;K604,C604,K604)</f>
        <v>3.5481088159200005</v>
      </c>
      <c r="M604" s="323">
        <f t="shared" si="16"/>
        <v>3.6</v>
      </c>
      <c r="N604" s="323">
        <f>((SUM((Data!$N$444:'Data'!$N$447),C604)-MAX((Data!$N$444:'Data'!$N$447),C604)-MIN((Data!$N$444:'Data'!$N$447),C604))/3)*(0.85)</f>
        <v>2.980130831177334</v>
      </c>
      <c r="O604" s="403">
        <f>MIN((1.15*I604),IF(I604&gt;N604,I604,N604))</f>
        <v>3.7</v>
      </c>
      <c r="P604" s="402">
        <f>MAX(0,(O604-L604))</f>
        <v>0.15189118407999969</v>
      </c>
      <c r="Q604" s="403">
        <f>MAX(0,(O604-M604))</f>
        <v>0.10000000000000009</v>
      </c>
      <c r="S604" s="87"/>
    </row>
    <row r="605" spans="1:20">
      <c r="A605" s="302"/>
      <c r="B605" s="301">
        <f>B604+7</f>
        <v>44049</v>
      </c>
      <c r="C605" s="406">
        <f t="shared" si="18"/>
        <v>3.5499775544400003</v>
      </c>
      <c r="D605" s="456">
        <f t="shared" si="19"/>
        <v>-1.002244555999976E-2</v>
      </c>
      <c r="E605" s="457">
        <f t="shared" si="20"/>
        <v>-0.28152936966291459</v>
      </c>
      <c r="F605" s="238">
        <f>IF(Data!C803="",NA(),Data!C803)</f>
        <v>3.6</v>
      </c>
      <c r="G605" s="326">
        <f>IF(Data!E804="","",Data!E804)</f>
        <v>44055</v>
      </c>
      <c r="H605" s="518">
        <v>3.56</v>
      </c>
      <c r="I605" s="239">
        <f>Data!F$831</f>
        <v>3.7</v>
      </c>
      <c r="J605" s="246"/>
      <c r="K605" s="240">
        <f>Data!C$831</f>
        <v>2.2000000000000002</v>
      </c>
      <c r="L605" s="323">
        <f>IF(C605&gt;K605,C605,K605)</f>
        <v>3.5499775544400003</v>
      </c>
      <c r="M605" s="323">
        <f>IF(F605&gt;K605,F605,K605)</f>
        <v>3.6</v>
      </c>
      <c r="N605" s="323">
        <f>((SUM((Data!$N$444:'Data'!$N$447),C605)-MAX((Data!$N$444:'Data'!$N$447),C605)-MIN((Data!$N$444:'Data'!$N$447),C605))/3)*(0.85)</f>
        <v>2.9806603070913336</v>
      </c>
      <c r="O605" s="403">
        <f>MIN((1.15*I605),IF(I605&gt;N605,I605,N605))</f>
        <v>3.7</v>
      </c>
      <c r="P605" s="402">
        <f>MAX(0,(O605-L605))</f>
        <v>0.15002244555999988</v>
      </c>
      <c r="Q605" s="403">
        <f>MAX(0,(O605-M605))</f>
        <v>0.10000000000000009</v>
      </c>
      <c r="R605" s="510"/>
      <c r="S605" s="87"/>
    </row>
    <row r="606" spans="1:20">
      <c r="A606" s="302"/>
      <c r="B606" s="301">
        <f>B605+7</f>
        <v>44056</v>
      </c>
      <c r="C606" s="406">
        <f t="shared" si="18"/>
        <v>3.5683735544400004</v>
      </c>
      <c r="D606" s="456">
        <f t="shared" si="19"/>
        <v>8.3735544400003192E-3</v>
      </c>
      <c r="E606" s="457">
        <f t="shared" si="20"/>
        <v>0.23521220337079546</v>
      </c>
      <c r="F606" s="238">
        <f>IF(Data!C804="",NA(),Data!C804)</f>
        <v>3.6</v>
      </c>
      <c r="G606" s="326" t="str">
        <f>IF(Data!E805="","",Data!E805)</f>
        <v/>
      </c>
      <c r="H606" s="518">
        <v>3.56</v>
      </c>
      <c r="I606" s="239">
        <f>Data!F$831</f>
        <v>3.7</v>
      </c>
      <c r="J606" s="246"/>
      <c r="K606" s="240">
        <f>Data!C$831</f>
        <v>2.2000000000000002</v>
      </c>
      <c r="L606" s="323">
        <f>IF(C606&gt;K606,C606,K606)</f>
        <v>3.5683735544400004</v>
      </c>
      <c r="M606" s="323">
        <f>IF(F606&gt;K606,F606,K606)</f>
        <v>3.6</v>
      </c>
      <c r="N606" s="323">
        <f>((SUM((Data!$N$444:'Data'!$N$447),C606)-MAX((Data!$N$444:'Data'!$N$447),C606)-MIN((Data!$N$444:'Data'!$N$447),C606))/3)*(0.85)</f>
        <v>2.985872507091333</v>
      </c>
      <c r="O606" s="403">
        <f>MIN((1.15*I606),IF(I606&gt;N606,I606,N606))</f>
        <v>3.7</v>
      </c>
      <c r="P606" s="402">
        <f>MAX(0,(O606-L606))</f>
        <v>0.13162644555999981</v>
      </c>
      <c r="Q606" s="403">
        <f>MAX(0,(O606-M606))</f>
        <v>0.10000000000000009</v>
      </c>
      <c r="S606" s="87"/>
    </row>
    <row r="607" spans="1:20">
      <c r="A607" s="303"/>
      <c r="B607" s="301">
        <f>B606+7</f>
        <v>44063</v>
      </c>
      <c r="C607" s="406">
        <f t="shared" si="18"/>
        <v>3.5673223544400003</v>
      </c>
      <c r="D607" s="456">
        <f t="shared" si="19"/>
        <v>7.3223544400002893E-3</v>
      </c>
      <c r="E607" s="457">
        <f t="shared" si="20"/>
        <v>0.20568411348315419</v>
      </c>
      <c r="F607" s="238">
        <f>IF(Data!C805="",NA(),Data!C805)</f>
        <v>3.6</v>
      </c>
      <c r="G607" s="326" t="str">
        <f>IF(Data!E806="","",Data!E806)</f>
        <v/>
      </c>
      <c r="H607" s="518">
        <v>3.56</v>
      </c>
      <c r="I607" s="239">
        <f>Data!F$831</f>
        <v>3.7</v>
      </c>
      <c r="J607" s="246"/>
      <c r="K607" s="240">
        <f>Data!C$831</f>
        <v>2.2000000000000002</v>
      </c>
      <c r="L607" s="323">
        <f>IF(C607&gt;K607,C607,K607)</f>
        <v>3.5673223544400003</v>
      </c>
      <c r="M607" s="323">
        <f>IF(F607&gt;K607,F607,K607)</f>
        <v>3.6</v>
      </c>
      <c r="N607" s="323">
        <f>((SUM((Data!$N$444:'Data'!$N$447),C607)-MAX((Data!$N$444:'Data'!$N$447),C607)-MIN((Data!$N$444:'Data'!$N$447),C607))/3)*(0.85)</f>
        <v>2.9855746670913335</v>
      </c>
      <c r="O607" s="403">
        <f>MIN((1.15*I607),IF(I607&gt;N607,I607,N607))</f>
        <v>3.7</v>
      </c>
      <c r="P607" s="402">
        <f>MAX(0,(O607-L607))</f>
        <v>0.13267764555999984</v>
      </c>
      <c r="Q607" s="403">
        <f>MAX(0,(O607-M607))</f>
        <v>0.10000000000000009</v>
      </c>
      <c r="R607" s="13"/>
      <c r="S607" s="58"/>
      <c r="T607" s="13"/>
    </row>
    <row r="608" spans="1:20">
      <c r="A608" s="241"/>
      <c r="B608" s="301">
        <f>B607+7</f>
        <v>44070</v>
      </c>
      <c r="C608" s="406">
        <f t="shared" si="18"/>
        <v>3.59333955444</v>
      </c>
      <c r="D608" s="456">
        <f t="shared" si="19"/>
        <v>3.3339554439999919E-2</v>
      </c>
      <c r="E608" s="457">
        <f t="shared" si="20"/>
        <v>0.93650433820224488</v>
      </c>
      <c r="F608" s="238">
        <f>IF(Data!C806="",NA(),Data!C806)</f>
        <v>3.6</v>
      </c>
      <c r="G608" s="326" t="str">
        <f>IF(Data!E807="","",Data!E807)</f>
        <v/>
      </c>
      <c r="H608" s="518">
        <v>3.56</v>
      </c>
      <c r="I608" s="239">
        <f>Data!F$831</f>
        <v>3.7</v>
      </c>
      <c r="J608" s="246"/>
      <c r="K608" s="240">
        <f>Data!C$831</f>
        <v>2.2000000000000002</v>
      </c>
      <c r="L608" s="323">
        <f>IF(C608&gt;K608,C608,K608)</f>
        <v>3.59333955444</v>
      </c>
      <c r="M608" s="323">
        <f>IF(F608&gt;K608,F608,K608)</f>
        <v>3.6</v>
      </c>
      <c r="N608" s="323">
        <f>((SUM((Data!$N$444:'Data'!$N$447),C608)-MAX((Data!$N$444:'Data'!$N$447),C608)-MIN((Data!$N$444:'Data'!$N$447),C608))/3)*(0.85)</f>
        <v>2.9929462070913329</v>
      </c>
      <c r="O608" s="403">
        <f>MIN((1.15*I608),IF(I608&gt;N608,I608,N608))</f>
        <v>3.7</v>
      </c>
      <c r="P608" s="402">
        <f>MAX(0,(O608-L608))</f>
        <v>0.10666044556000021</v>
      </c>
      <c r="Q608" s="403">
        <f>MAX(0,(O608-M608))</f>
        <v>0.10000000000000009</v>
      </c>
      <c r="R608" s="510" t="s">
        <v>49</v>
      </c>
      <c r="S608" s="58"/>
      <c r="T608" s="13"/>
    </row>
    <row r="609" spans="1:20" ht="13.8" thickBot="1">
      <c r="A609" s="86"/>
      <c r="B609" s="86"/>
      <c r="C609" s="86"/>
      <c r="D609" s="86"/>
      <c r="E609" s="86"/>
      <c r="F609" s="86"/>
      <c r="G609" s="86"/>
      <c r="H609" s="86"/>
      <c r="I609" s="86"/>
      <c r="J609" s="86"/>
      <c r="K609" s="86"/>
      <c r="L609" s="86"/>
      <c r="M609" s="86"/>
      <c r="N609" s="86"/>
      <c r="O609" s="86"/>
      <c r="P609" s="86"/>
      <c r="Q609" s="86"/>
      <c r="R609" s="58"/>
      <c r="S609" s="58"/>
      <c r="T609" s="13"/>
    </row>
    <row r="610" spans="1:20">
      <c r="A610" s="218" t="s">
        <v>37</v>
      </c>
      <c r="B610" s="151"/>
      <c r="C610" s="88"/>
      <c r="Q610" s="13"/>
      <c r="R610" s="13"/>
      <c r="S610" s="13"/>
      <c r="T610" s="13"/>
    </row>
    <row r="611" spans="1:20">
      <c r="A611" s="138" t="s">
        <v>160</v>
      </c>
      <c r="B611" s="151"/>
      <c r="C611" s="88"/>
      <c r="D611" s="153"/>
      <c r="Q611" s="13"/>
      <c r="R611" s="13"/>
      <c r="S611" s="13"/>
      <c r="T611" s="13"/>
    </row>
    <row r="612" spans="1:20">
      <c r="A612" s="404" t="s">
        <v>268</v>
      </c>
      <c r="B612" s="136"/>
      <c r="C612" s="87"/>
    </row>
    <row r="613" spans="1:20">
      <c r="A613" s="404" t="s">
        <v>370</v>
      </c>
    </row>
    <row r="614" spans="1:20">
      <c r="A614" t="s">
        <v>386</v>
      </c>
    </row>
  </sheetData>
  <mergeCells count="40">
    <mergeCell ref="K538:Q538"/>
    <mergeCell ref="D537:E537"/>
    <mergeCell ref="A33:G33"/>
    <mergeCell ref="A35:G35"/>
    <mergeCell ref="B39:C39"/>
    <mergeCell ref="D39:E39"/>
    <mergeCell ref="G39:I39"/>
    <mergeCell ref="B37:C37"/>
    <mergeCell ref="A142:G142"/>
    <mergeCell ref="A131:G131"/>
    <mergeCell ref="A133:G133"/>
    <mergeCell ref="A135:G135"/>
    <mergeCell ref="A137:G137"/>
    <mergeCell ref="A139:G140"/>
    <mergeCell ref="A65:B65"/>
    <mergeCell ref="A67:B67"/>
    <mergeCell ref="A3:I3"/>
    <mergeCell ref="E461:P461"/>
    <mergeCell ref="C146:N146"/>
    <mergeCell ref="C148:N148"/>
    <mergeCell ref="C224:D224"/>
    <mergeCell ref="E224:P224"/>
    <mergeCell ref="E226:P226"/>
    <mergeCell ref="E302:P302"/>
    <mergeCell ref="E304:P304"/>
    <mergeCell ref="C381:N381"/>
    <mergeCell ref="C383:N383"/>
    <mergeCell ref="C459:D459"/>
    <mergeCell ref="E459:P459"/>
    <mergeCell ref="A79:G79"/>
    <mergeCell ref="A81:G81"/>
    <mergeCell ref="A83:G83"/>
    <mergeCell ref="A27:G27"/>
    <mergeCell ref="A29:G29"/>
    <mergeCell ref="A31:G31"/>
    <mergeCell ref="A5:C5"/>
    <mergeCell ref="D17:F17"/>
    <mergeCell ref="A25:G25"/>
    <mergeCell ref="A7:G7"/>
    <mergeCell ref="A6:F6"/>
  </mergeCells>
  <phoneticPr fontId="2" type="noConversion"/>
  <hyperlinks>
    <hyperlink ref="A3" location="'2004-05 forecast'!A10" display="  ●  Weekly forecast of the season-average farm price received and implied counter-cyclical payment rate." xr:uid="{00000000-0004-0000-0200-000000000000}"/>
    <hyperlink ref="A5" location="'2004-05 forecast'!A21" display="An explanation of the forecast (table 1)." xr:uid="{00000000-0004-0000-0200-000001000000}"/>
    <hyperlink ref="A7" location="'2004-05 forecast'!A142" display="Detailed computational steps for the weekly forecasts for the marketing year (tables 2 through 7). " xr:uid="{00000000-0004-0000-0200-000002000000}"/>
    <hyperlink ref="A3:G3" location="'2005-06 forecast'!A1" display="Weekly forecast of the season-average farm price received and implied counter-cyclical payment (CCP) rate" xr:uid="{00000000-0004-0000-0200-000003000000}"/>
    <hyperlink ref="A7:F7" location="'2003-04 forecast'!A129" display="Detailed computational steps for the weekly forecasts for the marketing year (tables 2 through 7)." xr:uid="{00000000-0004-0000-0200-000004000000}"/>
    <hyperlink ref="A7:G7" location="'2019-20 Forecast'!A129" display="Explanation of detailed computational steps for the weekly forecasts for the marketing year (tables 2 through 7)" xr:uid="{00000000-0004-0000-0200-000005000000}"/>
    <hyperlink ref="A3:H3" location="'2017-18 Forecast'!A1" display="Weekly forecast of the corn season-average farm price received and implied price loss coverage (PLC) payment rate for crop year 2017/18:" xr:uid="{00000000-0004-0000-0200-000006000000}"/>
    <hyperlink ref="A5:C5" location="'2019-20 Forecast'!A24" display="Explanation of forecast (table 1)" xr:uid="{00000000-0004-0000-0200-000007000000}"/>
    <hyperlink ref="A3:I3" location="'2019-20 Forecast'!A12" display="Weekly forecast of the corn season-average farm price received and implied price loss coverage (PLC) payment rate for crop year 2019/20:" xr:uid="{00000000-0004-0000-0200-000008000000}"/>
    <hyperlink ref="A6:F6" location="'2019-20 Forecast'!A77" display="      Chart of weekly futures model forecasts for the entire marketing year (figure 1)." xr:uid="{00000000-0004-0000-0200-000009000000}"/>
  </hyperlinks>
  <pageMargins left="0.75" right="0.75" top="1" bottom="1" header="0.5" footer="0.5"/>
  <pageSetup scale="10" orientation="landscape" r:id="rId1"/>
  <headerFooter alignWithMargins="0"/>
  <ignoredErrors>
    <ignoredError sqref="C50 C47:C49 C51 C53 E249:P249" formula="1"/>
    <ignoredError sqref="L584:Q608" evalError="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133"/>
  <sheetViews>
    <sheetView workbookViewId="0">
      <selection activeCell="H31" sqref="H31:H42"/>
    </sheetView>
  </sheetViews>
  <sheetFormatPr defaultRowHeight="13.2"/>
  <cols>
    <col min="1" max="1" width="15" customWidth="1"/>
    <col min="2" max="2" width="14.5546875" customWidth="1"/>
    <col min="3" max="3" width="18.6640625" customWidth="1"/>
    <col min="4" max="4" width="19.5546875" customWidth="1"/>
    <col min="5" max="5" width="13.33203125" customWidth="1"/>
    <col min="6" max="6" width="13.109375" customWidth="1"/>
    <col min="7" max="8" width="19" customWidth="1"/>
    <col min="9" max="9" width="15.88671875" customWidth="1"/>
    <col min="10" max="10" width="20" customWidth="1"/>
  </cols>
  <sheetData>
    <row r="1" spans="1:11" ht="18">
      <c r="A1" s="5" t="s">
        <v>186</v>
      </c>
      <c r="B1" s="15"/>
      <c r="C1" s="15"/>
      <c r="D1" s="193"/>
      <c r="E1" s="15"/>
      <c r="F1" s="15"/>
      <c r="G1" s="15"/>
      <c r="H1" s="15"/>
      <c r="I1" s="15"/>
      <c r="J1" s="15"/>
      <c r="K1" s="6"/>
    </row>
    <row r="2" spans="1:11" ht="33" customHeight="1">
      <c r="A2" s="540" t="s">
        <v>6</v>
      </c>
      <c r="B2" s="541"/>
      <c r="C2" s="541"/>
      <c r="D2" s="541"/>
      <c r="E2" s="541"/>
      <c r="F2" s="541"/>
      <c r="G2" s="541"/>
      <c r="H2" s="15"/>
      <c r="I2" s="15"/>
      <c r="J2" s="15"/>
      <c r="K2" s="6"/>
    </row>
    <row r="3" spans="1:11" ht="18">
      <c r="A3" s="589" t="s">
        <v>260</v>
      </c>
      <c r="B3" s="589"/>
      <c r="C3" s="589"/>
      <c r="D3" s="589"/>
      <c r="E3" s="589"/>
      <c r="F3" s="15"/>
      <c r="G3" s="15"/>
      <c r="H3" s="15"/>
      <c r="I3" s="15"/>
      <c r="J3" s="15"/>
      <c r="K3" s="6"/>
    </row>
    <row r="4" spans="1:11" ht="18">
      <c r="A4" s="590" t="s">
        <v>261</v>
      </c>
      <c r="B4" s="589"/>
      <c r="C4" s="589"/>
      <c r="D4" s="589"/>
      <c r="E4" s="15"/>
      <c r="F4" s="193"/>
      <c r="G4" s="15"/>
      <c r="H4" s="15"/>
      <c r="I4" s="15"/>
      <c r="J4" s="15"/>
      <c r="K4" s="6"/>
    </row>
    <row r="5" spans="1:11" ht="18">
      <c r="A5" s="168" t="s">
        <v>43</v>
      </c>
      <c r="B5" s="154"/>
      <c r="C5" s="154"/>
      <c r="D5" s="154"/>
      <c r="E5" s="154"/>
      <c r="F5" s="25"/>
      <c r="G5" s="25"/>
      <c r="H5" s="25"/>
      <c r="I5" s="25"/>
      <c r="J5" s="25"/>
    </row>
    <row r="6" spans="1:11" ht="12.75" customHeight="1"/>
    <row r="7" spans="1:11" ht="18">
      <c r="A7" s="4" t="s">
        <v>260</v>
      </c>
      <c r="B7" s="15"/>
      <c r="C7" s="15"/>
      <c r="D7" s="15"/>
    </row>
    <row r="8" spans="1:11" ht="12.75" customHeight="1"/>
    <row r="9" spans="1:11" ht="33" customHeight="1">
      <c r="A9" s="546" t="s">
        <v>408</v>
      </c>
      <c r="B9" s="547"/>
      <c r="C9" s="547"/>
      <c r="D9" s="547"/>
      <c r="E9" s="547"/>
      <c r="F9" s="547"/>
      <c r="G9" s="547"/>
      <c r="H9" s="6"/>
      <c r="I9" s="6"/>
      <c r="J9" s="6"/>
    </row>
    <row r="10" spans="1:11" ht="15.6">
      <c r="A10" s="156" t="s">
        <v>329</v>
      </c>
      <c r="B10" s="157"/>
      <c r="C10" s="157"/>
      <c r="D10" s="157"/>
      <c r="E10" s="157"/>
      <c r="F10" s="157"/>
      <c r="G10" s="157"/>
      <c r="H10" s="231"/>
      <c r="I10" s="6"/>
      <c r="J10" s="6"/>
    </row>
    <row r="11" spans="1:11" ht="12.75" customHeight="1">
      <c r="A11" s="3"/>
      <c r="B11" s="6"/>
      <c r="C11" s="6"/>
      <c r="D11" s="6"/>
      <c r="E11" s="6"/>
      <c r="F11" s="6"/>
      <c r="G11" s="6"/>
      <c r="H11" s="34"/>
    </row>
    <row r="12" spans="1:11" ht="48" customHeight="1">
      <c r="A12" s="548" t="s">
        <v>283</v>
      </c>
      <c r="B12" s="549"/>
      <c r="C12" s="549"/>
      <c r="D12" s="549"/>
      <c r="E12" s="549"/>
      <c r="F12" s="549"/>
      <c r="G12" s="549"/>
      <c r="H12" s="32"/>
      <c r="I12" s="3"/>
      <c r="J12" s="3"/>
    </row>
    <row r="13" spans="1:11" ht="15.6">
      <c r="A13" s="158" t="s">
        <v>330</v>
      </c>
      <c r="B13" s="159"/>
      <c r="C13" s="159"/>
      <c r="D13" s="159"/>
      <c r="E13" s="159"/>
      <c r="F13" s="159"/>
      <c r="G13" s="159"/>
      <c r="H13" s="32"/>
      <c r="I13" s="3"/>
      <c r="J13" s="3"/>
    </row>
    <row r="14" spans="1:11" ht="12.75" customHeight="1">
      <c r="A14" s="32"/>
      <c r="B14" s="32"/>
      <c r="C14" s="32"/>
      <c r="D14" s="32"/>
      <c r="E14" s="32"/>
      <c r="F14" s="32"/>
      <c r="G14" s="32"/>
      <c r="H14" s="32"/>
    </row>
    <row r="15" spans="1:11" ht="33" customHeight="1">
      <c r="A15" s="550" t="s">
        <v>284</v>
      </c>
      <c r="B15" s="549"/>
      <c r="C15" s="549"/>
      <c r="D15" s="549"/>
      <c r="E15" s="549"/>
      <c r="F15" s="549"/>
      <c r="G15" s="549"/>
      <c r="H15" s="32"/>
      <c r="I15" s="33"/>
      <c r="J15" s="3"/>
    </row>
    <row r="16" spans="1:11" ht="12.75" customHeight="1">
      <c r="A16" s="6"/>
      <c r="B16" s="6"/>
      <c r="C16" s="6"/>
      <c r="D16" s="6"/>
      <c r="E16" s="6"/>
      <c r="F16" s="6"/>
      <c r="G16" s="6"/>
      <c r="H16" s="34"/>
      <c r="I16" s="33"/>
      <c r="J16" s="3"/>
    </row>
    <row r="17" spans="1:10" ht="48" customHeight="1">
      <c r="A17" s="554" t="s">
        <v>285</v>
      </c>
      <c r="B17" s="549"/>
      <c r="C17" s="549"/>
      <c r="D17" s="549"/>
      <c r="E17" s="549"/>
      <c r="F17" s="549"/>
      <c r="G17" s="549"/>
      <c r="H17" s="32"/>
    </row>
    <row r="18" spans="1:10" ht="15.6">
      <c r="A18" s="160" t="s">
        <v>331</v>
      </c>
      <c r="B18" s="31"/>
      <c r="C18" s="31"/>
      <c r="D18" s="31"/>
      <c r="E18" s="31"/>
      <c r="F18" s="31"/>
      <c r="G18" s="31"/>
      <c r="H18" s="32"/>
    </row>
    <row r="19" spans="1:10" ht="13.8">
      <c r="A19" s="6"/>
      <c r="B19" s="6"/>
      <c r="C19" s="6"/>
      <c r="D19" s="6"/>
      <c r="E19" s="6"/>
      <c r="F19" s="6"/>
      <c r="G19" s="6"/>
      <c r="H19" s="34"/>
      <c r="I19" s="26"/>
    </row>
    <row r="20" spans="1:10" ht="15.6">
      <c r="A20" s="555" t="s">
        <v>368</v>
      </c>
      <c r="B20" s="555"/>
      <c r="C20" s="555"/>
      <c r="D20" s="555"/>
      <c r="E20" s="555"/>
      <c r="F20" s="555"/>
      <c r="G20" s="555"/>
      <c r="H20" s="32"/>
    </row>
    <row r="21" spans="1:10">
      <c r="A21" s="6"/>
      <c r="B21" s="6"/>
      <c r="C21" s="6"/>
      <c r="D21" s="6"/>
      <c r="E21" s="6"/>
      <c r="F21" s="6"/>
      <c r="G21" s="6"/>
      <c r="H21" s="34"/>
    </row>
    <row r="22" spans="1:10" ht="15.6">
      <c r="A22" s="556" t="s">
        <v>300</v>
      </c>
      <c r="B22" s="556"/>
      <c r="C22" s="556"/>
      <c r="D22" s="556"/>
      <c r="E22" s="556"/>
      <c r="F22" s="556"/>
      <c r="G22" s="556"/>
      <c r="H22" s="36"/>
    </row>
    <row r="23" spans="1:10">
      <c r="H23" s="34"/>
    </row>
    <row r="24" spans="1:10" ht="12.75" customHeight="1" thickBot="1">
      <c r="H24" s="34"/>
    </row>
    <row r="25" spans="1:10" ht="16.2" thickBot="1">
      <c r="A25" s="395"/>
      <c r="B25" s="397" t="s">
        <v>180</v>
      </c>
      <c r="C25" s="396"/>
      <c r="D25" s="341">
        <f>LOOKUP("End of Data",Data!$H$34:'Data'!$H$103,Data!$B$34:'Data'!$B$103)</f>
        <v>44112</v>
      </c>
    </row>
    <row r="26" spans="1:10" ht="16.2" thickBot="1">
      <c r="A26" s="9" t="s">
        <v>229</v>
      </c>
      <c r="B26" s="10"/>
      <c r="C26" s="10"/>
      <c r="D26" s="10"/>
      <c r="E26" s="10"/>
      <c r="F26" s="10"/>
      <c r="G26" s="10"/>
      <c r="H26" s="10"/>
      <c r="I26" s="10"/>
      <c r="J26" s="12"/>
    </row>
    <row r="27" spans="1:10" ht="15">
      <c r="A27" s="11"/>
      <c r="B27" s="551" t="s">
        <v>59</v>
      </c>
      <c r="C27" s="551"/>
      <c r="D27" s="542" t="s">
        <v>315</v>
      </c>
      <c r="E27" s="542"/>
      <c r="F27" s="47" t="s">
        <v>316</v>
      </c>
      <c r="G27" s="553" t="s">
        <v>317</v>
      </c>
      <c r="H27" s="553"/>
      <c r="I27" s="553"/>
      <c r="J27" s="79"/>
    </row>
    <row r="28" spans="1:10">
      <c r="A28" s="58" t="s">
        <v>42</v>
      </c>
      <c r="B28" s="177" t="s">
        <v>318</v>
      </c>
      <c r="C28" s="177" t="s">
        <v>319</v>
      </c>
      <c r="D28" s="178" t="s">
        <v>320</v>
      </c>
      <c r="E28" s="178" t="s">
        <v>321</v>
      </c>
      <c r="F28" s="47" t="s">
        <v>322</v>
      </c>
      <c r="G28" s="179" t="s">
        <v>63</v>
      </c>
      <c r="H28" s="179" t="s">
        <v>62</v>
      </c>
      <c r="I28" s="179" t="s">
        <v>64</v>
      </c>
      <c r="J28" s="79"/>
    </row>
    <row r="29" spans="1:10" ht="54" customHeight="1">
      <c r="A29" s="180" t="s">
        <v>266</v>
      </c>
      <c r="B29" s="181" t="s">
        <v>67</v>
      </c>
      <c r="C29" s="181" t="s">
        <v>39</v>
      </c>
      <c r="D29" s="182" t="s">
        <v>7</v>
      </c>
      <c r="E29" s="182" t="s">
        <v>60</v>
      </c>
      <c r="F29" s="183" t="s">
        <v>68</v>
      </c>
      <c r="G29" s="184" t="s">
        <v>61</v>
      </c>
      <c r="H29" s="184" t="s">
        <v>8</v>
      </c>
      <c r="I29" s="184" t="s">
        <v>65</v>
      </c>
      <c r="J29" s="185"/>
    </row>
    <row r="30" spans="1:10">
      <c r="B30" s="50" t="s">
        <v>66</v>
      </c>
      <c r="C30" s="49"/>
      <c r="D30" s="42"/>
      <c r="E30" s="42"/>
      <c r="F30" s="45"/>
      <c r="G30" s="52"/>
      <c r="H30" s="52" t="s">
        <v>323</v>
      </c>
      <c r="I30" s="52" t="s">
        <v>149</v>
      </c>
      <c r="J30" s="291"/>
    </row>
    <row r="31" spans="1:10" ht="15.6">
      <c r="A31" t="s">
        <v>77</v>
      </c>
      <c r="B31" s="48" t="s">
        <v>89</v>
      </c>
      <c r="C31" s="48">
        <f>IF(B34=0,"",B34)</f>
        <v>3.87</v>
      </c>
      <c r="D31" s="161">
        <f t="array" ref="D31:D42">TRANSPOSE(Data!C$550:'Data'!N$550)</f>
        <v>-0.1127025999999999</v>
      </c>
      <c r="E31" s="43">
        <f>IF(C31="","",C31+D31)</f>
        <v>3.7572974000000001</v>
      </c>
      <c r="F31" s="210">
        <f>LOOKUP("End of Data",Data!$Q$247:'Data'!$Q$315,Data!E$247:'Data'!E$315)</f>
        <v>0</v>
      </c>
      <c r="G31" s="54">
        <f>IF(F31&gt;0,F31,E31)</f>
        <v>3.7572974000000001</v>
      </c>
      <c r="H31" s="162">
        <f>Data!C652*100</f>
        <v>6.92</v>
      </c>
      <c r="I31" s="55">
        <f t="shared" ref="I31:I42" si="0">(G31*H31)/100</f>
        <v>0.26000498008</v>
      </c>
      <c r="J31" s="79"/>
    </row>
    <row r="32" spans="1:10" ht="15.6">
      <c r="A32" t="s">
        <v>78</v>
      </c>
      <c r="B32" s="48"/>
      <c r="C32" s="48">
        <f>IF(B34=0,"",B34)</f>
        <v>3.87</v>
      </c>
      <c r="D32" s="161">
        <v>-0.18370460000000008</v>
      </c>
      <c r="E32" s="43">
        <f t="shared" ref="E32:E42" si="1">IF(C32="","",C32+D32)</f>
        <v>3.6862954000000001</v>
      </c>
      <c r="F32" s="210">
        <f>LOOKUP("End of Data",Data!$Q$247:'Data'!$Q$315,Data!F$247:'Data'!F$315)</f>
        <v>0</v>
      </c>
      <c r="G32" s="54">
        <f t="shared" ref="G32:G42" si="2">IF(F32&gt;0,F32,E32)</f>
        <v>3.6862954000000001</v>
      </c>
      <c r="H32" s="162">
        <f>Data!D652*100</f>
        <v>11.240000000000002</v>
      </c>
      <c r="I32" s="55">
        <f t="shared" si="0"/>
        <v>0.41433960296000011</v>
      </c>
      <c r="J32" s="79"/>
    </row>
    <row r="33" spans="1:10" ht="15.6">
      <c r="A33" t="s">
        <v>79</v>
      </c>
      <c r="B33" s="48"/>
      <c r="C33" s="48">
        <f>IF(B34=0,"",B34)</f>
        <v>3.87</v>
      </c>
      <c r="D33" s="161">
        <v>-0.17577980000000001</v>
      </c>
      <c r="E33" s="43">
        <f t="shared" si="1"/>
        <v>3.6942202000000002</v>
      </c>
      <c r="F33" s="210">
        <f>LOOKUP("End of Data",Data!$Q$247:'Data'!$Q$315,Data!G$247:'Data'!G$315)</f>
        <v>0</v>
      </c>
      <c r="G33" s="54">
        <f t="shared" si="2"/>
        <v>3.6942202000000002</v>
      </c>
      <c r="H33" s="162">
        <f>Data!E652*100</f>
        <v>12.740000000000002</v>
      </c>
      <c r="I33" s="55">
        <f t="shared" si="0"/>
        <v>0.47064365348000009</v>
      </c>
      <c r="J33" s="79"/>
    </row>
    <row r="34" spans="1:10" ht="15.6">
      <c r="A34" t="s">
        <v>80</v>
      </c>
      <c r="B34" s="216">
        <f>LOOKUP("End of Data", Data!$H$34:'Data'!$H$103, Data!C$34:'Data'!C$103)</f>
        <v>3.87</v>
      </c>
      <c r="C34" s="48">
        <f>IF(B37=0,"",B37)</f>
        <v>3.9460000000000002</v>
      </c>
      <c r="D34" s="161">
        <v>-0.18804619999999997</v>
      </c>
      <c r="E34" s="43">
        <f t="shared" si="1"/>
        <v>3.7579538000000001</v>
      </c>
      <c r="F34" s="210">
        <f>LOOKUP("End of Data",Data!$Q$247:'Data'!$Q$315,Data!H$247:'Data'!H$315)</f>
        <v>0</v>
      </c>
      <c r="G34" s="54">
        <f t="shared" si="2"/>
        <v>3.7579538000000001</v>
      </c>
      <c r="H34" s="162">
        <f>Data!F652*100</f>
        <v>9.0799999999999983</v>
      </c>
      <c r="I34" s="55">
        <f t="shared" si="0"/>
        <v>0.34122220504</v>
      </c>
      <c r="J34" s="79"/>
    </row>
    <row r="35" spans="1:10" ht="15.6">
      <c r="A35" t="s">
        <v>81</v>
      </c>
      <c r="B35" s="48"/>
      <c r="C35" s="48">
        <f>IF(B37=0,"",B37)</f>
        <v>3.9460000000000002</v>
      </c>
      <c r="D35" s="161">
        <v>-0.14161879999999999</v>
      </c>
      <c r="E35" s="43">
        <f t="shared" si="1"/>
        <v>3.8043812000000004</v>
      </c>
      <c r="F35" s="210">
        <f>LOOKUP("End of Data",Data!$Q$247:'Data'!$Q$315,Data!I$247:'Data'!I$315)</f>
        <v>0</v>
      </c>
      <c r="G35" s="54">
        <f t="shared" si="2"/>
        <v>3.8043812000000004</v>
      </c>
      <c r="H35" s="162">
        <f>Data!G652*100</f>
        <v>12.559999999999999</v>
      </c>
      <c r="I35" s="55">
        <f t="shared" si="0"/>
        <v>0.47783027872</v>
      </c>
      <c r="J35" s="79"/>
    </row>
    <row r="36" spans="1:10" ht="15.6">
      <c r="A36" t="s">
        <v>82</v>
      </c>
      <c r="B36" s="48"/>
      <c r="C36" s="48">
        <f>IF(B37=0,"",B37)</f>
        <v>3.9460000000000002</v>
      </c>
      <c r="D36" s="161">
        <v>-0.14328800000000008</v>
      </c>
      <c r="E36" s="43">
        <f t="shared" si="1"/>
        <v>3.8027120000000001</v>
      </c>
      <c r="F36" s="210">
        <f>LOOKUP("End of Data",Data!$Q$247:'Data'!$Q$315,Data!J$247:'Data'!J$315)</f>
        <v>0</v>
      </c>
      <c r="G36" s="54">
        <f t="shared" si="2"/>
        <v>3.8027120000000001</v>
      </c>
      <c r="H36" s="162">
        <f>Data!H652*100</f>
        <v>7.580000000000001</v>
      </c>
      <c r="I36" s="55">
        <f t="shared" si="0"/>
        <v>0.28824556960000008</v>
      </c>
      <c r="J36" s="79"/>
    </row>
    <row r="37" spans="1:10" ht="15.6">
      <c r="A37" t="s">
        <v>83</v>
      </c>
      <c r="B37" s="216">
        <f>LOOKUP("End of Data",Data!$H$34:'Data'!$H$103,Data!D$34:'Data'!D$103)</f>
        <v>3.9460000000000002</v>
      </c>
      <c r="C37" s="48">
        <f>IF(B39=0,"",B39)</f>
        <v>3.996</v>
      </c>
      <c r="D37" s="161">
        <v>-0.11618780000000006</v>
      </c>
      <c r="E37" s="43">
        <f t="shared" si="1"/>
        <v>3.8798121999999999</v>
      </c>
      <c r="F37" s="210">
        <f>LOOKUP("End of Data",Data!$Q$247:'Data'!$Q$315,Data!K$247:'Data'!K$315)</f>
        <v>0</v>
      </c>
      <c r="G37" s="54">
        <f t="shared" si="2"/>
        <v>3.8798121999999999</v>
      </c>
      <c r="H37" s="162">
        <f>Data!I652*100</f>
        <v>6.7200000000000006</v>
      </c>
      <c r="I37" s="55">
        <f t="shared" si="0"/>
        <v>0.26072337983999999</v>
      </c>
      <c r="J37" s="79"/>
    </row>
    <row r="38" spans="1:10" ht="15.6">
      <c r="A38" t="s">
        <v>84</v>
      </c>
      <c r="B38" s="48"/>
      <c r="C38" s="48">
        <f>IF(B39=0,"",B39)</f>
        <v>3.996</v>
      </c>
      <c r="D38" s="161">
        <v>-0.11736460000000007</v>
      </c>
      <c r="E38" s="43">
        <f t="shared" si="1"/>
        <v>3.8786353999999998</v>
      </c>
      <c r="F38" s="210">
        <f>LOOKUP("End of Data",Data!$Q$247:'Data'!$Q$315,Data!L$247:'Data'!L$315)</f>
        <v>0</v>
      </c>
      <c r="G38" s="54">
        <f t="shared" si="2"/>
        <v>3.8786353999999998</v>
      </c>
      <c r="H38" s="162">
        <f>Data!J652*100</f>
        <v>5.6999999999999993</v>
      </c>
      <c r="I38" s="55">
        <f t="shared" si="0"/>
        <v>0.22108221779999998</v>
      </c>
      <c r="J38" s="79"/>
    </row>
    <row r="39" spans="1:10" ht="15.6">
      <c r="A39" t="s">
        <v>85</v>
      </c>
      <c r="B39" s="216">
        <f>LOOKUP("End of Data",Data!$H$34:'Data'!$H$103,Data!E34:'Data'!E$103)</f>
        <v>3.996</v>
      </c>
      <c r="C39" s="48">
        <f>IF(B41=0,"",B41)</f>
        <v>4.03</v>
      </c>
      <c r="D39" s="161">
        <v>-0.20429859999999983</v>
      </c>
      <c r="E39" s="43">
        <f t="shared" si="1"/>
        <v>3.8257014000000003</v>
      </c>
      <c r="F39" s="210">
        <f>LOOKUP("End of Data",Data!$Q$247:'Data'!$Q$315,Data!M$247:'Data'!M$315)</f>
        <v>0</v>
      </c>
      <c r="G39" s="54">
        <f t="shared" si="2"/>
        <v>3.8257014000000003</v>
      </c>
      <c r="H39" s="162">
        <f>Data!K652*100</f>
        <v>6.2</v>
      </c>
      <c r="I39" s="55">
        <f t="shared" si="0"/>
        <v>0.23719348680000002</v>
      </c>
      <c r="J39" s="79"/>
    </row>
    <row r="40" spans="1:10" ht="15.6">
      <c r="A40" t="s">
        <v>86</v>
      </c>
      <c r="B40" s="48"/>
      <c r="C40" s="48">
        <f>IF(B41=0,"",B41)</f>
        <v>4.03</v>
      </c>
      <c r="D40" s="161">
        <v>-0.22626399999999994</v>
      </c>
      <c r="E40" s="43">
        <f t="shared" si="1"/>
        <v>3.8037360000000002</v>
      </c>
      <c r="F40" s="210">
        <f>LOOKUP("End of Data",Data!$Q$247:'Data'!$Q$315,Data!N$247:'Data'!N$315)</f>
        <v>0</v>
      </c>
      <c r="G40" s="54">
        <f t="shared" si="2"/>
        <v>3.8037360000000002</v>
      </c>
      <c r="H40" s="162">
        <f>Data!L652*100</f>
        <v>7.66</v>
      </c>
      <c r="I40" s="55">
        <f t="shared" si="0"/>
        <v>0.29136617760000005</v>
      </c>
      <c r="J40" s="79"/>
    </row>
    <row r="41" spans="1:10" ht="15.6">
      <c r="A41" t="s">
        <v>87</v>
      </c>
      <c r="B41" s="216">
        <f>LOOKUP("End of Data",Data!$H$34:'Data'!$H$103,Data!F$34:'Data'!F$103)</f>
        <v>4.03</v>
      </c>
      <c r="C41" s="48">
        <f>IF(B43=0,"",B43)</f>
        <v>3.9020000000000001</v>
      </c>
      <c r="D41" s="161">
        <v>-9.20177999999999E-2</v>
      </c>
      <c r="E41" s="43">
        <f t="shared" si="1"/>
        <v>3.8099822000000003</v>
      </c>
      <c r="F41" s="210">
        <f>LOOKUP("End of Data",Data!$Q$247:'Data'!$Q$315,Data!O$247:'Data'!O$315)</f>
        <v>0</v>
      </c>
      <c r="G41" s="54">
        <f t="shared" si="2"/>
        <v>3.8099822000000003</v>
      </c>
      <c r="H41" s="162">
        <f>Data!M652*100</f>
        <v>6.68</v>
      </c>
      <c r="I41" s="55">
        <f t="shared" si="0"/>
        <v>0.25450681096</v>
      </c>
      <c r="J41" s="79"/>
    </row>
    <row r="42" spans="1:10" ht="15.6">
      <c r="A42" t="s">
        <v>88</v>
      </c>
      <c r="B42" s="48"/>
      <c r="C42" s="48">
        <f>IF(B43=0,"",B43)</f>
        <v>3.9020000000000001</v>
      </c>
      <c r="D42" s="161">
        <v>0</v>
      </c>
      <c r="E42" s="43">
        <f t="shared" si="1"/>
        <v>3.9020000000000001</v>
      </c>
      <c r="F42" s="210">
        <f>LOOKUP("End of Data",Data!$Q$247:'Data'!$Q$315,Data!P$247:'Data'!P$315)</f>
        <v>0</v>
      </c>
      <c r="G42" s="54">
        <f t="shared" si="2"/>
        <v>3.9020000000000001</v>
      </c>
      <c r="H42" s="162">
        <f>Data!N652*100</f>
        <v>6.94</v>
      </c>
      <c r="I42" s="55">
        <f t="shared" si="0"/>
        <v>0.27079880000000001</v>
      </c>
      <c r="J42" s="79"/>
    </row>
    <row r="43" spans="1:10" ht="16.2" thickBot="1">
      <c r="A43" s="12" t="s">
        <v>77</v>
      </c>
      <c r="B43" s="217">
        <f>LOOKUP("End of Data",Data!$H$34:'Data'!$H$103,Data!G$34:'Data'!G$103)</f>
        <v>3.9020000000000001</v>
      </c>
      <c r="C43" s="51"/>
      <c r="D43" s="44"/>
      <c r="E43" s="44"/>
      <c r="F43" s="46"/>
      <c r="G43" s="166" t="s">
        <v>74</v>
      </c>
      <c r="H43" s="163">
        <f>SUM(H31:H42)</f>
        <v>100.02000000000001</v>
      </c>
      <c r="I43" s="163"/>
      <c r="J43" s="295"/>
    </row>
    <row r="44" spans="1:10">
      <c r="A44" s="292"/>
      <c r="B44" s="293"/>
      <c r="C44" s="293"/>
      <c r="D44" s="293"/>
      <c r="E44" s="293"/>
      <c r="F44" s="293"/>
      <c r="G44" s="293"/>
      <c r="H44" s="292"/>
      <c r="I44" s="292"/>
      <c r="J44" s="292"/>
    </row>
    <row r="45" spans="1:10" ht="16.2" thickBot="1">
      <c r="A45" s="59" t="s">
        <v>151</v>
      </c>
      <c r="B45" s="59"/>
      <c r="C45" s="59"/>
      <c r="D45" s="60"/>
      <c r="E45" s="61"/>
      <c r="F45" s="61"/>
      <c r="G45" s="61"/>
      <c r="H45" s="61"/>
      <c r="I45" s="61"/>
      <c r="J45" s="80"/>
    </row>
    <row r="46" spans="1:10" ht="16.2" thickBot="1">
      <c r="A46" s="62"/>
      <c r="B46" s="62"/>
      <c r="C46" s="62"/>
      <c r="D46" s="63"/>
      <c r="E46" s="61"/>
      <c r="F46" s="61"/>
      <c r="G46" s="61"/>
      <c r="H46" s="61"/>
      <c r="I46" s="61"/>
      <c r="J46" s="80"/>
    </row>
    <row r="47" spans="1:10" ht="14.4" thickBot="1">
      <c r="A47" s="78" t="s">
        <v>324</v>
      </c>
      <c r="B47" s="61"/>
      <c r="C47" s="61"/>
      <c r="D47" s="63"/>
      <c r="E47" s="61"/>
      <c r="F47" s="61"/>
      <c r="G47" s="61"/>
      <c r="H47" s="61"/>
      <c r="I47" s="64">
        <f>SUM(I31:I42)</f>
        <v>3.7879571628800002</v>
      </c>
      <c r="J47" s="80"/>
    </row>
    <row r="48" spans="1:10">
      <c r="A48" s="61"/>
      <c r="B48" s="61"/>
      <c r="C48" s="61"/>
      <c r="D48" s="65"/>
      <c r="E48" s="61"/>
      <c r="F48" s="61"/>
      <c r="G48" s="61"/>
      <c r="H48" s="61"/>
      <c r="I48" s="61"/>
      <c r="J48" s="80"/>
    </row>
    <row r="49" spans="1:11" ht="16.2" thickBot="1">
      <c r="A49" s="66" t="s">
        <v>288</v>
      </c>
      <c r="B49" s="66"/>
      <c r="C49" s="66"/>
      <c r="D49" s="67"/>
      <c r="E49" s="41"/>
      <c r="F49" s="41"/>
      <c r="G49" s="41"/>
      <c r="H49" s="41"/>
      <c r="I49" s="41"/>
      <c r="J49" s="81"/>
    </row>
    <row r="50" spans="1:11" ht="16.2" thickBot="1">
      <c r="A50" s="68" t="s">
        <v>75</v>
      </c>
      <c r="B50" s="69"/>
      <c r="C50" s="70"/>
      <c r="D50" s="71"/>
      <c r="E50" s="68"/>
      <c r="F50" s="68"/>
      <c r="G50" s="41"/>
      <c r="H50" s="41"/>
      <c r="I50" s="41"/>
      <c r="J50" s="81"/>
    </row>
    <row r="51" spans="1:11" ht="14.4" thickBot="1">
      <c r="A51" s="41"/>
      <c r="B51" s="192" t="s">
        <v>172</v>
      </c>
      <c r="C51" s="72">
        <f>MAX(0,(F51-I51))</f>
        <v>0</v>
      </c>
      <c r="D51" s="76" t="s">
        <v>325</v>
      </c>
      <c r="E51" s="76"/>
      <c r="F51" s="471">
        <f>+C53</f>
        <v>3.7</v>
      </c>
      <c r="G51" s="76" t="s">
        <v>326</v>
      </c>
      <c r="H51" s="73"/>
      <c r="I51" s="461">
        <f>+C55</f>
        <v>3.7879571628800002</v>
      </c>
      <c r="J51" s="73"/>
      <c r="K51" s="16"/>
    </row>
    <row r="52" spans="1:11" ht="14.4" thickBot="1">
      <c r="A52" s="41"/>
      <c r="B52" s="191" t="s">
        <v>197</v>
      </c>
      <c r="C52" s="71"/>
      <c r="D52" s="391"/>
      <c r="E52" s="68"/>
      <c r="F52" s="41"/>
      <c r="G52" s="391"/>
      <c r="H52" s="41"/>
      <c r="I52" s="391"/>
      <c r="J52" s="73"/>
      <c r="K52" s="16"/>
    </row>
    <row r="53" spans="1:11" ht="13.8" thickBot="1">
      <c r="A53" s="568" t="s">
        <v>204</v>
      </c>
      <c r="B53" s="569"/>
      <c r="C53" s="462">
        <f>MIN(D54,(IF(F54&gt;H54,F54,H54)))</f>
        <v>3.7</v>
      </c>
      <c r="D53" s="76" t="s">
        <v>230</v>
      </c>
      <c r="E53" s="73"/>
      <c r="F53" s="76"/>
      <c r="G53" s="73"/>
      <c r="H53" s="73"/>
      <c r="I53" s="73"/>
      <c r="J53" s="73"/>
      <c r="K53" s="16"/>
    </row>
    <row r="54" spans="1:11" ht="16.2" thickBot="1">
      <c r="A54" s="71"/>
      <c r="B54" s="73"/>
      <c r="C54" s="71"/>
      <c r="D54" s="75">
        <f>1.15*3.7</f>
        <v>4.2549999999999999</v>
      </c>
      <c r="E54" s="463"/>
      <c r="F54" s="464">
        <f>Data!F832</f>
        <v>3.7</v>
      </c>
      <c r="G54" s="74"/>
      <c r="H54" s="465">
        <f>((SUM((Data!N444:'Data'!N447),I47)-MAX((Data!N444:'Data'!N447),I47)-MIN((Data!N444:'Data'!N447),I47))/3)*(0.85)</f>
        <v>2.9976666666666669</v>
      </c>
      <c r="I54" s="73"/>
      <c r="J54" s="73"/>
      <c r="K54" s="16"/>
    </row>
    <row r="55" spans="1:11" ht="13.8" thickBot="1">
      <c r="A55" s="568" t="s">
        <v>205</v>
      </c>
      <c r="B55" s="569"/>
      <c r="C55" s="478">
        <f>IF(D56&gt;G56,D56,G56)</f>
        <v>3.7879571628800002</v>
      </c>
      <c r="D55" s="468" t="s">
        <v>198</v>
      </c>
      <c r="E55" s="73"/>
      <c r="F55" s="73"/>
      <c r="G55" s="73"/>
      <c r="H55" s="391"/>
      <c r="I55" s="391"/>
      <c r="J55" s="73"/>
      <c r="K55" s="16"/>
    </row>
    <row r="56" spans="1:11">
      <c r="A56" s="73"/>
      <c r="B56" s="73"/>
      <c r="C56" s="73"/>
      <c r="D56" s="465">
        <f>+I47</f>
        <v>3.7879571628800002</v>
      </c>
      <c r="E56" s="73"/>
      <c r="F56" s="73"/>
      <c r="G56" s="75">
        <f>+Data!C832</f>
        <v>2.2000000000000002</v>
      </c>
      <c r="H56" s="73"/>
      <c r="I56" s="73"/>
      <c r="J56" s="73"/>
      <c r="K56" s="16"/>
    </row>
    <row r="57" spans="1:11" ht="14.4" thickBot="1">
      <c r="A57" s="67"/>
      <c r="B57" s="67"/>
      <c r="C57" s="67"/>
      <c r="D57" s="220"/>
      <c r="E57" s="67"/>
      <c r="F57" s="221"/>
      <c r="G57" s="67"/>
      <c r="H57" s="220"/>
      <c r="I57" s="220"/>
      <c r="J57" s="220"/>
      <c r="K57" s="16"/>
    </row>
    <row r="58" spans="1:11" ht="13.8">
      <c r="A58" s="58" t="s">
        <v>69</v>
      </c>
      <c r="B58" s="13"/>
      <c r="C58" s="13"/>
      <c r="D58" s="14"/>
      <c r="E58" s="13"/>
      <c r="F58" s="186"/>
      <c r="G58" s="13"/>
      <c r="H58" s="14"/>
      <c r="I58" s="13"/>
      <c r="J58" s="13"/>
    </row>
    <row r="59" spans="1:11">
      <c r="A59" t="s">
        <v>335</v>
      </c>
    </row>
    <row r="60" spans="1:11">
      <c r="A60" t="s">
        <v>328</v>
      </c>
    </row>
    <row r="61" spans="1:11">
      <c r="A61" s="247" t="s">
        <v>289</v>
      </c>
      <c r="I61" s="13"/>
    </row>
    <row r="62" spans="1:11">
      <c r="A62" s="247" t="s">
        <v>290</v>
      </c>
    </row>
    <row r="63" spans="1:11" ht="12.75" customHeight="1">
      <c r="A63" s="247" t="s">
        <v>407</v>
      </c>
    </row>
    <row r="64" spans="1:11" ht="12.75" customHeight="1">
      <c r="A64" t="s">
        <v>386</v>
      </c>
    </row>
    <row r="65" spans="1:9" ht="12.75" customHeight="1">
      <c r="A65" s="155"/>
      <c r="B65" s="32"/>
      <c r="C65" s="32"/>
      <c r="D65" s="32"/>
      <c r="E65" s="32"/>
      <c r="F65" s="32"/>
      <c r="G65" s="32"/>
      <c r="H65" s="33"/>
      <c r="I65" s="6"/>
    </row>
    <row r="66" spans="1:9" ht="15.6">
      <c r="A66" s="32" t="s">
        <v>261</v>
      </c>
      <c r="B66" s="33"/>
      <c r="C66" s="33"/>
      <c r="D66" s="33"/>
      <c r="E66" s="33"/>
      <c r="F66" s="33"/>
      <c r="G66" s="35"/>
      <c r="H66" s="7"/>
    </row>
    <row r="67" spans="1:9" ht="51" customHeight="1">
      <c r="A67" s="591" t="s">
        <v>240</v>
      </c>
      <c r="B67" s="591"/>
      <c r="C67" s="591"/>
      <c r="D67" s="591"/>
      <c r="E67" s="591"/>
      <c r="F67" s="591"/>
      <c r="G67" s="591"/>
      <c r="H67" s="7"/>
    </row>
    <row r="68" spans="1:9" ht="12.75" customHeight="1">
      <c r="A68" s="32"/>
      <c r="B68" s="32"/>
      <c r="C68" s="32"/>
      <c r="D68" s="32"/>
      <c r="E68" s="32"/>
      <c r="F68" s="34"/>
      <c r="G68" s="34"/>
    </row>
    <row r="69" spans="1:9" ht="33" customHeight="1">
      <c r="A69" s="546" t="s">
        <v>301</v>
      </c>
      <c r="B69" s="547"/>
      <c r="C69" s="547"/>
      <c r="D69" s="547"/>
      <c r="E69" s="547"/>
      <c r="F69" s="547"/>
      <c r="G69" s="547"/>
      <c r="H69" s="6"/>
      <c r="I69" s="6"/>
    </row>
    <row r="70" spans="1:9" ht="15.6">
      <c r="A70" s="156" t="s">
        <v>332</v>
      </c>
      <c r="B70" s="157"/>
      <c r="C70" s="157"/>
      <c r="D70" s="157"/>
      <c r="E70" s="157"/>
      <c r="F70" s="157"/>
      <c r="G70" s="157"/>
      <c r="H70" s="231"/>
      <c r="I70" s="6"/>
    </row>
    <row r="71" spans="1:9" ht="12.75" customHeight="1">
      <c r="A71" s="3"/>
      <c r="B71" s="6"/>
      <c r="C71" s="6"/>
      <c r="D71" s="6"/>
      <c r="E71" s="6"/>
      <c r="F71" s="6"/>
      <c r="G71" s="6"/>
      <c r="H71" s="34"/>
    </row>
    <row r="72" spans="1:9" ht="48" customHeight="1">
      <c r="A72" s="548" t="s">
        <v>283</v>
      </c>
      <c r="B72" s="549"/>
      <c r="C72" s="549"/>
      <c r="D72" s="549"/>
      <c r="E72" s="549"/>
      <c r="F72" s="549"/>
      <c r="G72" s="549"/>
      <c r="H72" s="32"/>
      <c r="I72" s="3"/>
    </row>
    <row r="73" spans="1:9" ht="15.6">
      <c r="A73" s="158" t="s">
        <v>330</v>
      </c>
      <c r="B73" s="159"/>
      <c r="C73" s="159"/>
      <c r="D73" s="159"/>
      <c r="E73" s="159"/>
      <c r="F73" s="159"/>
      <c r="G73" s="159"/>
      <c r="H73" s="32"/>
      <c r="I73" s="3"/>
    </row>
    <row r="74" spans="1:9" ht="12.75" customHeight="1">
      <c r="A74" s="32"/>
      <c r="B74" s="32"/>
      <c r="C74" s="32"/>
      <c r="D74" s="32"/>
      <c r="E74" s="32"/>
      <c r="F74" s="32"/>
      <c r="G74" s="32"/>
      <c r="H74" s="32"/>
    </row>
    <row r="75" spans="1:9" ht="33" customHeight="1">
      <c r="A75" s="550" t="s">
        <v>352</v>
      </c>
      <c r="B75" s="549"/>
      <c r="C75" s="549"/>
      <c r="D75" s="549"/>
      <c r="E75" s="549"/>
      <c r="F75" s="549"/>
      <c r="G75" s="549"/>
      <c r="H75" s="32"/>
      <c r="I75" s="33"/>
    </row>
    <row r="76" spans="1:9" ht="12.75" customHeight="1">
      <c r="A76" s="6"/>
      <c r="B76" s="6"/>
      <c r="C76" s="6"/>
      <c r="D76" s="6"/>
      <c r="E76" s="6"/>
      <c r="F76" s="6"/>
      <c r="G76" s="6"/>
      <c r="H76" s="34"/>
      <c r="I76" s="33"/>
    </row>
    <row r="77" spans="1:9" ht="48" customHeight="1">
      <c r="A77" s="554" t="s">
        <v>285</v>
      </c>
      <c r="B77" s="549"/>
      <c r="C77" s="549"/>
      <c r="D77" s="549"/>
      <c r="E77" s="549"/>
      <c r="F77" s="549"/>
      <c r="G77" s="549"/>
      <c r="H77" s="32"/>
    </row>
    <row r="78" spans="1:9" ht="15.6">
      <c r="A78" s="160" t="s">
        <v>333</v>
      </c>
      <c r="B78" s="31"/>
      <c r="C78" s="31"/>
      <c r="D78" s="31"/>
      <c r="E78" s="31"/>
      <c r="F78" s="32"/>
      <c r="G78" s="32"/>
      <c r="H78" s="32"/>
    </row>
    <row r="79" spans="1:9" ht="13.8">
      <c r="A79" s="6"/>
      <c r="B79" s="6"/>
      <c r="C79" s="6"/>
      <c r="D79" s="6"/>
      <c r="E79" s="6"/>
      <c r="F79" s="6"/>
      <c r="G79" s="6"/>
      <c r="H79" s="34"/>
      <c r="I79" s="26"/>
    </row>
    <row r="80" spans="1:9" ht="15.6">
      <c r="A80" s="555" t="s">
        <v>286</v>
      </c>
      <c r="B80" s="555"/>
      <c r="C80" s="555"/>
      <c r="D80" s="555"/>
      <c r="E80" s="555"/>
      <c r="F80" s="555"/>
      <c r="G80" s="555"/>
      <c r="H80" s="32"/>
    </row>
    <row r="81" spans="1:10">
      <c r="A81" s="6"/>
      <c r="B81" s="6"/>
      <c r="C81" s="6"/>
      <c r="D81" s="6"/>
      <c r="E81" s="6"/>
      <c r="F81" s="6"/>
      <c r="G81" s="6"/>
      <c r="H81" s="34"/>
    </row>
    <row r="82" spans="1:10" ht="15.6">
      <c r="A82" s="556" t="s">
        <v>300</v>
      </c>
      <c r="B82" s="556"/>
      <c r="C82" s="556"/>
      <c r="D82" s="556"/>
      <c r="E82" s="556"/>
      <c r="F82" s="556"/>
      <c r="G82" s="556"/>
      <c r="H82" s="36"/>
    </row>
    <row r="83" spans="1:10" ht="12.75" customHeight="1">
      <c r="H83" s="34"/>
    </row>
    <row r="84" spans="1:10" ht="12.75" customHeight="1">
      <c r="H84" s="34"/>
    </row>
    <row r="85" spans="1:10" ht="12.75" customHeight="1" thickBot="1"/>
    <row r="86" spans="1:10" ht="16.2" thickBot="1">
      <c r="B86" s="83" t="s">
        <v>58</v>
      </c>
      <c r="D86" s="164">
        <f>LOOKUP("End of Data",Data!$H$112:'Data'!$H$182,Data!$B$112:'Data'!$B$182)</f>
        <v>44070</v>
      </c>
    </row>
    <row r="87" spans="1:10" ht="16.2" thickBot="1">
      <c r="A87" s="9" t="s">
        <v>241</v>
      </c>
      <c r="B87" s="10"/>
      <c r="C87" s="10"/>
      <c r="D87" s="10"/>
      <c r="E87" s="10"/>
      <c r="F87" s="10"/>
      <c r="G87" s="10"/>
      <c r="H87" s="10"/>
      <c r="I87" s="10"/>
      <c r="J87" s="12"/>
    </row>
    <row r="88" spans="1:10" ht="15">
      <c r="A88" s="11"/>
      <c r="B88" s="551" t="s">
        <v>59</v>
      </c>
      <c r="C88" s="552"/>
      <c r="D88" s="542" t="s">
        <v>315</v>
      </c>
      <c r="E88" s="542"/>
      <c r="F88" s="47" t="s">
        <v>316</v>
      </c>
      <c r="G88" s="553" t="s">
        <v>317</v>
      </c>
      <c r="H88" s="553"/>
      <c r="I88" s="553"/>
      <c r="J88" s="79"/>
    </row>
    <row r="89" spans="1:10">
      <c r="A89" s="58" t="s">
        <v>42</v>
      </c>
      <c r="B89" s="177" t="s">
        <v>318</v>
      </c>
      <c r="C89" s="177" t="s">
        <v>319</v>
      </c>
      <c r="D89" s="178" t="s">
        <v>320</v>
      </c>
      <c r="E89" s="178" t="s">
        <v>321</v>
      </c>
      <c r="F89" s="47" t="s">
        <v>322</v>
      </c>
      <c r="G89" s="179" t="s">
        <v>63</v>
      </c>
      <c r="H89" s="179" t="s">
        <v>62</v>
      </c>
      <c r="I89" s="179" t="s">
        <v>64</v>
      </c>
      <c r="J89" s="79"/>
    </row>
    <row r="90" spans="1:10" ht="53.25" customHeight="1">
      <c r="A90" s="180" t="s">
        <v>266</v>
      </c>
      <c r="B90" s="181" t="s">
        <v>67</v>
      </c>
      <c r="C90" s="181" t="s">
        <v>39</v>
      </c>
      <c r="D90" s="182" t="s">
        <v>7</v>
      </c>
      <c r="E90" s="182" t="s">
        <v>60</v>
      </c>
      <c r="F90" s="183" t="s">
        <v>68</v>
      </c>
      <c r="G90" s="184" t="s">
        <v>61</v>
      </c>
      <c r="H90" s="184" t="s">
        <v>8</v>
      </c>
      <c r="I90" s="184" t="s">
        <v>65</v>
      </c>
      <c r="J90" s="185"/>
    </row>
    <row r="91" spans="1:10">
      <c r="B91" s="50" t="s">
        <v>66</v>
      </c>
      <c r="C91" s="49"/>
      <c r="D91" s="42"/>
      <c r="E91" s="42"/>
      <c r="F91" s="45"/>
      <c r="G91" s="52"/>
      <c r="H91" s="52" t="s">
        <v>323</v>
      </c>
      <c r="I91" s="52" t="s">
        <v>149</v>
      </c>
      <c r="J91" s="291"/>
    </row>
    <row r="92" spans="1:10" ht="15.6">
      <c r="A92" t="s">
        <v>77</v>
      </c>
      <c r="B92" s="48" t="s">
        <v>89</v>
      </c>
      <c r="C92" s="297" t="str">
        <f>IF(B95=0,"",B95)</f>
        <v/>
      </c>
      <c r="D92" s="161">
        <f t="array" ref="D92:D103">TRANSPOSE(Data!C$549:'Data'!N$549)</f>
        <v>-0.11667159999999983</v>
      </c>
      <c r="E92" s="298" t="str">
        <f>IF(C92="","",C92+D92)</f>
        <v/>
      </c>
      <c r="F92" s="210">
        <f>LOOKUP("End of Data",Data!$Q$326:'Data'!$Q$395,Data!E$326:'Data'!E$395)</f>
        <v>3.8</v>
      </c>
      <c r="G92" s="54">
        <f>IF(F92&gt;0,F92,E92)</f>
        <v>3.8</v>
      </c>
      <c r="H92" s="162">
        <f>Data!$C651*100</f>
        <v>6.9600000000000009</v>
      </c>
      <c r="I92" s="55">
        <f t="shared" ref="I92:I103" si="3">(G92*H92)/100</f>
        <v>0.26447999999999999</v>
      </c>
      <c r="J92" s="79"/>
    </row>
    <row r="93" spans="1:10" ht="15.6">
      <c r="A93" t="s">
        <v>78</v>
      </c>
      <c r="B93" s="48"/>
      <c r="C93" s="297" t="str">
        <f>IF(B95=0,"",B95)</f>
        <v/>
      </c>
      <c r="D93" s="161">
        <v>-0.15698860000000012</v>
      </c>
      <c r="E93" s="298" t="str">
        <f t="shared" ref="E93:E103" si="4">IF(C93="","",C93+D93)</f>
        <v/>
      </c>
      <c r="F93" s="210">
        <f>LOOKUP("End of Data",Data!$Q$326:'Data'!$Q$395,Data!F$326:'Data'!F$395)</f>
        <v>3.84</v>
      </c>
      <c r="G93" s="54">
        <f t="shared" ref="G93:G103" si="5">IF(F93&gt;0,F93,E93)</f>
        <v>3.84</v>
      </c>
      <c r="H93" s="162">
        <f>Data!$D651*100</f>
        <v>11.46</v>
      </c>
      <c r="I93" s="55">
        <f t="shared" si="3"/>
        <v>0.44006400000000001</v>
      </c>
      <c r="J93" s="79"/>
    </row>
    <row r="94" spans="1:10" ht="15.6">
      <c r="A94" t="s">
        <v>79</v>
      </c>
      <c r="B94" s="48"/>
      <c r="C94" s="297" t="str">
        <f>IF(B95=0,"",B95)</f>
        <v/>
      </c>
      <c r="D94" s="161">
        <v>-0.19087199999999999</v>
      </c>
      <c r="E94" s="298" t="str">
        <f t="shared" si="4"/>
        <v/>
      </c>
      <c r="F94" s="210">
        <f>LOOKUP("End of Data",Data!$Q$326:'Data'!$Q$395,Data!G$326:'Data'!G$395)</f>
        <v>3.68</v>
      </c>
      <c r="G94" s="54">
        <f t="shared" si="5"/>
        <v>3.68</v>
      </c>
      <c r="H94" s="162">
        <f>Data!$E651*100</f>
        <v>12.4</v>
      </c>
      <c r="I94" s="55">
        <f t="shared" si="3"/>
        <v>0.45632000000000006</v>
      </c>
      <c r="J94" s="79"/>
    </row>
    <row r="95" spans="1:10" ht="15.6">
      <c r="A95" t="s">
        <v>80</v>
      </c>
      <c r="B95" s="216">
        <f>LOOKUP("End of Data",Data!$H$113:'Data'!$H$182,Data!C$113:'Data'!C$182)</f>
        <v>0</v>
      </c>
      <c r="C95" s="486" t="str">
        <f>IF(B98=0,"",B98)</f>
        <v/>
      </c>
      <c r="D95" s="161">
        <v>-0.20845640000000004</v>
      </c>
      <c r="E95" s="487" t="str">
        <f t="shared" si="4"/>
        <v/>
      </c>
      <c r="F95" s="210">
        <f>LOOKUP("End of Data",Data!$Q$326:'Data'!$Q$395,Data!H$326:'Data'!H$395)</f>
        <v>3.71</v>
      </c>
      <c r="G95" s="54">
        <f t="shared" si="5"/>
        <v>3.71</v>
      </c>
      <c r="H95" s="162">
        <f>Data!$F651*100</f>
        <v>9</v>
      </c>
      <c r="I95" s="55">
        <f t="shared" si="3"/>
        <v>0.33390000000000003</v>
      </c>
      <c r="J95" s="79"/>
    </row>
    <row r="96" spans="1:10" ht="15.6">
      <c r="A96" t="s">
        <v>81</v>
      </c>
      <c r="B96" s="48"/>
      <c r="C96" s="486" t="str">
        <f>IF(B98=0,"",B98)</f>
        <v/>
      </c>
      <c r="D96" s="161">
        <v>-0.14014259999999998</v>
      </c>
      <c r="E96" s="487" t="str">
        <f t="shared" si="4"/>
        <v/>
      </c>
      <c r="F96" s="210">
        <f>LOOKUP("End of Data",Data!$Q$326:'Data'!$Q$395,Data!I$326:'Data'!I$395)</f>
        <v>3.79</v>
      </c>
      <c r="G96" s="54">
        <f t="shared" si="5"/>
        <v>3.79</v>
      </c>
      <c r="H96" s="162">
        <f>Data!$G651*100</f>
        <v>12.6</v>
      </c>
      <c r="I96" s="55">
        <f t="shared" si="3"/>
        <v>0.47753999999999996</v>
      </c>
      <c r="J96" s="79"/>
    </row>
    <row r="97" spans="1:11" ht="15.6">
      <c r="A97" t="s">
        <v>82</v>
      </c>
      <c r="B97" s="48"/>
      <c r="C97" s="486" t="str">
        <f>IF(B98=0,"",B98)</f>
        <v/>
      </c>
      <c r="D97" s="161">
        <v>-0.1537616</v>
      </c>
      <c r="E97" s="487" t="str">
        <f t="shared" si="4"/>
        <v/>
      </c>
      <c r="F97" s="210">
        <f>LOOKUP("End of Data",Data!$Q$326:'Data'!$Q$395,Data!J$326:'Data'!J$395)</f>
        <v>3.78</v>
      </c>
      <c r="G97" s="54">
        <f t="shared" si="5"/>
        <v>3.78</v>
      </c>
      <c r="H97" s="162">
        <f>Data!$H651*100</f>
        <v>7.5400000000000009</v>
      </c>
      <c r="I97" s="55">
        <f t="shared" si="3"/>
        <v>0.28501199999999999</v>
      </c>
      <c r="J97" s="79"/>
    </row>
    <row r="98" spans="1:11" ht="15.6">
      <c r="A98" t="s">
        <v>83</v>
      </c>
      <c r="B98" s="216">
        <f>LOOKUP("End of Data",Data!$H$113:'Data'!$H$182,Data!D$113:'Data'!D$182)</f>
        <v>0</v>
      </c>
      <c r="C98" s="48" t="str">
        <f>IF(B100=0,"",B100)</f>
        <v/>
      </c>
      <c r="D98" s="161">
        <v>-0.1448696000000001</v>
      </c>
      <c r="E98" s="43" t="str">
        <f t="shared" si="4"/>
        <v/>
      </c>
      <c r="F98" s="210">
        <f>LOOKUP("End of Data",Data!$Q$326:'Data'!$Q$395,Data!K$326:'Data'!K$395)</f>
        <v>3.68</v>
      </c>
      <c r="G98" s="54">
        <f t="shared" si="5"/>
        <v>3.68</v>
      </c>
      <c r="H98" s="162">
        <f>Data!$I651*100</f>
        <v>6.92</v>
      </c>
      <c r="I98" s="55">
        <f t="shared" si="3"/>
        <v>0.25465599999999999</v>
      </c>
      <c r="J98" s="79"/>
    </row>
    <row r="99" spans="1:11" ht="15.6">
      <c r="A99" t="s">
        <v>84</v>
      </c>
      <c r="B99" s="48"/>
      <c r="C99" s="48" t="str">
        <f>IF(B100=0,"",B100)</f>
        <v/>
      </c>
      <c r="D99" s="161">
        <v>-0.1328328</v>
      </c>
      <c r="E99" s="43" t="str">
        <f t="shared" si="4"/>
        <v/>
      </c>
      <c r="F99" s="210">
        <f>LOOKUP("End of Data",Data!$Q$326:'Data'!$Q$395,Data!L$326:'Data'!L$395)</f>
        <v>3.29</v>
      </c>
      <c r="G99" s="54">
        <f t="shared" si="5"/>
        <v>3.29</v>
      </c>
      <c r="H99" s="162">
        <f>Data!$J651*100</f>
        <v>5.88</v>
      </c>
      <c r="I99" s="55">
        <f t="shared" si="3"/>
        <v>0.19345199999999999</v>
      </c>
      <c r="J99" s="79"/>
    </row>
    <row r="100" spans="1:11" ht="15.6">
      <c r="A100" t="s">
        <v>85</v>
      </c>
      <c r="B100" s="216">
        <f>LOOKUP("End of Data",Data!$H$113:'Data'!$H$182,Data!E$113:'Data'!E$182)</f>
        <v>0</v>
      </c>
      <c r="C100" s="48" t="str">
        <f>IF(B102=0,"",B102)</f>
        <v/>
      </c>
      <c r="D100" s="161">
        <v>-0.20169859999999984</v>
      </c>
      <c r="E100" s="43" t="str">
        <f t="shared" si="4"/>
        <v/>
      </c>
      <c r="F100" s="210">
        <f>LOOKUP("End of Data",Data!$Q$326:'Data'!$Q$395,Data!M$326:'Data'!M$395)</f>
        <v>3.2</v>
      </c>
      <c r="G100" s="54">
        <f t="shared" si="5"/>
        <v>3.2</v>
      </c>
      <c r="H100" s="162">
        <f>Data!$K651*100</f>
        <v>6.34</v>
      </c>
      <c r="I100" s="55">
        <f t="shared" si="3"/>
        <v>0.20288</v>
      </c>
      <c r="J100" s="79"/>
    </row>
    <row r="101" spans="1:11" ht="15.6">
      <c r="A101" t="s">
        <v>86</v>
      </c>
      <c r="B101" s="48"/>
      <c r="C101" s="48" t="str">
        <f>IF(B102=0,"",B102)</f>
        <v/>
      </c>
      <c r="D101" s="161">
        <v>-0.2139334</v>
      </c>
      <c r="E101" s="43" t="str">
        <f t="shared" si="4"/>
        <v/>
      </c>
      <c r="F101" s="210">
        <f>LOOKUP("End of Data",Data!$Q$326:'Data'!$Q$395,Data!N$326:'Data'!N$395)</f>
        <v>3.16</v>
      </c>
      <c r="G101" s="54">
        <f t="shared" si="5"/>
        <v>3.16</v>
      </c>
      <c r="H101" s="162">
        <f>Data!$L651*100</f>
        <v>7.7800000000000011</v>
      </c>
      <c r="I101" s="55">
        <f t="shared" si="3"/>
        <v>0.24584800000000004</v>
      </c>
      <c r="J101" s="79"/>
    </row>
    <row r="102" spans="1:11" ht="15.6">
      <c r="A102" t="s">
        <v>87</v>
      </c>
      <c r="B102" s="216">
        <f>LOOKUP("End of Data",Data!$H$113:'Data'!$H$182,Data!F$113:'Data'!F$182)</f>
        <v>0</v>
      </c>
      <c r="C102" s="48">
        <f>IF(B104=0,"",B104)</f>
        <v>3.4420000000000002</v>
      </c>
      <c r="D102" s="161">
        <v>-0.13070139999999997</v>
      </c>
      <c r="E102" s="43">
        <f t="shared" si="4"/>
        <v>3.3112986000000002</v>
      </c>
      <c r="F102" s="210">
        <f>LOOKUP("End of Data",Data!$Q$326:'Data'!$Q$395,Data!O$326:'Data'!O$395)</f>
        <v>0</v>
      </c>
      <c r="G102" s="54">
        <f t="shared" si="5"/>
        <v>3.3112986000000002</v>
      </c>
      <c r="H102" s="162">
        <f>Data!$M651*100</f>
        <v>6.74</v>
      </c>
      <c r="I102" s="55">
        <f t="shared" si="3"/>
        <v>0.22318152564000002</v>
      </c>
      <c r="J102" s="79"/>
    </row>
    <row r="103" spans="1:11" ht="15.6">
      <c r="A103" t="s">
        <v>88</v>
      </c>
      <c r="B103" s="48"/>
      <c r="C103" s="48">
        <f>IF(B104=0,"",B104)</f>
        <v>3.4420000000000002</v>
      </c>
      <c r="D103" s="161">
        <v>-6.6905799999999876E-2</v>
      </c>
      <c r="E103" s="43">
        <f t="shared" si="4"/>
        <v>3.3750942000000004</v>
      </c>
      <c r="F103" s="210">
        <f>LOOKUP("End of Data",Data!$Q$326:'Data'!$Q$395,Data!P$326:'Data'!P$395)</f>
        <v>0</v>
      </c>
      <c r="G103" s="54">
        <f t="shared" si="5"/>
        <v>3.3750942000000004</v>
      </c>
      <c r="H103" s="162">
        <f>Data!$N651*100</f>
        <v>6.4</v>
      </c>
      <c r="I103" s="55">
        <f t="shared" si="3"/>
        <v>0.21600602880000003</v>
      </c>
      <c r="J103" s="79"/>
    </row>
    <row r="104" spans="1:11" ht="16.2" thickBot="1">
      <c r="A104" s="12" t="s">
        <v>77</v>
      </c>
      <c r="B104" s="217">
        <f>LOOKUP("End of Data",Data!$H$113:'Data'!$H$182,Data!G$113:'Data'!G$182)</f>
        <v>3.4420000000000002</v>
      </c>
      <c r="C104" s="51"/>
      <c r="D104" s="44"/>
      <c r="E104" s="44"/>
      <c r="F104" s="46"/>
      <c r="G104" s="166" t="s">
        <v>74</v>
      </c>
      <c r="H104" s="163">
        <f>SUM(H92:H103)</f>
        <v>100.02</v>
      </c>
      <c r="I104" s="163"/>
      <c r="J104" s="295"/>
    </row>
    <row r="105" spans="1:11">
      <c r="A105" s="292"/>
      <c r="B105" s="293"/>
      <c r="C105" s="293"/>
      <c r="D105" s="293"/>
      <c r="E105" s="293"/>
      <c r="F105" s="293"/>
      <c r="G105" s="293"/>
      <c r="H105" s="292"/>
      <c r="I105" s="292"/>
      <c r="J105" s="292"/>
    </row>
    <row r="106" spans="1:11" ht="16.2" thickBot="1">
      <c r="A106" s="59" t="s">
        <v>151</v>
      </c>
      <c r="B106" s="59"/>
      <c r="C106" s="59"/>
      <c r="D106" s="60"/>
      <c r="E106" s="61"/>
      <c r="F106" s="61"/>
      <c r="G106" s="61"/>
      <c r="H106" s="61"/>
      <c r="I106" s="61"/>
      <c r="J106" s="80"/>
    </row>
    <row r="107" spans="1:11" ht="16.2" thickBot="1">
      <c r="A107" s="62"/>
      <c r="B107" s="62"/>
      <c r="C107" s="62"/>
      <c r="D107" s="63"/>
      <c r="E107" s="61"/>
      <c r="F107" s="61"/>
      <c r="G107" s="61"/>
      <c r="H107" s="61"/>
      <c r="I107" s="61"/>
      <c r="J107" s="80"/>
    </row>
    <row r="108" spans="1:11" ht="14.4" thickBot="1">
      <c r="A108" s="78" t="s">
        <v>324</v>
      </c>
      <c r="B108" s="61"/>
      <c r="C108" s="61"/>
      <c r="D108" s="63"/>
      <c r="E108" s="61"/>
      <c r="F108" s="61"/>
      <c r="G108" s="61"/>
      <c r="H108" s="61"/>
      <c r="I108" s="64">
        <f>SUM(I92:I103)</f>
        <v>3.59333955444</v>
      </c>
      <c r="J108" s="80"/>
    </row>
    <row r="109" spans="1:11">
      <c r="A109" s="61"/>
      <c r="B109" s="61"/>
      <c r="C109" s="61"/>
      <c r="D109" s="65"/>
      <c r="E109" s="61"/>
      <c r="F109" s="61"/>
      <c r="G109" s="61"/>
      <c r="H109" s="61"/>
      <c r="I109" s="61"/>
      <c r="J109" s="80"/>
    </row>
    <row r="110" spans="1:11" ht="16.2" thickBot="1">
      <c r="A110" s="66" t="s">
        <v>288</v>
      </c>
      <c r="B110" s="66"/>
      <c r="C110" s="66"/>
      <c r="D110" s="67"/>
      <c r="E110" s="41"/>
      <c r="F110" s="41"/>
      <c r="G110" s="41"/>
      <c r="H110" s="41"/>
      <c r="I110" s="41"/>
      <c r="J110" s="81"/>
    </row>
    <row r="111" spans="1:11" ht="16.2" thickBot="1">
      <c r="A111" s="68" t="s">
        <v>75</v>
      </c>
      <c r="B111" s="69"/>
      <c r="C111" s="70"/>
      <c r="D111" s="71"/>
      <c r="E111" s="68"/>
      <c r="F111" s="68"/>
      <c r="G111" s="41"/>
      <c r="H111" s="41"/>
      <c r="I111" s="41"/>
      <c r="J111" s="81"/>
    </row>
    <row r="112" spans="1:11" ht="14.4" thickBot="1">
      <c r="A112" s="41"/>
      <c r="B112" s="192" t="s">
        <v>172</v>
      </c>
      <c r="C112" s="72">
        <f>MAX(0,(F112-I112))</f>
        <v>0.10666044556000021</v>
      </c>
      <c r="D112" s="76" t="s">
        <v>325</v>
      </c>
      <c r="E112" s="76"/>
      <c r="F112" s="471">
        <f>+C114</f>
        <v>3.7</v>
      </c>
      <c r="G112" s="76" t="s">
        <v>326</v>
      </c>
      <c r="H112" s="73"/>
      <c r="I112" s="461">
        <f>+C116</f>
        <v>3.59333955444</v>
      </c>
      <c r="J112" s="73"/>
      <c r="K112" s="16"/>
    </row>
    <row r="113" spans="1:11" ht="14.4" thickBot="1">
      <c r="A113" s="41"/>
      <c r="B113" s="191" t="s">
        <v>197</v>
      </c>
      <c r="C113" s="71"/>
      <c r="D113" s="391"/>
      <c r="E113" s="68"/>
      <c r="F113" s="41"/>
      <c r="G113" s="391"/>
      <c r="H113" s="41"/>
      <c r="I113" s="391"/>
      <c r="J113" s="73"/>
      <c r="K113" s="16"/>
    </row>
    <row r="114" spans="1:11" ht="13.8" thickBot="1">
      <c r="A114" s="568" t="s">
        <v>204</v>
      </c>
      <c r="B114" s="569"/>
      <c r="C114" s="462">
        <f>MIN(D115,(IF(F115&gt;H115,F115,H115)))</f>
        <v>3.7</v>
      </c>
      <c r="D114" s="76" t="s">
        <v>230</v>
      </c>
      <c r="E114" s="73"/>
      <c r="F114" s="76"/>
      <c r="G114" s="73"/>
      <c r="H114" s="73"/>
      <c r="I114" s="73"/>
      <c r="J114" s="73"/>
      <c r="K114" s="16"/>
    </row>
    <row r="115" spans="1:11" ht="16.2" thickBot="1">
      <c r="A115" s="71"/>
      <c r="B115" s="73"/>
      <c r="C115" s="71"/>
      <c r="D115" s="75">
        <f>1.15*3.7</f>
        <v>4.2549999999999999</v>
      </c>
      <c r="E115" s="463"/>
      <c r="F115" s="464">
        <f>+Data!F831</f>
        <v>3.7</v>
      </c>
      <c r="G115" s="74"/>
      <c r="H115" s="465">
        <f>((SUM((Data!N444:'Data'!N447),I108)-MAX((Data!N444:'Data'!N447),I108)-MIN((Data!N444:'Data'!N447),I108))/3)*(0.85)</f>
        <v>2.9929462070913329</v>
      </c>
      <c r="I115" s="73"/>
      <c r="J115" s="73"/>
      <c r="K115" s="16"/>
    </row>
    <row r="116" spans="1:11" ht="13.8" thickBot="1">
      <c r="A116" s="568" t="s">
        <v>205</v>
      </c>
      <c r="B116" s="569"/>
      <c r="C116" s="478">
        <f>IF(D117&gt;G117,D117,G117)</f>
        <v>3.59333955444</v>
      </c>
      <c r="D116" s="468" t="s">
        <v>198</v>
      </c>
      <c r="E116" s="73"/>
      <c r="F116" s="73"/>
      <c r="G116" s="73"/>
      <c r="H116" s="391"/>
      <c r="I116" s="391"/>
      <c r="J116" s="73"/>
      <c r="K116" s="16"/>
    </row>
    <row r="117" spans="1:11" ht="13.8" thickBot="1">
      <c r="A117" s="67"/>
      <c r="B117" s="67"/>
      <c r="C117" s="67"/>
      <c r="D117" s="477">
        <f>+I108</f>
        <v>3.59333955444</v>
      </c>
      <c r="E117" s="67"/>
      <c r="F117" s="67"/>
      <c r="G117" s="469">
        <f>+Data!C831</f>
        <v>2.2000000000000002</v>
      </c>
      <c r="H117" s="67"/>
      <c r="I117" s="67"/>
      <c r="J117" s="222"/>
      <c r="K117" s="16"/>
    </row>
    <row r="118" spans="1:11" ht="13.8">
      <c r="A118" s="58" t="s">
        <v>69</v>
      </c>
      <c r="B118" s="13"/>
      <c r="C118" s="13"/>
      <c r="D118" s="14"/>
      <c r="E118" s="13"/>
      <c r="F118" s="186"/>
      <c r="G118" s="13"/>
      <c r="H118" s="14"/>
      <c r="I118" s="13"/>
      <c r="J118" s="13"/>
    </row>
    <row r="119" spans="1:11">
      <c r="A119" t="s">
        <v>335</v>
      </c>
    </row>
    <row r="120" spans="1:11">
      <c r="A120" t="s">
        <v>328</v>
      </c>
      <c r="J120" s="247"/>
    </row>
    <row r="121" spans="1:11">
      <c r="A121" s="247" t="s">
        <v>289</v>
      </c>
      <c r="I121" s="13"/>
    </row>
    <row r="122" spans="1:11">
      <c r="A122" s="247" t="s">
        <v>290</v>
      </c>
    </row>
    <row r="123" spans="1:11">
      <c r="A123" s="247" t="s">
        <v>228</v>
      </c>
    </row>
    <row r="124" spans="1:11">
      <c r="A124" t="s">
        <v>386</v>
      </c>
    </row>
    <row r="125" spans="1:11" ht="13.8">
      <c r="A125" s="38"/>
      <c r="B125" s="37"/>
      <c r="C125" s="39"/>
      <c r="D125" s="37"/>
      <c r="E125" s="34"/>
      <c r="F125" s="37"/>
      <c r="G125" s="37"/>
      <c r="H125" s="37"/>
      <c r="I125" s="34"/>
      <c r="J125" s="13"/>
    </row>
    <row r="126" spans="1:11">
      <c r="A126" s="37"/>
      <c r="B126" s="37"/>
      <c r="C126" s="37"/>
      <c r="D126" s="34"/>
      <c r="E126" s="34"/>
      <c r="F126" s="34"/>
      <c r="G126" s="34"/>
      <c r="H126" s="34"/>
      <c r="I126" s="34"/>
      <c r="J126" s="13"/>
    </row>
    <row r="127" spans="1:11">
      <c r="A127" s="37"/>
      <c r="B127" s="37"/>
      <c r="C127" s="37"/>
      <c r="D127" s="34"/>
      <c r="E127" s="34"/>
      <c r="F127" s="34"/>
      <c r="G127" s="34"/>
      <c r="H127" s="34"/>
      <c r="I127" s="34"/>
      <c r="J127" s="13"/>
    </row>
    <row r="128" spans="1:11" ht="13.8">
      <c r="A128" s="37"/>
      <c r="B128" s="37"/>
      <c r="C128" s="37"/>
      <c r="D128" s="39"/>
      <c r="E128" s="37"/>
      <c r="F128" s="40"/>
      <c r="G128" s="37"/>
      <c r="H128" s="39"/>
      <c r="I128" s="37"/>
      <c r="J128" s="13"/>
    </row>
    <row r="129" spans="1:9">
      <c r="A129" s="34"/>
      <c r="B129" s="34"/>
      <c r="C129" s="34"/>
      <c r="D129" s="34"/>
      <c r="E129" s="34"/>
      <c r="F129" s="34"/>
      <c r="G129" s="34"/>
      <c r="H129" s="34"/>
      <c r="I129" s="34"/>
    </row>
    <row r="130" spans="1:9">
      <c r="A130" s="34"/>
      <c r="B130" s="34"/>
      <c r="C130" s="34"/>
      <c r="D130" s="34"/>
      <c r="E130" s="34"/>
      <c r="F130" s="34"/>
      <c r="G130" s="34"/>
      <c r="H130" s="34"/>
      <c r="I130" s="37"/>
    </row>
    <row r="131" spans="1:9">
      <c r="A131" s="34"/>
      <c r="B131" s="34"/>
      <c r="C131" s="34"/>
      <c r="D131" s="34"/>
      <c r="E131" s="34"/>
      <c r="F131" s="34"/>
      <c r="G131" s="34"/>
      <c r="H131" s="34"/>
      <c r="I131" s="34"/>
    </row>
    <row r="132" spans="1:9">
      <c r="A132" s="34"/>
      <c r="B132" s="34"/>
      <c r="C132" s="34"/>
      <c r="D132" s="34"/>
      <c r="E132" s="34"/>
      <c r="F132" s="34"/>
      <c r="G132" s="34"/>
      <c r="H132" s="34"/>
      <c r="I132" s="34"/>
    </row>
    <row r="133" spans="1:9">
      <c r="A133" s="34"/>
      <c r="B133" s="34"/>
      <c r="C133" s="34"/>
      <c r="D133" s="34"/>
      <c r="E133" s="34"/>
      <c r="F133" s="34"/>
      <c r="G133" s="34"/>
      <c r="H133" s="34"/>
      <c r="I133" s="34"/>
    </row>
  </sheetData>
  <mergeCells count="26">
    <mergeCell ref="A114:B114"/>
    <mergeCell ref="A116:B116"/>
    <mergeCell ref="B88:C88"/>
    <mergeCell ref="D88:E88"/>
    <mergeCell ref="G88:I88"/>
    <mergeCell ref="A82:G82"/>
    <mergeCell ref="D27:E27"/>
    <mergeCell ref="A77:G77"/>
    <mergeCell ref="A72:G72"/>
    <mergeCell ref="A67:G67"/>
    <mergeCell ref="G27:I27"/>
    <mergeCell ref="A80:G80"/>
    <mergeCell ref="A75:G75"/>
    <mergeCell ref="A53:B53"/>
    <mergeCell ref="A55:B55"/>
    <mergeCell ref="A2:G2"/>
    <mergeCell ref="A9:G9"/>
    <mergeCell ref="A69:G69"/>
    <mergeCell ref="A12:G12"/>
    <mergeCell ref="A15:G15"/>
    <mergeCell ref="A3:E3"/>
    <mergeCell ref="A4:D4"/>
    <mergeCell ref="A22:G22"/>
    <mergeCell ref="A20:G20"/>
    <mergeCell ref="A17:G17"/>
    <mergeCell ref="B27:C27"/>
  </mergeCells>
  <phoneticPr fontId="2" type="noConversion"/>
  <hyperlinks>
    <hyperlink ref="A4" location="'Change forecast'!A66" display="How to change the forecast for marketing year 2003/04 (table 2)" xr:uid="{00000000-0004-0000-0300-000000000000}"/>
    <hyperlink ref="A3" location="'Change forecast'!A7" display="How to change the most recent forecast for marketing year 2004/05 (table 1)" xr:uid="{00000000-0004-0000-0300-000001000000}"/>
    <hyperlink ref="A3:E3" location="'Change forecast'!A7" display="How to change the most recent forecast for marketing year 2011/12 (table 1)" xr:uid="{00000000-0004-0000-0300-000002000000}"/>
    <hyperlink ref="A4:D4" location="'Change forecast'!A66" display="How to change the forecast for marketing year 2010/11 (table 2)" xr:uid="{00000000-0004-0000-0300-000003000000}"/>
  </hyperlinks>
  <pageMargins left="0.75" right="0.75" top="1" bottom="1" header="0.5" footer="0.5"/>
  <pageSetup scale="70" fitToHeight="5" orientation="landscape" r:id="rId1"/>
  <headerFooter alignWithMargins="0"/>
  <ignoredErrors>
    <ignoredError sqref="C97:C98 C99:C100 C101:C102" formula="1"/>
    <ignoredError sqref="B35:B36 C31:C35 C42 E31:E42 F31:F42 G31:G42 I31:I42 B38 B40:B42" evalError="1"/>
    <ignoredError sqref="C40:C41 C36:C39" evalError="1"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42"/>
  <sheetViews>
    <sheetView workbookViewId="0">
      <selection activeCell="J19" sqref="J19"/>
    </sheetView>
  </sheetViews>
  <sheetFormatPr defaultRowHeight="13.2"/>
  <cols>
    <col min="1" max="1" width="103.109375" customWidth="1"/>
  </cols>
  <sheetData>
    <row r="1" spans="1:8" ht="17.399999999999999">
      <c r="A1" s="5" t="s">
        <v>45</v>
      </c>
      <c r="B1" s="299"/>
      <c r="C1" s="24"/>
      <c r="D1" s="24"/>
      <c r="E1" s="24"/>
      <c r="F1" s="24"/>
      <c r="G1" s="24"/>
      <c r="H1" s="24"/>
    </row>
    <row r="2" spans="1:8" ht="15.6">
      <c r="A2" s="248" t="s">
        <v>13</v>
      </c>
      <c r="B2" s="193"/>
      <c r="C2" s="24"/>
      <c r="D2" s="24"/>
      <c r="E2" s="24"/>
      <c r="F2" s="24"/>
      <c r="G2" s="24"/>
    </row>
    <row r="3" spans="1:8" ht="15.6">
      <c r="A3" s="458" t="s">
        <v>9</v>
      </c>
      <c r="C3" s="24"/>
      <c r="D3" s="24"/>
      <c r="E3" s="24"/>
      <c r="F3" s="24"/>
      <c r="G3" s="24"/>
    </row>
    <row r="4" spans="1:8" ht="15.6">
      <c r="A4" s="458" t="s">
        <v>421</v>
      </c>
      <c r="B4" s="24"/>
      <c r="C4" s="24"/>
      <c r="D4" s="24"/>
      <c r="E4" s="24"/>
      <c r="F4" s="24"/>
      <c r="G4" s="24"/>
    </row>
    <row r="5" spans="1:8" ht="15.6">
      <c r="A5" s="458" t="s">
        <v>422</v>
      </c>
      <c r="B5" s="331"/>
      <c r="C5" s="24"/>
      <c r="D5" s="24"/>
      <c r="E5" s="24"/>
      <c r="F5" s="24"/>
      <c r="G5" s="24"/>
    </row>
    <row r="6" spans="1:8" ht="15.6">
      <c r="A6" s="458" t="s">
        <v>210</v>
      </c>
      <c r="B6" s="24"/>
      <c r="C6" s="24"/>
      <c r="D6" s="24"/>
      <c r="E6" s="24"/>
      <c r="F6" s="24"/>
      <c r="G6" s="24"/>
    </row>
    <row r="7" spans="1:8" ht="15.6">
      <c r="A7" s="458" t="s">
        <v>211</v>
      </c>
      <c r="B7" s="24"/>
      <c r="C7" s="24"/>
      <c r="D7" s="24"/>
      <c r="E7" s="24"/>
      <c r="F7" s="504"/>
      <c r="G7" s="24"/>
    </row>
    <row r="8" spans="1:8" ht="15.6">
      <c r="A8" s="458" t="s">
        <v>10</v>
      </c>
      <c r="B8" s="24"/>
      <c r="C8" s="24"/>
      <c r="D8" s="24"/>
      <c r="E8" s="24"/>
      <c r="F8" s="504"/>
      <c r="G8" s="24"/>
    </row>
    <row r="9" spans="1:8" ht="15.6">
      <c r="A9" s="458" t="s">
        <v>12</v>
      </c>
      <c r="B9" s="24"/>
      <c r="C9" s="24"/>
      <c r="D9" s="24"/>
      <c r="E9" s="24"/>
      <c r="F9" s="504"/>
      <c r="G9" s="24"/>
    </row>
    <row r="10" spans="1:8" ht="15.6">
      <c r="A10" s="458" t="s">
        <v>11</v>
      </c>
      <c r="B10" s="24"/>
      <c r="C10" s="24"/>
      <c r="D10" s="24"/>
      <c r="E10" s="24"/>
      <c r="G10" s="24"/>
    </row>
    <row r="11" spans="1:8" ht="15.6">
      <c r="A11" s="458" t="s">
        <v>208</v>
      </c>
      <c r="B11" s="24"/>
      <c r="C11" s="24"/>
      <c r="D11" s="24"/>
      <c r="E11" s="24"/>
      <c r="G11" s="24"/>
    </row>
    <row r="12" spans="1:8" ht="15.6">
      <c r="A12" s="458" t="s">
        <v>209</v>
      </c>
      <c r="B12" s="24"/>
      <c r="C12" s="24"/>
      <c r="D12" s="24"/>
      <c r="E12" s="24"/>
      <c r="G12" s="24"/>
    </row>
    <row r="13" spans="1:8" ht="15.6">
      <c r="A13" s="458" t="s">
        <v>179</v>
      </c>
      <c r="B13" s="24"/>
      <c r="C13" s="24"/>
      <c r="D13" s="24"/>
      <c r="E13" s="24"/>
      <c r="G13" s="24"/>
    </row>
    <row r="14" spans="1:8" ht="15.6">
      <c r="A14" s="475" t="s">
        <v>21</v>
      </c>
      <c r="B14" s="24"/>
      <c r="C14" s="24"/>
      <c r="D14" s="24"/>
      <c r="E14" s="24"/>
      <c r="G14" s="24"/>
    </row>
    <row r="16" spans="1:8" ht="144" customHeight="1">
      <c r="A16" s="491" t="s">
        <v>387</v>
      </c>
    </row>
    <row r="17" spans="1:14" ht="15.6">
      <c r="A17" s="3" t="s">
        <v>89</v>
      </c>
    </row>
    <row r="18" spans="1:14" ht="62.4">
      <c r="A18" s="491" t="s">
        <v>423</v>
      </c>
      <c r="B18" s="488"/>
      <c r="C18" s="488"/>
      <c r="D18" s="488"/>
      <c r="E18" s="24"/>
      <c r="F18" s="24"/>
      <c r="G18" s="24"/>
      <c r="H18" s="24"/>
      <c r="I18" s="24"/>
      <c r="J18" s="24"/>
      <c r="K18" s="24"/>
    </row>
    <row r="19" spans="1:14" ht="82.5" customHeight="1">
      <c r="A19" s="493" t="s">
        <v>424</v>
      </c>
      <c r="B19" s="488"/>
      <c r="C19" s="488"/>
      <c r="D19" s="488"/>
      <c r="E19" s="488"/>
    </row>
    <row r="20" spans="1:14" ht="31.5" customHeight="1">
      <c r="A20" s="489" t="s">
        <v>342</v>
      </c>
      <c r="B20" s="488"/>
      <c r="C20" s="488"/>
      <c r="D20" s="488"/>
      <c r="E20" s="488"/>
    </row>
    <row r="21" spans="1:14" ht="31.2">
      <c r="A21" s="492" t="s">
        <v>405</v>
      </c>
      <c r="B21" s="488"/>
      <c r="C21" s="488"/>
      <c r="D21" s="488"/>
      <c r="E21" s="488"/>
    </row>
    <row r="22" spans="1:14" ht="15.6">
      <c r="A22" s="425"/>
      <c r="B22" s="330"/>
      <c r="C22" s="24"/>
      <c r="D22" s="24"/>
      <c r="E22" s="24"/>
      <c r="G22" s="24"/>
      <c r="H22" s="24"/>
      <c r="I22" s="24"/>
      <c r="J22" s="24"/>
      <c r="K22" s="24"/>
      <c r="L22" s="24"/>
    </row>
    <row r="23" spans="1:14" ht="48" customHeight="1">
      <c r="A23" s="494" t="s">
        <v>425</v>
      </c>
      <c r="B23" s="330"/>
      <c r="C23" s="24"/>
      <c r="D23" s="24"/>
      <c r="E23" s="24"/>
      <c r="G23" s="24"/>
      <c r="H23" s="24"/>
      <c r="I23" s="24"/>
      <c r="J23" s="24"/>
      <c r="K23" s="24"/>
      <c r="L23" s="24"/>
      <c r="N23" s="213"/>
    </row>
    <row r="24" spans="1:14" ht="15.75" customHeight="1">
      <c r="A24" s="494"/>
      <c r="B24" s="330"/>
      <c r="C24" s="24"/>
      <c r="D24" s="24"/>
      <c r="E24" s="24"/>
      <c r="F24" s="24"/>
      <c r="G24" s="24"/>
      <c r="H24" s="24"/>
      <c r="I24" s="24"/>
      <c r="J24" s="24"/>
      <c r="K24" s="24"/>
      <c r="L24" s="24"/>
      <c r="N24" s="213"/>
    </row>
    <row r="25" spans="1:14" ht="47.25" customHeight="1">
      <c r="A25" s="494" t="s">
        <v>388</v>
      </c>
      <c r="B25" s="330"/>
      <c r="C25" s="24"/>
      <c r="D25" s="24"/>
      <c r="E25" s="24"/>
      <c r="F25" s="24"/>
      <c r="G25" s="24"/>
      <c r="H25" s="24"/>
      <c r="I25" s="24"/>
      <c r="J25" s="24"/>
      <c r="K25" s="24"/>
      <c r="L25" s="24"/>
      <c r="N25" s="213"/>
    </row>
    <row r="26" spans="1:14" ht="15.6">
      <c r="A26" s="193"/>
    </row>
    <row r="27" spans="1:14" ht="63.75" customHeight="1">
      <c r="A27" s="474" t="s">
        <v>389</v>
      </c>
    </row>
    <row r="28" spans="1:14" ht="15.6">
      <c r="A28" s="193"/>
    </row>
    <row r="29" spans="1:14" ht="118.2" customHeight="1">
      <c r="A29" s="491" t="s">
        <v>390</v>
      </c>
      <c r="B29" s="488"/>
      <c r="C29" s="488"/>
      <c r="D29" s="488"/>
    </row>
    <row r="30" spans="1:14" ht="31.2">
      <c r="A30" s="491" t="s">
        <v>338</v>
      </c>
      <c r="B30" s="488"/>
    </row>
    <row r="31" spans="1:14" ht="15.6">
      <c r="A31" s="425"/>
    </row>
    <row r="32" spans="1:14" ht="78">
      <c r="A32" s="491" t="s">
        <v>395</v>
      </c>
    </row>
    <row r="33" spans="1:4">
      <c r="A33" s="247"/>
    </row>
    <row r="34" spans="1:4" ht="31.2">
      <c r="A34" s="491" t="s">
        <v>391</v>
      </c>
    </row>
    <row r="35" spans="1:4">
      <c r="A35" s="247"/>
    </row>
    <row r="36" spans="1:4" ht="46.8">
      <c r="A36" s="491" t="s">
        <v>392</v>
      </c>
      <c r="B36" s="488"/>
      <c r="C36" s="488"/>
      <c r="D36" s="488"/>
    </row>
    <row r="37" spans="1:4" ht="13.5" customHeight="1">
      <c r="A37" s="423"/>
    </row>
    <row r="38" spans="1:4" ht="32.25" customHeight="1">
      <c r="A38" s="491" t="s">
        <v>393</v>
      </c>
      <c r="B38" s="488"/>
      <c r="C38" s="488"/>
      <c r="D38" s="488"/>
    </row>
    <row r="39" spans="1:4" ht="16.5" customHeight="1">
      <c r="A39" s="247"/>
    </row>
    <row r="40" spans="1:4" ht="46.8">
      <c r="A40" s="491" t="s">
        <v>394</v>
      </c>
      <c r="B40" s="488"/>
    </row>
    <row r="41" spans="1:4">
      <c r="A41" s="247"/>
    </row>
    <row r="42" spans="1:4" ht="62.4">
      <c r="A42" s="491" t="s">
        <v>406</v>
      </c>
    </row>
  </sheetData>
  <phoneticPr fontId="2" type="noConversion"/>
  <hyperlinks>
    <hyperlink ref="A3" location="Definitions!A16" display="Basis" xr:uid="{00000000-0004-0000-0400-000001000000}"/>
    <hyperlink ref="A4" location="Definitions!A18" display="Counter-cyclical payment rate" xr:uid="{00000000-0004-0000-0400-000002000000}"/>
    <hyperlink ref="A8" location="Definitions!A33" display="Futures price " xr:uid="{00000000-0004-0000-0400-000003000000}"/>
    <hyperlink ref="A9" location="Definitions!A38" display="Marketing weights" xr:uid="{00000000-0004-0000-0400-000004000000}"/>
    <hyperlink ref="A10" location="Definitions!A40" display="Marketing year" xr:uid="{00000000-0004-0000-0400-000005000000}"/>
    <hyperlink ref="A14" location="Definitions!A52" display="Season-average price received" xr:uid="{00000000-0004-0000-0400-000006000000}"/>
    <hyperlink ref="A5" location="Definitions!A27" display="Counter-cyclical payment trigger price " xr:uid="{00000000-0004-0000-0400-00000A000000}"/>
    <hyperlink ref="A11" location="Definitions!A42" display="Price loss coverage (PLC) payment rate (2014 Farm Act)" xr:uid="{00000000-0004-0000-0400-00000B000000}"/>
    <hyperlink ref="A13" location="Definitions!A48" display="Reference price " xr:uid="{00000000-0004-0000-0400-00000C000000}"/>
    <hyperlink ref="A6" location="Definitions!A29" display="Effective price (2018 Farm Act)" xr:uid="{00000000-0004-0000-0400-000011000000}"/>
    <hyperlink ref="A7" location="Definitions!A31" display="Effective reference price (2018 Farm Act)" xr:uid="{00000000-0004-0000-0400-000012000000}"/>
    <hyperlink ref="A12" location="Definitions!A45" display="Price loss coverage (PLC) payment rate (2018 Farm Act)" xr:uid="{00000000-0004-0000-0400-000013000000}"/>
  </hyperlinks>
  <pageMargins left="0.5" right="0.5" top="0.7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N133"/>
  <sheetViews>
    <sheetView zoomScale="101" workbookViewId="0">
      <selection activeCell="H9" sqref="H9"/>
    </sheetView>
  </sheetViews>
  <sheetFormatPr defaultRowHeight="13.2"/>
  <cols>
    <col min="1" max="1" width="10.5546875" customWidth="1"/>
    <col min="2" max="2" width="14.5546875" customWidth="1"/>
    <col min="3" max="3" width="18.6640625" customWidth="1"/>
    <col min="4" max="4" width="19.5546875" customWidth="1"/>
    <col min="5" max="5" width="15.44140625" customWidth="1"/>
    <col min="6" max="6" width="13.109375" customWidth="1"/>
    <col min="7" max="8" width="19" customWidth="1"/>
    <col min="9" max="9" width="15.88671875" customWidth="1"/>
    <col min="10" max="10" width="19.88671875" customWidth="1"/>
  </cols>
  <sheetData>
    <row r="1" spans="1:11" ht="17.399999999999999">
      <c r="A1" s="165" t="s">
        <v>46</v>
      </c>
      <c r="B1" s="25"/>
      <c r="C1" s="25"/>
      <c r="D1" s="299"/>
      <c r="E1" s="25"/>
      <c r="F1" s="25"/>
      <c r="G1" s="25"/>
      <c r="H1" s="25"/>
      <c r="I1" s="25"/>
      <c r="J1" s="25"/>
    </row>
    <row r="2" spans="1:11" ht="15.6">
      <c r="A2" s="248" t="s">
        <v>72</v>
      </c>
      <c r="D2" s="193"/>
    </row>
    <row r="3" spans="1:11" ht="15.6">
      <c r="A3" s="484" t="s">
        <v>5</v>
      </c>
      <c r="B3" s="484"/>
      <c r="C3" s="484"/>
    </row>
    <row r="4" spans="1:11" ht="15.6">
      <c r="A4" s="538" t="s">
        <v>22</v>
      </c>
      <c r="B4" s="538"/>
      <c r="C4" s="1"/>
    </row>
    <row r="5" spans="1:11" ht="15.6">
      <c r="A5" s="592" t="s">
        <v>23</v>
      </c>
      <c r="B5" s="592"/>
      <c r="C5" s="1"/>
    </row>
    <row r="6" spans="1:11" ht="15.6">
      <c r="A6" s="2"/>
    </row>
    <row r="7" spans="1:11" ht="33" customHeight="1">
      <c r="A7" s="593" t="s">
        <v>371</v>
      </c>
      <c r="B7" s="593"/>
      <c r="C7" s="593"/>
      <c r="D7" s="593"/>
      <c r="E7" s="593"/>
      <c r="F7" s="593"/>
      <c r="G7" s="593"/>
      <c r="H7" s="77"/>
      <c r="I7" s="77"/>
    </row>
    <row r="8" spans="1:11" ht="15.6">
      <c r="A8" s="3"/>
      <c r="B8" s="3"/>
      <c r="C8" s="3"/>
      <c r="D8" s="3"/>
      <c r="E8" s="3"/>
      <c r="F8" s="3"/>
      <c r="G8" s="3"/>
      <c r="H8" s="77"/>
      <c r="I8" s="77"/>
    </row>
    <row r="9" spans="1:11" ht="15.6">
      <c r="A9" s="4" t="s">
        <v>5</v>
      </c>
      <c r="B9" s="3"/>
      <c r="C9" s="3"/>
      <c r="D9" s="3"/>
      <c r="E9" s="3"/>
      <c r="F9" s="3"/>
      <c r="G9" s="3"/>
    </row>
    <row r="10" spans="1:11" ht="48" customHeight="1">
      <c r="A10" s="540" t="s">
        <v>302</v>
      </c>
      <c r="B10" s="540"/>
      <c r="C10" s="540"/>
      <c r="D10" s="540"/>
      <c r="E10" s="540"/>
      <c r="F10" s="540"/>
      <c r="G10" s="540"/>
    </row>
    <row r="11" spans="1:11" ht="15.6">
      <c r="A11" s="3"/>
      <c r="B11" s="3"/>
      <c r="C11" s="3"/>
      <c r="D11" s="3"/>
      <c r="E11" s="3"/>
      <c r="F11" s="3"/>
      <c r="G11" s="3"/>
    </row>
    <row r="12" spans="1:11" ht="33" customHeight="1">
      <c r="A12" s="540" t="s">
        <v>303</v>
      </c>
      <c r="B12" s="540"/>
      <c r="C12" s="540"/>
      <c r="D12" s="540"/>
      <c r="E12" s="540"/>
      <c r="F12" s="540"/>
      <c r="G12" s="540"/>
    </row>
    <row r="13" spans="1:11" ht="15.6">
      <c r="A13" s="3"/>
      <c r="B13" s="3"/>
      <c r="C13" s="3"/>
      <c r="D13" s="3"/>
      <c r="E13" s="3"/>
      <c r="F13" s="3"/>
      <c r="G13" s="3"/>
    </row>
    <row r="14" spans="1:11" ht="33" customHeight="1">
      <c r="A14" s="540" t="s">
        <v>304</v>
      </c>
      <c r="B14" s="540"/>
      <c r="C14" s="540"/>
      <c r="D14" s="540"/>
      <c r="E14" s="540"/>
      <c r="F14" s="540"/>
      <c r="G14" s="540"/>
    </row>
    <row r="15" spans="1:11" ht="15.6">
      <c r="A15" s="3"/>
      <c r="B15" s="3"/>
      <c r="C15" s="3"/>
      <c r="D15" s="3"/>
      <c r="E15" s="3"/>
      <c r="F15" s="3"/>
      <c r="G15" s="3"/>
    </row>
    <row r="16" spans="1:11" ht="48" customHeight="1">
      <c r="A16" s="540" t="s">
        <v>305</v>
      </c>
      <c r="B16" s="540"/>
      <c r="C16" s="540"/>
      <c r="D16" s="540"/>
      <c r="E16" s="540"/>
      <c r="F16" s="540"/>
      <c r="G16" s="540"/>
      <c r="H16" s="77"/>
      <c r="I16" s="24"/>
      <c r="J16" s="24"/>
      <c r="K16" s="24"/>
    </row>
    <row r="17" spans="1:8" ht="15.6">
      <c r="A17" s="3"/>
      <c r="B17" s="3"/>
      <c r="C17" s="3"/>
      <c r="D17" s="3"/>
      <c r="E17" s="3"/>
      <c r="F17" s="3"/>
      <c r="G17" s="3"/>
    </row>
    <row r="18" spans="1:8" ht="33" customHeight="1">
      <c r="A18" s="594" t="s">
        <v>306</v>
      </c>
      <c r="B18" s="540"/>
      <c r="C18" s="540"/>
      <c r="D18" s="540"/>
      <c r="E18" s="540"/>
      <c r="F18" s="540"/>
      <c r="G18" s="540"/>
    </row>
    <row r="19" spans="1:8" ht="15.6">
      <c r="A19" s="8"/>
      <c r="B19" s="3"/>
      <c r="C19" s="3"/>
      <c r="D19" s="3"/>
      <c r="E19" s="3"/>
      <c r="F19" s="3"/>
      <c r="G19" s="3"/>
    </row>
    <row r="20" spans="1:8" ht="15.6">
      <c r="A20" s="4" t="s">
        <v>22</v>
      </c>
      <c r="B20" s="3"/>
      <c r="C20" s="3"/>
      <c r="D20" s="3"/>
      <c r="E20" s="3"/>
      <c r="F20" s="3"/>
      <c r="G20" s="3"/>
    </row>
    <row r="21" spans="1:8" ht="15.6">
      <c r="A21" s="3" t="s">
        <v>27</v>
      </c>
      <c r="B21" s="3"/>
      <c r="C21" s="3"/>
      <c r="D21" s="3"/>
      <c r="E21" s="3"/>
      <c r="F21" s="3"/>
      <c r="G21" s="3"/>
    </row>
    <row r="22" spans="1:8" ht="61.2" customHeight="1">
      <c r="A22" s="540" t="s">
        <v>345</v>
      </c>
      <c r="B22" s="540"/>
      <c r="C22" s="540"/>
      <c r="D22" s="540"/>
      <c r="E22" s="540"/>
      <c r="F22" s="540"/>
      <c r="G22" s="540"/>
      <c r="H22" s="488"/>
    </row>
    <row r="23" spans="1:8" ht="15.75" customHeight="1">
      <c r="A23" s="595"/>
      <c r="B23" s="595"/>
      <c r="C23" s="595"/>
      <c r="D23" s="595"/>
      <c r="E23" s="595"/>
      <c r="F23" s="595"/>
      <c r="G23" s="595"/>
      <c r="H23" s="233"/>
    </row>
    <row r="24" spans="1:8" ht="28.5" customHeight="1">
      <c r="A24" s="596" t="s">
        <v>400</v>
      </c>
      <c r="B24" s="597"/>
      <c r="C24" s="597"/>
      <c r="D24" s="597"/>
      <c r="E24" s="597"/>
      <c r="F24" s="597"/>
      <c r="G24" s="597"/>
      <c r="H24" s="488"/>
    </row>
    <row r="25" spans="1:8" ht="15.6">
      <c r="A25" s="3"/>
      <c r="B25" s="3"/>
      <c r="C25" s="3"/>
      <c r="D25" s="3"/>
      <c r="E25" s="3"/>
      <c r="F25" s="3"/>
      <c r="G25" s="3"/>
    </row>
    <row r="26" spans="1:8" ht="47.25" customHeight="1">
      <c r="A26" s="540" t="s">
        <v>344</v>
      </c>
      <c r="B26" s="540"/>
      <c r="C26" s="540"/>
      <c r="D26" s="540"/>
      <c r="E26" s="540"/>
      <c r="F26" s="540"/>
      <c r="G26" s="540"/>
      <c r="H26" s="488"/>
    </row>
    <row r="27" spans="1:8" ht="15.6">
      <c r="A27" s="3"/>
      <c r="B27" s="3"/>
      <c r="C27" s="3"/>
      <c r="D27" s="3"/>
      <c r="E27" s="3"/>
      <c r="F27" s="3"/>
      <c r="G27" s="3"/>
    </row>
    <row r="28" spans="1:8" ht="33" customHeight="1">
      <c r="A28" s="540" t="s">
        <v>307</v>
      </c>
      <c r="B28" s="540"/>
      <c r="C28" s="540"/>
      <c r="D28" s="540"/>
      <c r="E28" s="540"/>
      <c r="F28" s="540"/>
      <c r="G28" s="540"/>
    </row>
    <row r="29" spans="1:8" ht="15.6">
      <c r="A29" s="3"/>
      <c r="B29" s="3"/>
      <c r="C29" s="3"/>
      <c r="D29" s="3"/>
      <c r="E29" s="3"/>
      <c r="F29" s="3"/>
      <c r="G29" s="3"/>
    </row>
    <row r="30" spans="1:8" ht="67.5" customHeight="1">
      <c r="A30" s="540" t="s">
        <v>396</v>
      </c>
      <c r="B30" s="540"/>
      <c r="C30" s="540"/>
      <c r="D30" s="540"/>
      <c r="E30" s="540"/>
      <c r="F30" s="540"/>
      <c r="G30" s="540"/>
      <c r="H30" s="488"/>
    </row>
    <row r="31" spans="1:8" ht="15.6">
      <c r="A31" s="476"/>
      <c r="B31" s="334"/>
      <c r="C31" s="334"/>
      <c r="D31" s="334"/>
      <c r="E31" s="334"/>
      <c r="F31" s="334"/>
      <c r="G31" s="334"/>
    </row>
    <row r="32" spans="1:8" ht="48" customHeight="1">
      <c r="A32" s="540" t="s">
        <v>403</v>
      </c>
      <c r="B32" s="540"/>
      <c r="C32" s="540"/>
      <c r="D32" s="540"/>
      <c r="E32" s="540"/>
      <c r="F32" s="540"/>
      <c r="G32" s="540"/>
      <c r="H32" s="488"/>
    </row>
    <row r="33" spans="1:12" ht="15.6">
      <c r="A33" s="3"/>
      <c r="B33" s="3"/>
      <c r="C33" s="3"/>
      <c r="D33" s="3"/>
      <c r="E33" s="3"/>
      <c r="F33" s="3"/>
      <c r="G33" s="3"/>
    </row>
    <row r="34" spans="1:12" ht="111" customHeight="1">
      <c r="A34" s="540" t="s">
        <v>426</v>
      </c>
      <c r="B34" s="540"/>
      <c r="C34" s="540"/>
      <c r="D34" s="540"/>
      <c r="E34" s="540"/>
      <c r="F34" s="540"/>
      <c r="G34" s="540"/>
      <c r="H34" s="488"/>
    </row>
    <row r="35" spans="1:12" ht="15.6">
      <c r="A35" s="3"/>
      <c r="B35" s="3"/>
      <c r="C35" s="3"/>
      <c r="D35" s="3"/>
      <c r="E35" s="3"/>
      <c r="F35" s="3"/>
      <c r="G35" s="3"/>
    </row>
    <row r="36" spans="1:12" ht="15.6">
      <c r="A36" s="509" t="s">
        <v>23</v>
      </c>
      <c r="B36" s="3"/>
      <c r="C36" s="3"/>
      <c r="D36" s="3"/>
      <c r="E36" s="3"/>
      <c r="F36" s="3"/>
      <c r="G36" s="3"/>
    </row>
    <row r="37" spans="1:12" ht="65.099999999999994" customHeight="1">
      <c r="A37" s="540" t="s">
        <v>397</v>
      </c>
      <c r="B37" s="540"/>
      <c r="C37" s="540"/>
      <c r="D37" s="540"/>
      <c r="E37" s="540"/>
      <c r="F37" s="540"/>
      <c r="G37" s="540"/>
    </row>
    <row r="38" spans="1:12" ht="15.6">
      <c r="A38" s="501"/>
      <c r="B38" s="501"/>
      <c r="C38" s="501"/>
      <c r="D38" s="501"/>
      <c r="E38" s="501"/>
      <c r="F38" s="501"/>
      <c r="G38" s="501"/>
    </row>
    <row r="39" spans="1:12" ht="15.6">
      <c r="A39" s="3" t="s">
        <v>262</v>
      </c>
      <c r="B39" s="6"/>
      <c r="C39" s="6"/>
      <c r="D39" s="6"/>
      <c r="E39" s="6"/>
      <c r="F39" s="6"/>
      <c r="G39" s="6"/>
    </row>
    <row r="40" spans="1:12" ht="15.6">
      <c r="A40" s="3"/>
    </row>
    <row r="41" spans="1:12" ht="33" customHeight="1">
      <c r="A41" s="546" t="s">
        <v>282</v>
      </c>
      <c r="B41" s="547"/>
      <c r="C41" s="547"/>
      <c r="D41" s="547"/>
      <c r="E41" s="547"/>
      <c r="F41" s="547"/>
      <c r="G41" s="547"/>
      <c r="H41" s="231"/>
      <c r="I41" s="6"/>
      <c r="J41" s="6"/>
    </row>
    <row r="42" spans="1:12" ht="15.6">
      <c r="A42" s="3"/>
      <c r="B42" s="6"/>
      <c r="C42" s="6"/>
      <c r="D42" s="6"/>
      <c r="E42" s="6"/>
      <c r="F42" s="6"/>
      <c r="G42" s="6"/>
      <c r="H42" s="34"/>
    </row>
    <row r="43" spans="1:12" ht="48" customHeight="1">
      <c r="A43" s="548" t="s">
        <v>283</v>
      </c>
      <c r="B43" s="549"/>
      <c r="C43" s="549"/>
      <c r="D43" s="549"/>
      <c r="E43" s="549"/>
      <c r="F43" s="549"/>
      <c r="G43" s="549"/>
      <c r="H43" s="32"/>
      <c r="I43" s="3"/>
      <c r="J43" s="3"/>
      <c r="K43" s="3"/>
    </row>
    <row r="44" spans="1:12" ht="15.6">
      <c r="A44" s="32"/>
      <c r="B44" s="32"/>
      <c r="C44" s="32"/>
      <c r="D44" s="32"/>
      <c r="E44" s="32"/>
      <c r="F44" s="32"/>
      <c r="G44" s="32"/>
      <c r="H44" s="32"/>
      <c r="I44" s="33"/>
      <c r="J44" s="33"/>
      <c r="K44" s="3"/>
    </row>
    <row r="45" spans="1:12" ht="33" customHeight="1">
      <c r="A45" s="550" t="s">
        <v>352</v>
      </c>
      <c r="B45" s="549"/>
      <c r="C45" s="549"/>
      <c r="D45" s="549"/>
      <c r="E45" s="549"/>
      <c r="F45" s="549"/>
      <c r="G45" s="549"/>
      <c r="H45" s="32"/>
      <c r="I45" s="33"/>
      <c r="J45" s="33"/>
      <c r="K45" s="3"/>
    </row>
    <row r="46" spans="1:12">
      <c r="A46" s="6"/>
      <c r="B46" s="6"/>
      <c r="C46" s="6"/>
      <c r="D46" s="6"/>
      <c r="E46" s="6"/>
      <c r="F46" s="6"/>
      <c r="G46" s="6"/>
      <c r="H46" s="34"/>
      <c r="I46" s="34"/>
      <c r="J46" s="34"/>
    </row>
    <row r="47" spans="1:12" ht="48" customHeight="1">
      <c r="A47" s="554" t="s">
        <v>285</v>
      </c>
      <c r="B47" s="549"/>
      <c r="C47" s="549"/>
      <c r="D47" s="549"/>
      <c r="E47" s="549"/>
      <c r="F47" s="549"/>
      <c r="G47" s="549"/>
      <c r="H47" s="32"/>
      <c r="I47" s="33"/>
      <c r="J47" s="33"/>
      <c r="K47" s="3"/>
      <c r="L47" s="3"/>
    </row>
    <row r="48" spans="1:12">
      <c r="A48" s="6"/>
      <c r="B48" s="6"/>
      <c r="C48" s="6"/>
      <c r="D48" s="6"/>
      <c r="E48" s="6"/>
      <c r="F48" s="6"/>
      <c r="G48" s="6"/>
      <c r="H48" s="34"/>
      <c r="I48" s="34"/>
      <c r="J48" s="34"/>
    </row>
    <row r="49" spans="1:12" ht="15.6">
      <c r="A49" s="555" t="s">
        <v>431</v>
      </c>
      <c r="B49" s="555"/>
      <c r="C49" s="555"/>
      <c r="D49" s="555"/>
      <c r="E49" s="555"/>
      <c r="F49" s="555"/>
      <c r="G49" s="555"/>
      <c r="H49" s="32"/>
      <c r="I49" s="33"/>
      <c r="J49" s="33"/>
      <c r="K49" s="3"/>
      <c r="L49" s="3"/>
    </row>
    <row r="50" spans="1:12">
      <c r="A50" s="6"/>
      <c r="B50" s="6"/>
      <c r="C50" s="6"/>
      <c r="D50" s="6"/>
      <c r="E50" s="6"/>
      <c r="F50" s="6"/>
      <c r="G50" s="6"/>
      <c r="H50" s="34"/>
      <c r="I50" s="34"/>
      <c r="J50" s="34"/>
    </row>
    <row r="51" spans="1:12" s="383" customFormat="1" ht="32.25" customHeight="1">
      <c r="A51" s="598" t="s">
        <v>300</v>
      </c>
      <c r="B51" s="598"/>
      <c r="C51" s="598"/>
      <c r="D51" s="598"/>
      <c r="E51" s="598"/>
      <c r="F51" s="598"/>
      <c r="G51" s="598"/>
      <c r="H51" s="392"/>
      <c r="I51" s="392"/>
      <c r="J51" s="393"/>
    </row>
    <row r="52" spans="1:12" ht="15.6">
      <c r="A52" s="33"/>
      <c r="B52" s="289"/>
      <c r="C52" s="289"/>
      <c r="D52" s="289"/>
      <c r="E52" s="289"/>
      <c r="F52" s="289"/>
      <c r="G52" s="36"/>
      <c r="H52" s="36"/>
      <c r="I52" s="26"/>
    </row>
    <row r="53" spans="1:12" ht="15.6">
      <c r="A53" s="4"/>
      <c r="B53" s="289"/>
      <c r="C53" s="289"/>
      <c r="D53" s="289"/>
      <c r="E53" s="289"/>
      <c r="F53" s="289"/>
      <c r="G53" s="36"/>
      <c r="H53" s="36"/>
      <c r="I53" s="26"/>
    </row>
    <row r="54" spans="1:12" ht="13.8" thickBot="1"/>
    <row r="55" spans="1:12" ht="16.2" thickBot="1">
      <c r="A55" s="395"/>
      <c r="B55" s="397" t="s">
        <v>181</v>
      </c>
      <c r="C55" s="396"/>
      <c r="D55" s="164">
        <f>LOOKUP("End of Data",Data!$H$34:'Data'!$H$103,Data!$B$34:'Data'!$B$103)</f>
        <v>44112</v>
      </c>
    </row>
    <row r="56" spans="1:12" ht="16.2" thickBot="1">
      <c r="A56" s="9" t="s">
        <v>398</v>
      </c>
      <c r="B56" s="10"/>
      <c r="C56" s="10"/>
      <c r="D56" s="10"/>
      <c r="E56" s="10"/>
      <c r="F56" s="10"/>
      <c r="G56" s="10"/>
      <c r="H56" s="10"/>
      <c r="I56" s="10"/>
      <c r="J56" s="12"/>
    </row>
    <row r="57" spans="1:12" ht="15">
      <c r="A57" s="11"/>
      <c r="B57" s="551" t="s">
        <v>59</v>
      </c>
      <c r="C57" s="552"/>
      <c r="D57" s="542" t="s">
        <v>315</v>
      </c>
      <c r="E57" s="542"/>
      <c r="F57" s="47" t="s">
        <v>316</v>
      </c>
      <c r="G57" s="553" t="s">
        <v>317</v>
      </c>
      <c r="H57" s="553"/>
      <c r="I57" s="553"/>
      <c r="J57" s="79"/>
    </row>
    <row r="58" spans="1:12">
      <c r="A58" s="58" t="s">
        <v>42</v>
      </c>
      <c r="B58" s="177" t="s">
        <v>318</v>
      </c>
      <c r="C58" s="177" t="s">
        <v>319</v>
      </c>
      <c r="D58" s="178" t="s">
        <v>320</v>
      </c>
      <c r="E58" s="178" t="s">
        <v>321</v>
      </c>
      <c r="F58" s="47" t="s">
        <v>322</v>
      </c>
      <c r="G58" s="179" t="s">
        <v>63</v>
      </c>
      <c r="H58" s="179" t="s">
        <v>62</v>
      </c>
      <c r="I58" s="179" t="s">
        <v>64</v>
      </c>
      <c r="J58" s="79"/>
    </row>
    <row r="59" spans="1:12" ht="39.6">
      <c r="A59" s="180" t="s">
        <v>266</v>
      </c>
      <c r="B59" s="181" t="s">
        <v>67</v>
      </c>
      <c r="C59" s="181" t="s">
        <v>39</v>
      </c>
      <c r="D59" s="182" t="s">
        <v>7</v>
      </c>
      <c r="E59" s="182" t="s">
        <v>60</v>
      </c>
      <c r="F59" s="183" t="s">
        <v>68</v>
      </c>
      <c r="G59" s="184" t="s">
        <v>61</v>
      </c>
      <c r="H59" s="184" t="s">
        <v>8</v>
      </c>
      <c r="I59" s="184" t="s">
        <v>65</v>
      </c>
      <c r="J59" s="185"/>
    </row>
    <row r="60" spans="1:12">
      <c r="B60" s="50" t="s">
        <v>347</v>
      </c>
      <c r="C60" s="49"/>
      <c r="D60" s="42"/>
      <c r="E60" s="42"/>
      <c r="F60" s="45"/>
      <c r="G60" s="52"/>
      <c r="H60" s="52" t="s">
        <v>323</v>
      </c>
      <c r="I60" s="52" t="s">
        <v>149</v>
      </c>
      <c r="J60" s="291"/>
    </row>
    <row r="61" spans="1:12" ht="15.6">
      <c r="A61" t="s">
        <v>77</v>
      </c>
      <c r="B61" s="48" t="s">
        <v>89</v>
      </c>
      <c r="C61" s="48">
        <f>IF(B64=0,"",B64)</f>
        <v>3.87</v>
      </c>
      <c r="D61" s="161">
        <f t="array" ref="D61:D72">TRANSPOSE(Data!C$549:'Data'!N$549)</f>
        <v>-0.11667159999999983</v>
      </c>
      <c r="E61" s="43">
        <f>IF(C61="","",C61+D61)</f>
        <v>3.7533284000000005</v>
      </c>
      <c r="F61" s="210">
        <f>LOOKUP("End of Data",Data!$Q$247:'Data'!$Q$315,Data!E$247:'Data'!E$315)</f>
        <v>0</v>
      </c>
      <c r="G61" s="54">
        <f>IF(F61&gt;0,F61,E61)</f>
        <v>3.7533284000000005</v>
      </c>
      <c r="H61" s="162">
        <f>Data!C651*100</f>
        <v>6.9600000000000009</v>
      </c>
      <c r="I61" s="55">
        <f t="shared" ref="I61:I72" si="0">(G61*H61)/100</f>
        <v>0.26123165664000003</v>
      </c>
      <c r="J61" s="79"/>
    </row>
    <row r="62" spans="1:12" ht="15.6">
      <c r="A62" t="s">
        <v>78</v>
      </c>
      <c r="B62" s="48"/>
      <c r="C62" s="48">
        <f>IF(B64=0,"",B64)</f>
        <v>3.87</v>
      </c>
      <c r="D62" s="161">
        <v>-0.15698860000000012</v>
      </c>
      <c r="E62" s="43">
        <f t="shared" ref="E62:E72" si="1">IF(C62="","",C62+D62)</f>
        <v>3.7130114000000001</v>
      </c>
      <c r="F62" s="210">
        <f>LOOKUP("End of Data",Data!$Q$247:'Data'!$Q$315,Data!F$247:'Data'!F$315)</f>
        <v>0</v>
      </c>
      <c r="G62" s="54">
        <f t="shared" ref="G62:G72" si="2">IF(F62&gt;0,F62,E62)</f>
        <v>3.7130114000000001</v>
      </c>
      <c r="H62" s="162">
        <f>Data!D651*100</f>
        <v>11.46</v>
      </c>
      <c r="I62" s="55">
        <f t="shared" si="0"/>
        <v>0.42551110644000006</v>
      </c>
      <c r="J62" s="79"/>
    </row>
    <row r="63" spans="1:12" ht="15.6">
      <c r="A63" t="s">
        <v>79</v>
      </c>
      <c r="B63" s="48"/>
      <c r="C63" s="48">
        <f>IF(B64=0,"",B64)</f>
        <v>3.87</v>
      </c>
      <c r="D63" s="161">
        <v>-0.19087199999999999</v>
      </c>
      <c r="E63" s="43">
        <f t="shared" si="1"/>
        <v>3.679128</v>
      </c>
      <c r="F63" s="210">
        <f>LOOKUP("End of Data",Data!$Q$247:'Data'!$Q$315,Data!G$247:'Data'!G$315)</f>
        <v>0</v>
      </c>
      <c r="G63" s="54">
        <f t="shared" si="2"/>
        <v>3.679128</v>
      </c>
      <c r="H63" s="162">
        <f>Data!E651*100</f>
        <v>12.4</v>
      </c>
      <c r="I63" s="55">
        <f t="shared" si="0"/>
        <v>0.45621187200000002</v>
      </c>
      <c r="J63" s="79"/>
    </row>
    <row r="64" spans="1:12" ht="15.6">
      <c r="A64" t="s">
        <v>80</v>
      </c>
      <c r="B64" s="216">
        <f>LOOKUP("End of Data",Data!$H$34:'Data'!$H$103,Data!C$34:'Data'!C$103)</f>
        <v>3.87</v>
      </c>
      <c r="C64" s="48">
        <f>IF(B67=0,"",B67)</f>
        <v>3.9460000000000002</v>
      </c>
      <c r="D64" s="161">
        <v>-0.20845640000000004</v>
      </c>
      <c r="E64" s="43">
        <f t="shared" si="1"/>
        <v>3.7375436</v>
      </c>
      <c r="F64" s="210">
        <f>LOOKUP("End of Data",Data!$Q$247:'Data'!$Q$315,Data!H$247:'Data'!H$315)</f>
        <v>0</v>
      </c>
      <c r="G64" s="54">
        <f t="shared" si="2"/>
        <v>3.7375436</v>
      </c>
      <c r="H64" s="162">
        <f>Data!F651*100</f>
        <v>9</v>
      </c>
      <c r="I64" s="55">
        <f t="shared" si="0"/>
        <v>0.33637892399999997</v>
      </c>
      <c r="J64" s="79"/>
    </row>
    <row r="65" spans="1:10" ht="15.6">
      <c r="A65" t="s">
        <v>81</v>
      </c>
      <c r="B65" s="48"/>
      <c r="C65" s="48">
        <f>IF(B67=0,"",B67)</f>
        <v>3.9460000000000002</v>
      </c>
      <c r="D65" s="161">
        <v>-0.14014259999999998</v>
      </c>
      <c r="E65" s="43">
        <f t="shared" si="1"/>
        <v>3.8058574000000003</v>
      </c>
      <c r="F65" s="210">
        <f>LOOKUP("End of Data",Data!$Q$247:'Data'!$Q$315,Data!I$247:'Data'!I$315)</f>
        <v>0</v>
      </c>
      <c r="G65" s="54">
        <f t="shared" si="2"/>
        <v>3.8058574000000003</v>
      </c>
      <c r="H65" s="162">
        <f>Data!G651*100</f>
        <v>12.6</v>
      </c>
      <c r="I65" s="55">
        <f t="shared" si="0"/>
        <v>0.47953803239999998</v>
      </c>
      <c r="J65" s="79"/>
    </row>
    <row r="66" spans="1:10" ht="15.6">
      <c r="A66" t="s">
        <v>82</v>
      </c>
      <c r="B66" s="48"/>
      <c r="C66" s="48">
        <f>IF(B67=0,"",B67)</f>
        <v>3.9460000000000002</v>
      </c>
      <c r="D66" s="161">
        <v>-0.1537616</v>
      </c>
      <c r="E66" s="43">
        <f t="shared" si="1"/>
        <v>3.7922384</v>
      </c>
      <c r="F66" s="210">
        <f>LOOKUP("End of Data",Data!$Q$247:'Data'!$Q$315,Data!J$247:'Data'!J$315)</f>
        <v>0</v>
      </c>
      <c r="G66" s="54">
        <f t="shared" si="2"/>
        <v>3.7922384</v>
      </c>
      <c r="H66" s="162">
        <f>Data!H651*100</f>
        <v>7.5400000000000009</v>
      </c>
      <c r="I66" s="55">
        <f t="shared" si="0"/>
        <v>0.28593477536000006</v>
      </c>
      <c r="J66" s="79"/>
    </row>
    <row r="67" spans="1:10" ht="15.6">
      <c r="A67" t="s">
        <v>83</v>
      </c>
      <c r="B67" s="216">
        <f>LOOKUP("End of Data",Data!$H$34:'Data'!$H$103,Data!D$34:'Data'!D$103)</f>
        <v>3.9460000000000002</v>
      </c>
      <c r="C67" s="48">
        <f>IF(B69=0,"",B69)</f>
        <v>3.996</v>
      </c>
      <c r="D67" s="161">
        <v>-0.1448696000000001</v>
      </c>
      <c r="E67" s="43">
        <f t="shared" si="1"/>
        <v>3.8511303999999997</v>
      </c>
      <c r="F67" s="210">
        <f>LOOKUP("End of Data",Data!$Q$247:'Data'!$Q$315,Data!K$247:'Data'!K$315)</f>
        <v>0</v>
      </c>
      <c r="G67" s="54">
        <f t="shared" si="2"/>
        <v>3.8511303999999997</v>
      </c>
      <c r="H67" s="162">
        <f>Data!I651*100</f>
        <v>6.92</v>
      </c>
      <c r="I67" s="55">
        <f t="shared" si="0"/>
        <v>0.26649822367999998</v>
      </c>
      <c r="J67" s="79"/>
    </row>
    <row r="68" spans="1:10" ht="15.6">
      <c r="A68" t="s">
        <v>84</v>
      </c>
      <c r="B68" s="48"/>
      <c r="C68" s="48">
        <f>IF(B69=0,"",B69)</f>
        <v>3.996</v>
      </c>
      <c r="D68" s="161">
        <v>-0.1328328</v>
      </c>
      <c r="E68" s="43">
        <f t="shared" si="1"/>
        <v>3.8631671999999999</v>
      </c>
      <c r="F68" s="210">
        <f>LOOKUP("End of Data",Data!$Q$247:'Data'!$Q$315,Data!L$247:'Data'!L$315)</f>
        <v>0</v>
      </c>
      <c r="G68" s="54">
        <f t="shared" si="2"/>
        <v>3.8631671999999999</v>
      </c>
      <c r="H68" s="162">
        <f>Data!J651*100</f>
        <v>5.88</v>
      </c>
      <c r="I68" s="55">
        <f t="shared" si="0"/>
        <v>0.22715423135999999</v>
      </c>
      <c r="J68" s="79"/>
    </row>
    <row r="69" spans="1:10" ht="15.6">
      <c r="A69" t="s">
        <v>85</v>
      </c>
      <c r="B69" s="216">
        <f>LOOKUP("End of Data",Data!$H$34:'Data'!$H$103,Data!E$34:'Data'!E$103)</f>
        <v>3.996</v>
      </c>
      <c r="C69" s="48">
        <f>IF(B71=0,"",B71)</f>
        <v>4.03</v>
      </c>
      <c r="D69" s="161">
        <v>-0.20169859999999984</v>
      </c>
      <c r="E69" s="43">
        <f t="shared" si="1"/>
        <v>3.8283014000000004</v>
      </c>
      <c r="F69" s="210">
        <f>LOOKUP("End of Data",Data!$Q$247:'Data'!$Q$315,Data!M$247:'Data'!M$315)</f>
        <v>0</v>
      </c>
      <c r="G69" s="54">
        <f t="shared" si="2"/>
        <v>3.8283014000000004</v>
      </c>
      <c r="H69" s="162">
        <f>Data!K651*100</f>
        <v>6.34</v>
      </c>
      <c r="I69" s="55">
        <f t="shared" si="0"/>
        <v>0.24271430876000002</v>
      </c>
      <c r="J69" s="79"/>
    </row>
    <row r="70" spans="1:10" ht="15.6">
      <c r="A70" t="s">
        <v>86</v>
      </c>
      <c r="B70" s="48"/>
      <c r="C70" s="48">
        <f>IF(B71=0,"",B71)</f>
        <v>4.03</v>
      </c>
      <c r="D70" s="161">
        <v>-0.2139334</v>
      </c>
      <c r="E70" s="43">
        <f t="shared" si="1"/>
        <v>3.8160666000000001</v>
      </c>
      <c r="F70" s="210">
        <f>LOOKUP("End of Data",Data!$Q$247:'Data'!$Q$315,Data!N$247:'Data'!N$315)</f>
        <v>0</v>
      </c>
      <c r="G70" s="54">
        <f t="shared" si="2"/>
        <v>3.8160666000000001</v>
      </c>
      <c r="H70" s="162">
        <f>Data!L651*100</f>
        <v>7.7800000000000011</v>
      </c>
      <c r="I70" s="55">
        <f t="shared" si="0"/>
        <v>0.29688998148000006</v>
      </c>
      <c r="J70" s="79"/>
    </row>
    <row r="71" spans="1:10" ht="15.6">
      <c r="A71" t="s">
        <v>87</v>
      </c>
      <c r="B71" s="216">
        <f>LOOKUP("End of Data",Data!$H$34:'Data'!$H$103,Data!F$34:'Data'!F$103)</f>
        <v>4.03</v>
      </c>
      <c r="C71" s="48">
        <f>IF(B73=0,"",B73)</f>
        <v>3.9020000000000001</v>
      </c>
      <c r="D71" s="161">
        <v>-0.13070139999999997</v>
      </c>
      <c r="E71" s="43">
        <f t="shared" si="1"/>
        <v>3.7712986000000002</v>
      </c>
      <c r="F71" s="210">
        <f>LOOKUP("End of Data",Data!$Q$247:'Data'!$Q$315,Data!O$247:'Data'!O$315)</f>
        <v>0</v>
      </c>
      <c r="G71" s="54">
        <f t="shared" si="2"/>
        <v>3.7712986000000002</v>
      </c>
      <c r="H71" s="162">
        <f>Data!M651*100</f>
        <v>6.74</v>
      </c>
      <c r="I71" s="55">
        <f t="shared" si="0"/>
        <v>0.25418552564000002</v>
      </c>
      <c r="J71" s="79"/>
    </row>
    <row r="72" spans="1:10" ht="15.6">
      <c r="A72" t="s">
        <v>88</v>
      </c>
      <c r="B72" s="48"/>
      <c r="C72" s="48">
        <f>IF(B73=0,"",B73)</f>
        <v>3.9020000000000001</v>
      </c>
      <c r="D72" s="161">
        <v>-6.6905799999999876E-2</v>
      </c>
      <c r="E72" s="43">
        <f t="shared" si="1"/>
        <v>3.8350942000000003</v>
      </c>
      <c r="F72" s="210">
        <f>LOOKUP("End of Data",Data!$Q$247:'Data'!$Q$315,Data!P$247:'Data'!P$315)</f>
        <v>0</v>
      </c>
      <c r="G72" s="54">
        <f t="shared" si="2"/>
        <v>3.8350942000000003</v>
      </c>
      <c r="H72" s="162">
        <f>Data!N651*100</f>
        <v>6.4</v>
      </c>
      <c r="I72" s="55">
        <f t="shared" si="0"/>
        <v>0.24544602880000002</v>
      </c>
      <c r="J72" s="79"/>
    </row>
    <row r="73" spans="1:10" ht="16.2" thickBot="1">
      <c r="A73" s="12" t="s">
        <v>77</v>
      </c>
      <c r="B73" s="217">
        <f>LOOKUP("End of Data",Data!$H$34:'Data'!$H$103,Data!G$34:'Data'!G$103)</f>
        <v>3.9020000000000001</v>
      </c>
      <c r="C73" s="51"/>
      <c r="D73" s="44"/>
      <c r="E73" s="44"/>
      <c r="F73" s="46"/>
      <c r="G73" s="166" t="s">
        <v>74</v>
      </c>
      <c r="H73" s="163">
        <f>SUM(H61:H72)</f>
        <v>100.02</v>
      </c>
      <c r="I73" s="163"/>
      <c r="J73" s="295"/>
    </row>
    <row r="74" spans="1:10">
      <c r="A74" s="292"/>
      <c r="B74" s="293"/>
      <c r="C74" s="293"/>
      <c r="D74" s="293"/>
      <c r="E74" s="293"/>
      <c r="F74" s="293"/>
      <c r="G74" s="293"/>
      <c r="H74" s="292"/>
      <c r="I74" s="292"/>
      <c r="J74" s="292"/>
    </row>
    <row r="75" spans="1:10" ht="16.2" thickBot="1">
      <c r="A75" s="59" t="s">
        <v>151</v>
      </c>
      <c r="B75" s="59"/>
      <c r="C75" s="59"/>
      <c r="D75" s="60"/>
      <c r="E75" s="61"/>
      <c r="F75" s="61"/>
      <c r="G75" s="61"/>
      <c r="H75" s="61"/>
      <c r="I75" s="61"/>
      <c r="J75" s="80"/>
    </row>
    <row r="76" spans="1:10" ht="16.2" thickBot="1">
      <c r="A76" s="62"/>
      <c r="B76" s="62"/>
      <c r="C76" s="62"/>
      <c r="D76" s="63"/>
      <c r="E76" s="61"/>
      <c r="F76" s="61"/>
      <c r="G76" s="61"/>
      <c r="H76" s="61"/>
      <c r="I76" s="61"/>
      <c r="J76" s="80"/>
    </row>
    <row r="77" spans="1:10" ht="14.4" thickBot="1">
      <c r="A77" s="78" t="s">
        <v>324</v>
      </c>
      <c r="B77" s="61"/>
      <c r="C77" s="61"/>
      <c r="D77" s="63"/>
      <c r="E77" s="61"/>
      <c r="F77" s="61"/>
      <c r="G77" s="61"/>
      <c r="H77" s="61"/>
      <c r="I77" s="64">
        <f>SUM(I61:I72)</f>
        <v>3.7776946665600004</v>
      </c>
      <c r="J77" s="80"/>
    </row>
    <row r="78" spans="1:10">
      <c r="A78" s="61"/>
      <c r="B78" s="61"/>
      <c r="C78" s="61"/>
      <c r="D78" s="65"/>
      <c r="E78" s="61"/>
      <c r="F78" s="61"/>
      <c r="G78" s="61"/>
      <c r="H78" s="61"/>
      <c r="I78" s="61"/>
      <c r="J78" s="80"/>
    </row>
    <row r="79" spans="1:10" ht="16.2" thickBot="1">
      <c r="A79" s="66" t="s">
        <v>288</v>
      </c>
      <c r="B79" s="66"/>
      <c r="C79" s="66"/>
      <c r="D79" s="67"/>
      <c r="E79" s="41"/>
      <c r="F79" s="41"/>
      <c r="G79" s="41"/>
      <c r="H79" s="41"/>
      <c r="I79" s="41"/>
      <c r="J79" s="81"/>
    </row>
    <row r="80" spans="1:10" ht="16.2" thickBot="1">
      <c r="A80" s="68" t="s">
        <v>75</v>
      </c>
      <c r="B80" s="69"/>
      <c r="C80" s="70"/>
      <c r="D80" s="71"/>
      <c r="E80" s="68"/>
      <c r="F80" s="68"/>
      <c r="G80" s="41"/>
      <c r="H80" s="41"/>
      <c r="I80" s="41"/>
      <c r="J80" s="81"/>
    </row>
    <row r="81" spans="1:14" ht="14.4" thickBot="1">
      <c r="A81" s="41"/>
      <c r="B81" s="192" t="s">
        <v>172</v>
      </c>
      <c r="C81" s="72">
        <f>MAX(0,(F81-I81))</f>
        <v>0</v>
      </c>
      <c r="D81" s="76" t="s">
        <v>325</v>
      </c>
      <c r="E81" s="76"/>
      <c r="F81" s="471">
        <f>+C83</f>
        <v>3.7</v>
      </c>
      <c r="G81" s="76" t="s">
        <v>334</v>
      </c>
      <c r="H81" s="73"/>
      <c r="I81" s="461">
        <f>+C85</f>
        <v>3.7776946665600004</v>
      </c>
      <c r="J81" s="73"/>
      <c r="K81" s="16"/>
      <c r="L81" s="13"/>
      <c r="M81" s="13"/>
      <c r="N81" s="13"/>
    </row>
    <row r="82" spans="1:14" ht="15" thickBot="1">
      <c r="A82" s="41"/>
      <c r="B82" s="191" t="s">
        <v>197</v>
      </c>
      <c r="C82" s="71"/>
      <c r="D82" s="391"/>
      <c r="E82" s="68"/>
      <c r="F82" s="41"/>
      <c r="G82" s="391"/>
      <c r="H82" s="41"/>
      <c r="I82" s="482"/>
      <c r="J82" s="73"/>
      <c r="K82" s="16"/>
      <c r="L82" s="13"/>
      <c r="M82" s="13"/>
      <c r="N82" s="13"/>
    </row>
    <row r="83" spans="1:14" ht="13.8" thickBot="1">
      <c r="A83" s="568" t="s">
        <v>204</v>
      </c>
      <c r="B83" s="569"/>
      <c r="C83" s="462">
        <f>MIN(D84,(IF(F84&gt;H84,F84,H84)))</f>
        <v>3.7</v>
      </c>
      <c r="D83" s="76" t="s">
        <v>230</v>
      </c>
      <c r="E83" s="73"/>
      <c r="F83" s="76"/>
      <c r="G83" s="73"/>
      <c r="H83" s="73"/>
      <c r="I83" s="73"/>
      <c r="J83" s="73"/>
      <c r="K83" s="16"/>
      <c r="L83" s="13"/>
      <c r="M83" s="290"/>
      <c r="N83" s="13"/>
    </row>
    <row r="84" spans="1:14" ht="16.2" thickBot="1">
      <c r="A84" s="71"/>
      <c r="B84" s="73"/>
      <c r="C84" s="71"/>
      <c r="D84" s="75">
        <f>1.15*3.7</f>
        <v>4.2549999999999999</v>
      </c>
      <c r="E84" s="463"/>
      <c r="F84" s="464">
        <f>+Data!F832</f>
        <v>3.7</v>
      </c>
      <c r="G84" s="74"/>
      <c r="H84" s="465">
        <f>((SUM((Data!N444:'Data'!N447),I77)-MAX((Data!N444:'Data'!N447),I77)-MIN((Data!N444:'Data'!N447),I77))/3)*(0.85)</f>
        <v>2.9976666666666669</v>
      </c>
      <c r="I84" s="73"/>
      <c r="J84" s="73"/>
      <c r="K84" s="16"/>
      <c r="L84" s="13"/>
      <c r="M84" s="13"/>
      <c r="N84" s="13"/>
    </row>
    <row r="85" spans="1:14" ht="13.8" thickBot="1">
      <c r="A85" s="568" t="s">
        <v>205</v>
      </c>
      <c r="B85" s="569"/>
      <c r="C85" s="478">
        <f>IF(D86&gt;G86,D86,G86)</f>
        <v>3.7776946665600004</v>
      </c>
      <c r="D85" s="468" t="s">
        <v>198</v>
      </c>
      <c r="E85" s="73"/>
      <c r="F85" s="73"/>
      <c r="G85" s="73"/>
      <c r="H85" s="391"/>
      <c r="I85" s="391"/>
      <c r="J85" s="73"/>
      <c r="K85" s="16"/>
      <c r="L85" s="13"/>
      <c r="M85" s="13"/>
      <c r="N85" s="13"/>
    </row>
    <row r="86" spans="1:14">
      <c r="A86" s="73"/>
      <c r="B86" s="73"/>
      <c r="C86" s="73"/>
      <c r="D86" s="465">
        <f>+I77</f>
        <v>3.7776946665600004</v>
      </c>
      <c r="E86" s="73"/>
      <c r="F86" s="73"/>
      <c r="G86" s="75">
        <f>+Data!C832</f>
        <v>2.2000000000000002</v>
      </c>
      <c r="H86" s="73"/>
      <c r="I86" s="73"/>
      <c r="J86" s="81"/>
      <c r="K86" s="16"/>
    </row>
    <row r="87" spans="1:14" ht="14.4" thickBot="1">
      <c r="A87" s="67"/>
      <c r="B87" s="67"/>
      <c r="C87" s="67"/>
      <c r="D87" s="220"/>
      <c r="E87" s="67"/>
      <c r="F87" s="221"/>
      <c r="G87" s="67"/>
      <c r="H87" s="220"/>
      <c r="I87" s="220"/>
      <c r="J87" s="220"/>
      <c r="K87" s="16"/>
    </row>
    <row r="88" spans="1:14" ht="13.8">
      <c r="A88" s="58" t="s">
        <v>69</v>
      </c>
      <c r="B88" s="13"/>
      <c r="C88" s="13"/>
      <c r="D88" s="14"/>
      <c r="E88" s="13"/>
      <c r="F88" s="186"/>
      <c r="G88" s="13"/>
      <c r="H88" s="14"/>
      <c r="I88" s="13"/>
      <c r="J88" s="13"/>
    </row>
    <row r="89" spans="1:14">
      <c r="A89" s="247" t="s">
        <v>399</v>
      </c>
    </row>
    <row r="90" spans="1:14">
      <c r="A90" t="s">
        <v>328</v>
      </c>
    </row>
    <row r="91" spans="1:14">
      <c r="A91" s="247" t="s">
        <v>289</v>
      </c>
      <c r="I91" s="13"/>
      <c r="L91" s="323"/>
    </row>
    <row r="92" spans="1:14">
      <c r="A92" s="247" t="s">
        <v>290</v>
      </c>
    </row>
    <row r="93" spans="1:14">
      <c r="A93" s="247" t="s">
        <v>346</v>
      </c>
    </row>
    <row r="94" spans="1:14" ht="13.8" thickBot="1">
      <c r="A94" s="247" t="s">
        <v>386</v>
      </c>
    </row>
    <row r="95" spans="1:14" ht="16.2" thickBot="1">
      <c r="B95" s="83" t="s">
        <v>58</v>
      </c>
      <c r="D95" s="164">
        <f>LOOKUP("End of Data",Data!$H$112:'Data'!$H$182,Data!$B$112:'Data'!$B$182)</f>
        <v>44070</v>
      </c>
    </row>
    <row r="96" spans="1:14" ht="16.2" thickBot="1">
      <c r="A96" s="9" t="s">
        <v>241</v>
      </c>
      <c r="B96" s="10"/>
      <c r="C96" s="10"/>
      <c r="D96" s="10"/>
      <c r="E96" s="10"/>
      <c r="F96" s="10"/>
      <c r="G96" s="10"/>
      <c r="H96" s="10"/>
      <c r="I96" s="10"/>
      <c r="J96" s="12"/>
    </row>
    <row r="97" spans="1:10" ht="15">
      <c r="A97" s="11"/>
      <c r="B97" s="551" t="s">
        <v>59</v>
      </c>
      <c r="C97" s="552"/>
      <c r="D97" s="542" t="s">
        <v>315</v>
      </c>
      <c r="E97" s="542"/>
      <c r="F97" s="47" t="s">
        <v>316</v>
      </c>
      <c r="G97" s="553" t="s">
        <v>317</v>
      </c>
      <c r="H97" s="553"/>
      <c r="I97" s="553"/>
      <c r="J97" s="79"/>
    </row>
    <row r="98" spans="1:10">
      <c r="A98" s="58" t="s">
        <v>42</v>
      </c>
      <c r="B98" s="177" t="s">
        <v>318</v>
      </c>
      <c r="C98" s="177" t="s">
        <v>319</v>
      </c>
      <c r="D98" s="178" t="s">
        <v>320</v>
      </c>
      <c r="E98" s="178" t="s">
        <v>321</v>
      </c>
      <c r="F98" s="47" t="s">
        <v>322</v>
      </c>
      <c r="G98" s="179" t="s">
        <v>63</v>
      </c>
      <c r="H98" s="179" t="s">
        <v>62</v>
      </c>
      <c r="I98" s="179" t="s">
        <v>64</v>
      </c>
      <c r="J98" s="79"/>
    </row>
    <row r="99" spans="1:10" ht="39.6">
      <c r="A99" s="180" t="s">
        <v>266</v>
      </c>
      <c r="B99" s="181" t="s">
        <v>67</v>
      </c>
      <c r="C99" s="181" t="s">
        <v>39</v>
      </c>
      <c r="D99" s="182" t="s">
        <v>7</v>
      </c>
      <c r="E99" s="182" t="s">
        <v>60</v>
      </c>
      <c r="F99" s="183" t="s">
        <v>68</v>
      </c>
      <c r="G99" s="184" t="s">
        <v>61</v>
      </c>
      <c r="H99" s="184" t="s">
        <v>8</v>
      </c>
      <c r="I99" s="184" t="s">
        <v>65</v>
      </c>
      <c r="J99" s="185"/>
    </row>
    <row r="100" spans="1:10">
      <c r="B100" s="50" t="s">
        <v>347</v>
      </c>
      <c r="C100" s="49"/>
      <c r="D100" s="42"/>
      <c r="E100" s="42"/>
      <c r="F100" s="45"/>
      <c r="G100" s="52"/>
      <c r="H100" s="52" t="s">
        <v>323</v>
      </c>
      <c r="I100" s="52" t="s">
        <v>149</v>
      </c>
      <c r="J100" s="291"/>
    </row>
    <row r="101" spans="1:10" ht="15.6">
      <c r="A101" t="s">
        <v>77</v>
      </c>
      <c r="B101" s="48" t="s">
        <v>89</v>
      </c>
      <c r="C101" s="297" t="str">
        <f>IF(B104=0,"",B104)</f>
        <v/>
      </c>
      <c r="D101" s="161">
        <f t="array" ref="D101:D112">TRANSPOSE(Data!C$549:'Data'!N$549)</f>
        <v>-0.11667159999999983</v>
      </c>
      <c r="E101" s="298" t="str">
        <f>IF(C101="","",C101+D101)</f>
        <v/>
      </c>
      <c r="F101" s="210">
        <f>LOOKUP("End of Data",Data!$Q$326:'Data'!$Q$395,Data!E$326:'Data'!E$395)</f>
        <v>3.8</v>
      </c>
      <c r="G101" s="54">
        <f>IF(F101&gt;0,F101,E101)</f>
        <v>3.8</v>
      </c>
      <c r="H101" s="162">
        <f>Data!$C651*100</f>
        <v>6.9600000000000009</v>
      </c>
      <c r="I101" s="55">
        <f t="shared" ref="I101:I112" si="3">(G101*H101)/100</f>
        <v>0.26447999999999999</v>
      </c>
      <c r="J101" s="79"/>
    </row>
    <row r="102" spans="1:10" ht="15.6">
      <c r="A102" t="s">
        <v>78</v>
      </c>
      <c r="B102" s="48"/>
      <c r="C102" s="297" t="str">
        <f>IF(B104=0,"",B104)</f>
        <v/>
      </c>
      <c r="D102" s="161">
        <v>-0.15698860000000012</v>
      </c>
      <c r="E102" s="298" t="str">
        <f t="shared" ref="E102:E112" si="4">IF(C102="","",C102+D102)</f>
        <v/>
      </c>
      <c r="F102" s="210">
        <f>LOOKUP("End of Data",Data!$Q$326:'Data'!$Q$395,Data!F$326:'Data'!F$395)</f>
        <v>3.84</v>
      </c>
      <c r="G102" s="54">
        <f t="shared" ref="G102:G112" si="5">IF(F102&gt;0,F102,E102)</f>
        <v>3.84</v>
      </c>
      <c r="H102" s="162">
        <f>Data!$D651*100</f>
        <v>11.46</v>
      </c>
      <c r="I102" s="55">
        <f t="shared" si="3"/>
        <v>0.44006400000000001</v>
      </c>
      <c r="J102" s="79"/>
    </row>
    <row r="103" spans="1:10" ht="15.6">
      <c r="A103" t="s">
        <v>79</v>
      </c>
      <c r="B103" s="48"/>
      <c r="C103" s="297" t="str">
        <f>IF(B104=0,"",B104)</f>
        <v/>
      </c>
      <c r="D103" s="161">
        <v>-0.19087199999999999</v>
      </c>
      <c r="E103" s="298" t="str">
        <f t="shared" si="4"/>
        <v/>
      </c>
      <c r="F103" s="210">
        <f>LOOKUP("End of Data",Data!$Q$326:'Data'!$Q$395,Data!G$326:'Data'!G$395)</f>
        <v>3.68</v>
      </c>
      <c r="G103" s="54">
        <f t="shared" si="5"/>
        <v>3.68</v>
      </c>
      <c r="H103" s="162">
        <f>Data!$E651*100</f>
        <v>12.4</v>
      </c>
      <c r="I103" s="55">
        <f t="shared" si="3"/>
        <v>0.45632000000000006</v>
      </c>
      <c r="J103" s="79"/>
    </row>
    <row r="104" spans="1:10" ht="15.6">
      <c r="A104" t="s">
        <v>80</v>
      </c>
      <c r="B104" s="216">
        <f>LOOKUP("End of Data",Data!$H$113:'Data'!$H$182,Data!C$113:'Data'!C$182)</f>
        <v>0</v>
      </c>
      <c r="C104" s="486" t="str">
        <f>IF(B107=0,"",B107)</f>
        <v/>
      </c>
      <c r="D104" s="161">
        <v>-0.20845640000000004</v>
      </c>
      <c r="E104" s="487" t="str">
        <f t="shared" si="4"/>
        <v/>
      </c>
      <c r="F104" s="210">
        <f>LOOKUP("End of Data",Data!$Q$326:'Data'!$Q$395,Data!H$326:'Data'!H$395)</f>
        <v>3.71</v>
      </c>
      <c r="G104" s="54">
        <f t="shared" si="5"/>
        <v>3.71</v>
      </c>
      <c r="H104" s="162">
        <f>Data!$F651*100</f>
        <v>9</v>
      </c>
      <c r="I104" s="55">
        <f t="shared" si="3"/>
        <v>0.33390000000000003</v>
      </c>
      <c r="J104" s="79"/>
    </row>
    <row r="105" spans="1:10" ht="15.6">
      <c r="A105" t="s">
        <v>81</v>
      </c>
      <c r="B105" s="48"/>
      <c r="C105" s="486" t="str">
        <f>IF(B107=0,"",B107)</f>
        <v/>
      </c>
      <c r="D105" s="161">
        <v>-0.14014259999999998</v>
      </c>
      <c r="E105" s="487" t="str">
        <f t="shared" si="4"/>
        <v/>
      </c>
      <c r="F105" s="210">
        <f>LOOKUP("End of Data",Data!$Q$326:'Data'!$Q$395,Data!I$326:'Data'!I$395)</f>
        <v>3.79</v>
      </c>
      <c r="G105" s="54">
        <f t="shared" si="5"/>
        <v>3.79</v>
      </c>
      <c r="H105" s="162">
        <f>Data!$G651*100</f>
        <v>12.6</v>
      </c>
      <c r="I105" s="55">
        <f t="shared" si="3"/>
        <v>0.47753999999999996</v>
      </c>
      <c r="J105" s="79"/>
    </row>
    <row r="106" spans="1:10" ht="15.6">
      <c r="A106" t="s">
        <v>82</v>
      </c>
      <c r="B106" s="48"/>
      <c r="C106" s="486" t="str">
        <f>IF(B107=0,"",B107)</f>
        <v/>
      </c>
      <c r="D106" s="161">
        <v>-0.1537616</v>
      </c>
      <c r="E106" s="487" t="str">
        <f t="shared" si="4"/>
        <v/>
      </c>
      <c r="F106" s="210">
        <f>LOOKUP("End of Data",Data!$Q$326:'Data'!$Q$395,Data!J$326:'Data'!J$395)</f>
        <v>3.78</v>
      </c>
      <c r="G106" s="54">
        <f t="shared" si="5"/>
        <v>3.78</v>
      </c>
      <c r="H106" s="162">
        <f>Data!$H651*100</f>
        <v>7.5400000000000009</v>
      </c>
      <c r="I106" s="55">
        <f t="shared" si="3"/>
        <v>0.28501199999999999</v>
      </c>
      <c r="J106" s="79"/>
    </row>
    <row r="107" spans="1:10" ht="15.6">
      <c r="A107" t="s">
        <v>83</v>
      </c>
      <c r="B107" s="216">
        <f>LOOKUP("End of Data",Data!$H$113:'Data'!$H$182,Data!D$113:'Data'!D$182)</f>
        <v>0</v>
      </c>
      <c r="C107" s="48" t="str">
        <f>IF(B109=0,"",B109)</f>
        <v/>
      </c>
      <c r="D107" s="161">
        <v>-0.1448696000000001</v>
      </c>
      <c r="E107" s="43" t="str">
        <f t="shared" si="4"/>
        <v/>
      </c>
      <c r="F107" s="210">
        <f>LOOKUP("End of Data",Data!$Q$326:'Data'!$Q$395,Data!K$326:'Data'!K$395)</f>
        <v>3.68</v>
      </c>
      <c r="G107" s="54">
        <f t="shared" si="5"/>
        <v>3.68</v>
      </c>
      <c r="H107" s="162">
        <f>Data!$I651*100</f>
        <v>6.92</v>
      </c>
      <c r="I107" s="55">
        <f t="shared" si="3"/>
        <v>0.25465599999999999</v>
      </c>
      <c r="J107" s="79"/>
    </row>
    <row r="108" spans="1:10" ht="15.6">
      <c r="A108" t="s">
        <v>84</v>
      </c>
      <c r="B108" s="48"/>
      <c r="C108" s="48" t="str">
        <f>IF(B109=0,"",B109)</f>
        <v/>
      </c>
      <c r="D108" s="161">
        <v>-0.1328328</v>
      </c>
      <c r="E108" s="43" t="str">
        <f t="shared" si="4"/>
        <v/>
      </c>
      <c r="F108" s="210">
        <f>LOOKUP("End of Data",Data!$Q$326:'Data'!$Q$395,Data!L$326:'Data'!L$395)</f>
        <v>3.29</v>
      </c>
      <c r="G108" s="54">
        <f t="shared" si="5"/>
        <v>3.29</v>
      </c>
      <c r="H108" s="162">
        <f>Data!$J651*100</f>
        <v>5.88</v>
      </c>
      <c r="I108" s="55">
        <f t="shared" si="3"/>
        <v>0.19345199999999999</v>
      </c>
      <c r="J108" s="79"/>
    </row>
    <row r="109" spans="1:10" ht="15.6">
      <c r="A109" t="s">
        <v>85</v>
      </c>
      <c r="B109" s="216">
        <f>LOOKUP("End of Data",Data!$H$113:'Data'!$H$182,Data!E$113:'Data'!E$182)</f>
        <v>0</v>
      </c>
      <c r="C109" s="48" t="str">
        <f>IF(B111=0,"",B111)</f>
        <v/>
      </c>
      <c r="D109" s="161">
        <v>-0.20169859999999984</v>
      </c>
      <c r="E109" s="43" t="str">
        <f t="shared" si="4"/>
        <v/>
      </c>
      <c r="F109" s="210">
        <f>LOOKUP("End of Data",Data!$Q$326:'Data'!$Q$395,Data!M$326:'Data'!M$395)</f>
        <v>3.2</v>
      </c>
      <c r="G109" s="54">
        <f t="shared" si="5"/>
        <v>3.2</v>
      </c>
      <c r="H109" s="162">
        <f>Data!$K651*100</f>
        <v>6.34</v>
      </c>
      <c r="I109" s="55">
        <f t="shared" si="3"/>
        <v>0.20288</v>
      </c>
      <c r="J109" s="79"/>
    </row>
    <row r="110" spans="1:10" ht="15.6">
      <c r="A110" t="s">
        <v>86</v>
      </c>
      <c r="B110" s="48"/>
      <c r="C110" s="48" t="str">
        <f>IF(B111=0,"",B111)</f>
        <v/>
      </c>
      <c r="D110" s="161">
        <v>-0.2139334</v>
      </c>
      <c r="E110" s="43" t="str">
        <f t="shared" si="4"/>
        <v/>
      </c>
      <c r="F110" s="210">
        <f>LOOKUP("End of Data",Data!$Q$326:'Data'!$Q$395,Data!N$326:'Data'!N$395)</f>
        <v>3.16</v>
      </c>
      <c r="G110" s="54">
        <f t="shared" si="5"/>
        <v>3.16</v>
      </c>
      <c r="H110" s="162">
        <f>Data!$L651*100</f>
        <v>7.7800000000000011</v>
      </c>
      <c r="I110" s="55">
        <f t="shared" si="3"/>
        <v>0.24584800000000004</v>
      </c>
      <c r="J110" s="79"/>
    </row>
    <row r="111" spans="1:10" ht="15.6">
      <c r="A111" t="s">
        <v>87</v>
      </c>
      <c r="B111" s="216">
        <f>LOOKUP("End of Data",Data!$H$113:'Data'!$H$182,Data!F$113:'Data'!F$182)</f>
        <v>0</v>
      </c>
      <c r="C111" s="48">
        <f>IF(B113=0,"",B113)</f>
        <v>3.4420000000000002</v>
      </c>
      <c r="D111" s="161">
        <v>-0.13070139999999997</v>
      </c>
      <c r="E111" s="43">
        <f t="shared" si="4"/>
        <v>3.3112986000000002</v>
      </c>
      <c r="F111" s="210">
        <f>LOOKUP("End of Data",Data!$Q$326:'Data'!$Q$395,Data!O$326:'Data'!O$395)</f>
        <v>0</v>
      </c>
      <c r="G111" s="54">
        <f t="shared" si="5"/>
        <v>3.3112986000000002</v>
      </c>
      <c r="H111" s="162">
        <f>Data!$M651*100</f>
        <v>6.74</v>
      </c>
      <c r="I111" s="55">
        <f t="shared" si="3"/>
        <v>0.22318152564000002</v>
      </c>
      <c r="J111" s="79"/>
    </row>
    <row r="112" spans="1:10" ht="15.6">
      <c r="A112" t="s">
        <v>88</v>
      </c>
      <c r="B112" s="48"/>
      <c r="C112" s="48">
        <f>IF(B113=0,"",B113)</f>
        <v>3.4420000000000002</v>
      </c>
      <c r="D112" s="161">
        <v>-6.6905799999999876E-2</v>
      </c>
      <c r="E112" s="43">
        <f t="shared" si="4"/>
        <v>3.3750942000000004</v>
      </c>
      <c r="F112" s="210">
        <f>LOOKUP("End of Data",Data!$Q$326:'Data'!$Q$395,Data!P$326:'Data'!P$395)</f>
        <v>0</v>
      </c>
      <c r="G112" s="54">
        <f t="shared" si="5"/>
        <v>3.3750942000000004</v>
      </c>
      <c r="H112" s="162">
        <f>Data!$N651*100</f>
        <v>6.4</v>
      </c>
      <c r="I112" s="55">
        <f t="shared" si="3"/>
        <v>0.21600602880000003</v>
      </c>
      <c r="J112" s="79"/>
    </row>
    <row r="113" spans="1:11" ht="16.2" thickBot="1">
      <c r="A113" s="12" t="s">
        <v>77</v>
      </c>
      <c r="B113" s="217">
        <f>LOOKUP("End of Data",Data!$H$113:'Data'!$H$182,Data!G$113:'Data'!G$182)</f>
        <v>3.4420000000000002</v>
      </c>
      <c r="C113" s="51"/>
      <c r="D113" s="44"/>
      <c r="E113" s="44"/>
      <c r="F113" s="46"/>
      <c r="G113" s="166" t="s">
        <v>74</v>
      </c>
      <c r="H113" s="163">
        <f>SUM(H101:H112)</f>
        <v>100.02</v>
      </c>
      <c r="I113" s="163"/>
      <c r="J113" s="295"/>
    </row>
    <row r="114" spans="1:11">
      <c r="A114" s="292"/>
      <c r="B114" s="293"/>
      <c r="C114" s="293"/>
      <c r="D114" s="293"/>
      <c r="E114" s="293"/>
      <c r="F114" s="293"/>
      <c r="G114" s="293"/>
      <c r="H114" s="292"/>
      <c r="I114" s="292"/>
      <c r="J114" s="292"/>
    </row>
    <row r="115" spans="1:11" ht="16.2" thickBot="1">
      <c r="A115" s="59" t="s">
        <v>151</v>
      </c>
      <c r="B115" s="59"/>
      <c r="C115" s="59"/>
      <c r="D115" s="60"/>
      <c r="E115" s="61"/>
      <c r="F115" s="61"/>
      <c r="G115" s="61"/>
      <c r="H115" s="61"/>
      <c r="I115" s="61"/>
      <c r="J115" s="80"/>
    </row>
    <row r="116" spans="1:11" ht="16.2" thickBot="1">
      <c r="A116" s="62"/>
      <c r="B116" s="62"/>
      <c r="C116" s="62"/>
      <c r="D116" s="63"/>
      <c r="E116" s="61"/>
      <c r="F116" s="61"/>
      <c r="G116" s="61"/>
      <c r="H116" s="61"/>
      <c r="I116" s="61"/>
      <c r="J116" s="80"/>
    </row>
    <row r="117" spans="1:11" ht="14.4" thickBot="1">
      <c r="A117" s="78" t="s">
        <v>324</v>
      </c>
      <c r="B117" s="61"/>
      <c r="C117" s="61"/>
      <c r="D117" s="63"/>
      <c r="E117" s="61"/>
      <c r="F117" s="61"/>
      <c r="G117" s="61"/>
      <c r="H117" s="61"/>
      <c r="I117" s="64">
        <f>SUM(I101:I112)</f>
        <v>3.59333955444</v>
      </c>
      <c r="J117" s="80"/>
    </row>
    <row r="118" spans="1:11">
      <c r="A118" s="61"/>
      <c r="B118" s="61"/>
      <c r="C118" s="61"/>
      <c r="D118" s="65"/>
      <c r="E118" s="61"/>
      <c r="F118" s="61"/>
      <c r="G118" s="61"/>
      <c r="H118" s="61"/>
      <c r="I118" s="61"/>
      <c r="J118" s="80"/>
    </row>
    <row r="119" spans="1:11" ht="16.2" thickBot="1">
      <c r="A119" s="66" t="s">
        <v>288</v>
      </c>
      <c r="B119" s="66"/>
      <c r="C119" s="66"/>
      <c r="D119" s="67"/>
      <c r="E119" s="41"/>
      <c r="F119" s="41"/>
      <c r="G119" s="41"/>
      <c r="H119" s="41"/>
      <c r="I119" s="41"/>
      <c r="J119" s="81"/>
    </row>
    <row r="120" spans="1:11" ht="16.2" thickBot="1">
      <c r="A120" s="68" t="s">
        <v>75</v>
      </c>
      <c r="B120" s="69"/>
      <c r="C120" s="70"/>
      <c r="D120" s="71"/>
      <c r="E120" s="68"/>
      <c r="F120" s="68"/>
      <c r="G120" s="41"/>
      <c r="H120" s="41"/>
      <c r="I120" s="41"/>
      <c r="J120" s="81"/>
    </row>
    <row r="121" spans="1:11" ht="14.4" thickBot="1">
      <c r="A121" s="41"/>
      <c r="B121" s="192" t="s">
        <v>172</v>
      </c>
      <c r="C121" s="72">
        <f>MAX(0,(F121-I121))</f>
        <v>0.10666044556000021</v>
      </c>
      <c r="D121" s="76" t="s">
        <v>325</v>
      </c>
      <c r="E121" s="76"/>
      <c r="F121" s="471">
        <f>+C123</f>
        <v>3.7</v>
      </c>
      <c r="G121" s="76" t="s">
        <v>326</v>
      </c>
      <c r="H121" s="73"/>
      <c r="I121" s="461">
        <f>+C125</f>
        <v>3.59333955444</v>
      </c>
      <c r="J121" s="73"/>
      <c r="K121" s="16"/>
    </row>
    <row r="122" spans="1:11" ht="14.4" thickBot="1">
      <c r="A122" s="41"/>
      <c r="B122" s="191" t="s">
        <v>197</v>
      </c>
      <c r="C122" s="71"/>
      <c r="D122" s="391"/>
      <c r="E122" s="68"/>
      <c r="F122" s="41"/>
      <c r="G122" s="391"/>
      <c r="H122" s="41"/>
      <c r="I122" s="391"/>
      <c r="J122" s="73"/>
      <c r="K122" s="16"/>
    </row>
    <row r="123" spans="1:11" ht="13.8" thickBot="1">
      <c r="A123" s="568" t="s">
        <v>204</v>
      </c>
      <c r="B123" s="569"/>
      <c r="C123" s="462">
        <f>MIN(D124,(IF(F124&gt;H124,F124,H124)))</f>
        <v>3.7</v>
      </c>
      <c r="D123" s="76" t="s">
        <v>230</v>
      </c>
      <c r="E123" s="73"/>
      <c r="F123" s="76"/>
      <c r="G123" s="73"/>
      <c r="H123" s="73"/>
      <c r="I123" s="73"/>
      <c r="J123" s="73"/>
    </row>
    <row r="124" spans="1:11" ht="16.2" thickBot="1">
      <c r="A124" s="71"/>
      <c r="B124" s="73"/>
      <c r="C124" s="71"/>
      <c r="D124" s="75">
        <f>1.15*3.7</f>
        <v>4.2549999999999999</v>
      </c>
      <c r="E124" s="463"/>
      <c r="F124" s="464">
        <f>+Data!F831</f>
        <v>3.7</v>
      </c>
      <c r="G124" s="74"/>
      <c r="H124" s="465">
        <f>((SUM((Data!N444:'Data'!N447),I117)-MAX((Data!N444:'Data'!N447),I117)-MIN((Data!N444:'Data'!N447),I117))/3)*(0.85)</f>
        <v>2.9929462070913329</v>
      </c>
      <c r="I124" s="73"/>
      <c r="J124" s="73"/>
    </row>
    <row r="125" spans="1:11" ht="13.8" thickBot="1">
      <c r="A125" s="568" t="s">
        <v>205</v>
      </c>
      <c r="B125" s="569"/>
      <c r="C125" s="478">
        <f>IF(D126&gt;G126,D126,G126)</f>
        <v>3.59333955444</v>
      </c>
      <c r="D125" s="468" t="s">
        <v>198</v>
      </c>
      <c r="E125" s="73"/>
      <c r="F125" s="73"/>
      <c r="G125" s="73"/>
      <c r="H125" s="391"/>
      <c r="I125" s="391"/>
      <c r="J125" s="73"/>
    </row>
    <row r="126" spans="1:11" ht="13.8" thickBot="1">
      <c r="A126" s="67"/>
      <c r="B126" s="67"/>
      <c r="C126" s="67"/>
      <c r="D126" s="477">
        <f>+I117</f>
        <v>3.59333955444</v>
      </c>
      <c r="E126" s="67"/>
      <c r="F126" s="67"/>
      <c r="G126" s="469">
        <f>+Data!C831</f>
        <v>2.2000000000000002</v>
      </c>
      <c r="H126" s="67"/>
      <c r="I126" s="67"/>
      <c r="J126" s="222"/>
      <c r="K126" s="16"/>
    </row>
    <row r="127" spans="1:11" ht="13.8">
      <c r="A127" s="58" t="s">
        <v>69</v>
      </c>
      <c r="B127" s="13"/>
      <c r="C127" s="13"/>
      <c r="D127" s="14"/>
      <c r="E127" s="13"/>
      <c r="F127" s="186"/>
      <c r="G127" s="13"/>
      <c r="H127" s="14"/>
      <c r="I127" s="13"/>
      <c r="J127" s="13"/>
    </row>
    <row r="128" spans="1:11">
      <c r="A128" t="s">
        <v>335</v>
      </c>
    </row>
    <row r="129" spans="1:10">
      <c r="A129" t="s">
        <v>328</v>
      </c>
      <c r="J129" s="247"/>
    </row>
    <row r="130" spans="1:10">
      <c r="A130" s="247" t="s">
        <v>289</v>
      </c>
      <c r="I130" s="13"/>
    </row>
    <row r="131" spans="1:10">
      <c r="A131" s="247" t="s">
        <v>290</v>
      </c>
    </row>
    <row r="132" spans="1:10">
      <c r="A132" s="247" t="s">
        <v>228</v>
      </c>
    </row>
    <row r="133" spans="1:10">
      <c r="A133" s="247" t="s">
        <v>386</v>
      </c>
    </row>
  </sheetData>
  <mergeCells count="33">
    <mergeCell ref="A45:G45"/>
    <mergeCell ref="A47:G47"/>
    <mergeCell ref="A41:G41"/>
    <mergeCell ref="A32:G32"/>
    <mergeCell ref="A123:B123"/>
    <mergeCell ref="A49:G49"/>
    <mergeCell ref="A51:G51"/>
    <mergeCell ref="A43:G43"/>
    <mergeCell ref="A125:B125"/>
    <mergeCell ref="B97:C97"/>
    <mergeCell ref="D97:E97"/>
    <mergeCell ref="G97:I97"/>
    <mergeCell ref="B57:C57"/>
    <mergeCell ref="D57:E57"/>
    <mergeCell ref="G57:I57"/>
    <mergeCell ref="A83:B83"/>
    <mergeCell ref="A85:B85"/>
    <mergeCell ref="A30:G30"/>
    <mergeCell ref="A22:G22"/>
    <mergeCell ref="A23:G23"/>
    <mergeCell ref="A34:G34"/>
    <mergeCell ref="A37:G37"/>
    <mergeCell ref="A24:G24"/>
    <mergeCell ref="A26:G26"/>
    <mergeCell ref="A4:B4"/>
    <mergeCell ref="A5:B5"/>
    <mergeCell ref="A10:G10"/>
    <mergeCell ref="A7:G7"/>
    <mergeCell ref="A28:G28"/>
    <mergeCell ref="A16:G16"/>
    <mergeCell ref="A18:G18"/>
    <mergeCell ref="A12:G12"/>
    <mergeCell ref="A14:G14"/>
  </mergeCells>
  <phoneticPr fontId="2" type="noConversion"/>
  <hyperlinks>
    <hyperlink ref="A3:C3" location="Documentation!A9" display="Brief description of the futures forecast model" xr:uid="{00000000-0004-0000-0500-000003000000}"/>
    <hyperlink ref="A4:B4" location="Documentation!A20" display="Data and sources" xr:uid="{00000000-0004-0000-0500-000004000000}"/>
    <hyperlink ref="A5:B5" location="Documentation!A44" display="Forecast procedures" xr:uid="{00000000-0004-0000-0500-000005000000}"/>
  </hyperlinks>
  <pageMargins left="0.25" right="0.25" top="0.5" bottom="0.5" header="0.5" footer="0.5"/>
  <pageSetup scale="70" fitToHeight="4" orientation="landscape" r:id="rId1"/>
  <headerFooter alignWithMargins="0"/>
  <ignoredErrors>
    <ignoredError sqref="B64:B73 C61:C65 E61:E72 F61:F72 G61:G72 I61:I72 C71:C72 I77" evalError="1"/>
    <ignoredError sqref="C66:C70" evalError="1"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BR836"/>
  <sheetViews>
    <sheetView zoomScaleNormal="100" workbookViewId="0">
      <selection activeCell="C683" sqref="C683"/>
    </sheetView>
  </sheetViews>
  <sheetFormatPr defaultRowHeight="13.2"/>
  <cols>
    <col min="1" max="1" width="11.33203125" customWidth="1"/>
    <col min="2" max="2" width="17.109375" customWidth="1"/>
    <col min="3" max="3" width="22.109375" customWidth="1"/>
    <col min="4" max="4" width="11.33203125" customWidth="1"/>
    <col min="5" max="5" width="14.44140625" customWidth="1"/>
    <col min="6" max="6" width="10.44140625" customWidth="1"/>
    <col min="7" max="7" width="17.5546875" customWidth="1"/>
    <col min="8" max="8" width="11.5546875" customWidth="1"/>
    <col min="10" max="10" width="12.109375" customWidth="1"/>
    <col min="12" max="13" width="9.77734375" bestFit="1" customWidth="1"/>
    <col min="14" max="14" width="13" customWidth="1"/>
    <col min="15" max="15" width="13.33203125" customWidth="1"/>
    <col min="16" max="16" width="12.44140625" customWidth="1"/>
    <col min="17" max="17" width="22" customWidth="1"/>
  </cols>
  <sheetData>
    <row r="1" spans="1:70" ht="18">
      <c r="A1" s="508" t="s">
        <v>47</v>
      </c>
      <c r="B1" s="15"/>
      <c r="C1" s="15"/>
      <c r="D1" s="193"/>
      <c r="E1" s="15"/>
      <c r="F1" s="15"/>
      <c r="G1" s="15"/>
      <c r="H1" s="6"/>
      <c r="I1" s="6"/>
      <c r="J1" s="6"/>
      <c r="K1" s="6"/>
    </row>
    <row r="2" spans="1:70" ht="18">
      <c r="A2" s="503" t="s">
        <v>14</v>
      </c>
      <c r="B2" s="15"/>
      <c r="C2" s="15"/>
      <c r="D2" s="15"/>
      <c r="E2" s="15"/>
      <c r="F2" s="15"/>
      <c r="G2" s="15"/>
      <c r="H2" s="6"/>
      <c r="I2" s="6"/>
      <c r="J2" s="6"/>
      <c r="K2" s="6"/>
    </row>
    <row r="3" spans="1:70" ht="12.75" customHeight="1">
      <c r="A3" s="503"/>
      <c r="B3" s="15"/>
      <c r="C3" s="15"/>
      <c r="D3" s="15"/>
      <c r="E3" s="15"/>
      <c r="F3" s="15"/>
      <c r="G3" s="15"/>
      <c r="H3" s="6"/>
      <c r="I3" s="6"/>
      <c r="J3" s="6"/>
      <c r="K3" s="6"/>
    </row>
    <row r="4" spans="1:70" ht="15.6">
      <c r="A4" s="4" t="s">
        <v>308</v>
      </c>
      <c r="B4" s="3"/>
      <c r="C4" s="3"/>
      <c r="D4" s="3"/>
      <c r="E4" s="3"/>
      <c r="F4" s="3"/>
      <c r="G4" s="3"/>
      <c r="H4" s="6"/>
      <c r="I4" s="6"/>
      <c r="J4" s="6"/>
      <c r="K4" s="6"/>
    </row>
    <row r="5" spans="1:70" ht="15.6">
      <c r="A5" s="602" t="s">
        <v>242</v>
      </c>
      <c r="B5" s="602"/>
      <c r="C5" s="602"/>
      <c r="D5" s="602"/>
      <c r="E5" s="602"/>
      <c r="F5" s="602"/>
      <c r="G5" s="602"/>
      <c r="H5" s="27"/>
      <c r="I5" s="28"/>
      <c r="J5" s="6"/>
      <c r="K5" s="6"/>
    </row>
    <row r="6" spans="1:70" ht="15.6">
      <c r="A6" s="602" t="s">
        <v>243</v>
      </c>
      <c r="B6" s="602"/>
      <c r="C6" s="602"/>
      <c r="D6" s="602"/>
      <c r="E6" s="602"/>
      <c r="F6" s="602"/>
      <c r="G6" s="602"/>
      <c r="H6" s="28"/>
      <c r="I6" s="6"/>
      <c r="J6" s="6"/>
      <c r="K6" s="6"/>
    </row>
    <row r="7" spans="1:70" ht="15.6">
      <c r="A7" s="603" t="s">
        <v>365</v>
      </c>
      <c r="B7" s="603"/>
      <c r="C7" s="603"/>
      <c r="D7" s="603"/>
      <c r="E7" s="603"/>
      <c r="F7" s="603"/>
      <c r="G7" s="603"/>
      <c r="H7" s="603"/>
      <c r="I7" s="603"/>
      <c r="J7" s="603"/>
      <c r="K7" s="6"/>
      <c r="V7" s="504"/>
    </row>
    <row r="8" spans="1:70" ht="12.75" customHeight="1">
      <c r="A8" s="2"/>
      <c r="B8" s="3"/>
      <c r="C8" s="3"/>
      <c r="D8" s="3"/>
      <c r="E8" s="3"/>
      <c r="F8" s="3"/>
      <c r="G8" s="3"/>
      <c r="H8" s="3"/>
      <c r="I8" s="6"/>
      <c r="J8" s="6"/>
      <c r="K8" s="6"/>
    </row>
    <row r="9" spans="1:70" ht="15.6">
      <c r="A9" s="4" t="s">
        <v>309</v>
      </c>
      <c r="B9" s="3"/>
      <c r="C9" s="3"/>
      <c r="D9" s="3"/>
      <c r="E9" s="6"/>
      <c r="F9" s="3"/>
      <c r="G9" s="3"/>
      <c r="H9" s="3"/>
      <c r="I9" s="6"/>
      <c r="J9" s="6"/>
      <c r="K9" s="6"/>
    </row>
    <row r="10" spans="1:70" ht="15.6">
      <c r="A10" s="602" t="s">
        <v>244</v>
      </c>
      <c r="B10" s="602"/>
      <c r="C10" s="602"/>
      <c r="D10" s="602"/>
      <c r="E10" s="602"/>
      <c r="F10" s="602"/>
      <c r="G10" s="602"/>
      <c r="H10" s="602"/>
      <c r="I10" s="602"/>
      <c r="J10" s="602"/>
      <c r="K10" s="602"/>
    </row>
    <row r="11" spans="1:70" ht="15.6">
      <c r="A11" s="602" t="s">
        <v>245</v>
      </c>
      <c r="B11" s="602"/>
      <c r="C11" s="602"/>
      <c r="D11" s="602"/>
      <c r="E11" s="602"/>
      <c r="F11" s="602"/>
      <c r="G11" s="602"/>
      <c r="H11" s="602"/>
      <c r="I11" s="602"/>
      <c r="J11" s="602"/>
      <c r="K11" s="602"/>
      <c r="N11" s="510"/>
      <c r="O11" s="510"/>
      <c r="P11" s="510"/>
      <c r="Q11" s="510"/>
      <c r="R11" s="510"/>
    </row>
    <row r="12" spans="1:70" ht="15.6">
      <c r="A12" s="602" t="s">
        <v>246</v>
      </c>
      <c r="B12" s="602"/>
      <c r="C12" s="602"/>
      <c r="D12" s="602"/>
      <c r="E12" s="602"/>
      <c r="F12" s="602"/>
      <c r="G12" s="602"/>
      <c r="H12" s="29"/>
      <c r="I12" s="3"/>
      <c r="J12" s="3"/>
      <c r="K12" s="3"/>
      <c r="N12" s="502"/>
      <c r="O12" s="510"/>
      <c r="P12" s="510"/>
      <c r="Q12" s="510"/>
      <c r="R12" s="510"/>
    </row>
    <row r="13" spans="1:70" ht="12.75" customHeight="1">
      <c r="A13" s="2"/>
      <c r="B13" s="3"/>
      <c r="C13" s="3"/>
      <c r="D13" s="3"/>
      <c r="E13" s="3"/>
      <c r="F13" s="3"/>
      <c r="G13" s="3"/>
      <c r="H13" s="3"/>
      <c r="I13" s="6"/>
      <c r="J13" s="6"/>
      <c r="K13" s="6"/>
      <c r="N13" s="502"/>
      <c r="O13" s="510"/>
      <c r="P13" s="510"/>
      <c r="Q13" s="510"/>
      <c r="R13" s="510"/>
    </row>
    <row r="14" spans="1:70" ht="15.6">
      <c r="A14" s="529" t="s">
        <v>310</v>
      </c>
      <c r="B14" s="3"/>
      <c r="C14" s="3"/>
      <c r="D14" s="3"/>
      <c r="E14" s="3"/>
      <c r="F14" s="3"/>
      <c r="G14" s="3"/>
      <c r="H14" s="3"/>
      <c r="I14" s="6"/>
      <c r="J14" s="6"/>
      <c r="K14" s="6"/>
      <c r="N14" s="502"/>
      <c r="O14" s="510"/>
      <c r="P14" s="510"/>
      <c r="Q14" s="510"/>
      <c r="R14" s="510"/>
    </row>
    <row r="15" spans="1:70" ht="15.6">
      <c r="A15" s="602" t="s">
        <v>364</v>
      </c>
      <c r="B15" s="602"/>
      <c r="C15" s="602"/>
      <c r="D15" s="602"/>
      <c r="E15" s="602"/>
      <c r="F15" s="602"/>
      <c r="G15" s="602"/>
      <c r="H15" s="602"/>
      <c r="I15" s="28"/>
      <c r="J15" s="28"/>
      <c r="K15" s="28"/>
      <c r="L15" s="28"/>
      <c r="M15" s="28"/>
      <c r="N15" s="502"/>
      <c r="O15" s="510"/>
      <c r="P15" s="510"/>
      <c r="Q15" s="510"/>
      <c r="R15" s="510"/>
      <c r="U15" s="28"/>
      <c r="V15" s="28"/>
      <c r="W15" s="28"/>
      <c r="X15" s="28"/>
      <c r="Y15" s="28"/>
      <c r="Z15" s="28"/>
      <c r="AA15" s="28"/>
      <c r="AB15" s="28"/>
      <c r="AC15" s="28"/>
      <c r="AD15" s="28"/>
      <c r="AE15" s="28"/>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row>
    <row r="16" spans="1:70" ht="15.6">
      <c r="A16" s="602" t="s">
        <v>247</v>
      </c>
      <c r="B16" s="602"/>
      <c r="C16" s="602"/>
      <c r="D16" s="602"/>
      <c r="E16" s="602"/>
      <c r="F16" s="602"/>
      <c r="G16" s="602"/>
      <c r="H16" s="602"/>
      <c r="I16" s="603"/>
      <c r="J16" s="28"/>
      <c r="K16" s="28"/>
      <c r="L16" s="28"/>
      <c r="M16" s="28"/>
      <c r="N16" s="502"/>
      <c r="O16" s="510"/>
      <c r="P16" s="510"/>
      <c r="Q16" s="510"/>
      <c r="R16" s="510"/>
      <c r="U16" s="28"/>
      <c r="V16" s="28"/>
      <c r="W16" s="28"/>
      <c r="X16" s="28"/>
      <c r="Y16" s="28"/>
      <c r="Z16" s="28"/>
      <c r="AA16" s="28"/>
      <c r="AB16" s="28"/>
      <c r="AC16" s="28"/>
      <c r="AD16" s="28"/>
      <c r="AE16" s="28"/>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row>
    <row r="17" spans="1:20" ht="12.75" customHeight="1">
      <c r="A17" s="1"/>
      <c r="B17" s="3"/>
      <c r="C17" s="3"/>
      <c r="D17" s="3"/>
      <c r="E17" s="3"/>
      <c r="F17" s="3"/>
      <c r="G17" s="3"/>
      <c r="H17" s="3"/>
      <c r="I17" s="6"/>
      <c r="J17" s="6"/>
      <c r="K17" s="6"/>
      <c r="N17" s="502"/>
      <c r="O17" s="510"/>
      <c r="P17" s="510"/>
      <c r="Q17" s="510"/>
      <c r="R17" s="510"/>
    </row>
    <row r="18" spans="1:20" ht="15.6">
      <c r="A18" s="4" t="s">
        <v>311</v>
      </c>
      <c r="B18" s="3"/>
      <c r="C18" s="3"/>
      <c r="D18" s="6"/>
      <c r="E18" s="3"/>
      <c r="F18" s="3"/>
      <c r="G18" s="3"/>
      <c r="H18" s="3"/>
      <c r="I18" s="6"/>
      <c r="J18" s="6"/>
      <c r="K18" s="6"/>
      <c r="N18" s="502"/>
      <c r="O18" s="510"/>
      <c r="P18" s="510"/>
      <c r="Q18" s="510"/>
      <c r="R18" s="510"/>
    </row>
    <row r="19" spans="1:20" ht="15.6">
      <c r="A19" s="603" t="s">
        <v>367</v>
      </c>
      <c r="B19" s="603"/>
      <c r="C19" s="603"/>
      <c r="D19" s="603"/>
      <c r="E19" s="603"/>
      <c r="F19" s="603"/>
      <c r="G19" s="3"/>
      <c r="H19" s="3"/>
      <c r="I19" s="6"/>
      <c r="J19" s="6"/>
      <c r="K19" s="6"/>
      <c r="N19" s="502"/>
      <c r="O19" s="510"/>
      <c r="P19" s="510"/>
      <c r="Q19" s="510"/>
      <c r="R19" s="510"/>
    </row>
    <row r="20" spans="1:20" ht="15.6">
      <c r="A20" s="602" t="s">
        <v>366</v>
      </c>
      <c r="B20" s="603"/>
      <c r="C20" s="603"/>
      <c r="D20" s="603"/>
      <c r="E20" s="603"/>
      <c r="F20" s="603"/>
      <c r="G20" s="603"/>
      <c r="H20" s="29"/>
      <c r="I20" s="28"/>
      <c r="J20" s="28"/>
      <c r="K20" s="28"/>
      <c r="L20" s="13"/>
      <c r="M20" s="13"/>
      <c r="N20" s="502"/>
      <c r="O20" s="510"/>
      <c r="P20" s="510"/>
      <c r="Q20" s="510"/>
      <c r="R20" s="510"/>
    </row>
    <row r="21" spans="1:20" ht="12.75" customHeight="1">
      <c r="A21" s="6"/>
      <c r="B21" s="3"/>
      <c r="C21" s="3"/>
      <c r="D21" s="3"/>
      <c r="E21" s="3"/>
      <c r="F21" s="3"/>
      <c r="G21" s="3"/>
      <c r="H21" s="3"/>
      <c r="I21" s="6"/>
      <c r="J21" s="6"/>
      <c r="K21" s="6"/>
      <c r="N21" s="502"/>
      <c r="O21" s="510"/>
      <c r="P21" s="510"/>
      <c r="Q21" s="510"/>
      <c r="R21" s="510"/>
      <c r="S21" s="510"/>
    </row>
    <row r="22" spans="1:20" ht="15.6">
      <c r="A22" s="4" t="s">
        <v>312</v>
      </c>
      <c r="B22" s="3"/>
      <c r="C22" s="3"/>
      <c r="D22" s="3"/>
      <c r="E22" s="3"/>
      <c r="F22" s="3"/>
      <c r="G22" s="3"/>
      <c r="H22" s="3"/>
      <c r="I22" s="6"/>
      <c r="J22" s="6"/>
      <c r="K22" s="6"/>
      <c r="N22" s="502"/>
      <c r="O22" s="510"/>
      <c r="P22" s="510"/>
      <c r="Q22" s="510"/>
      <c r="R22" s="510"/>
      <c r="S22" s="510"/>
    </row>
    <row r="23" spans="1:20" ht="15.6">
      <c r="A23" s="602" t="s">
        <v>343</v>
      </c>
      <c r="B23" s="603"/>
      <c r="C23" s="603"/>
      <c r="D23" s="603"/>
      <c r="E23" s="603"/>
      <c r="F23" s="603"/>
      <c r="G23" s="603"/>
      <c r="H23" s="603"/>
      <c r="I23" s="603"/>
      <c r="J23" s="28"/>
      <c r="K23" s="28"/>
      <c r="L23" s="28"/>
      <c r="M23" s="28"/>
      <c r="N23" s="502"/>
      <c r="O23" s="510"/>
      <c r="P23" s="510"/>
      <c r="Q23" s="510"/>
      <c r="R23" s="510"/>
      <c r="S23" s="510"/>
    </row>
    <row r="24" spans="1:20" ht="15.6">
      <c r="A24" s="602" t="s">
        <v>248</v>
      </c>
      <c r="B24" s="603"/>
      <c r="C24" s="603"/>
      <c r="D24" s="603"/>
      <c r="E24" s="603"/>
      <c r="F24" s="603"/>
      <c r="G24" s="603"/>
      <c r="H24" s="603"/>
      <c r="I24" s="603"/>
      <c r="J24" s="28"/>
      <c r="K24" s="28"/>
      <c r="L24" s="28"/>
      <c r="M24" s="28"/>
      <c r="N24" s="502"/>
      <c r="O24" s="510"/>
      <c r="P24" s="510"/>
      <c r="Q24" s="510"/>
      <c r="R24" s="510"/>
      <c r="S24" s="510"/>
    </row>
    <row r="25" spans="1:20" ht="12.75" customHeight="1">
      <c r="A25" s="29"/>
      <c r="B25" s="29"/>
      <c r="C25" s="29"/>
      <c r="D25" s="29"/>
      <c r="E25" s="29"/>
      <c r="F25" s="29"/>
      <c r="G25" s="29"/>
      <c r="H25" s="28"/>
      <c r="I25" s="28"/>
      <c r="J25" s="28"/>
      <c r="K25" s="28"/>
      <c r="L25" s="28"/>
      <c r="M25" s="28"/>
      <c r="N25" s="502"/>
      <c r="O25" s="510"/>
      <c r="P25" s="510"/>
      <c r="Q25" s="510"/>
      <c r="R25" s="510"/>
      <c r="S25" s="510"/>
    </row>
    <row r="26" spans="1:20" ht="15.6">
      <c r="A26" s="4" t="s">
        <v>427</v>
      </c>
      <c r="B26" s="3"/>
      <c r="C26" s="3"/>
      <c r="D26" s="3"/>
      <c r="E26" s="3"/>
      <c r="F26" s="3"/>
      <c r="G26" s="3"/>
      <c r="H26" s="3"/>
      <c r="I26" s="6"/>
      <c r="J26" s="6"/>
      <c r="K26" s="6"/>
      <c r="N26" s="502"/>
      <c r="O26" s="510"/>
      <c r="P26" s="510"/>
      <c r="Q26" s="510"/>
      <c r="R26" s="510"/>
      <c r="S26" s="510"/>
    </row>
    <row r="27" spans="1:20" ht="30" customHeight="1">
      <c r="A27" s="623" t="s">
        <v>428</v>
      </c>
      <c r="B27" s="624"/>
      <c r="C27" s="624"/>
      <c r="D27" s="624"/>
      <c r="E27" s="624"/>
      <c r="F27" s="624"/>
      <c r="G27" s="624"/>
      <c r="H27" s="624"/>
      <c r="I27" s="624"/>
      <c r="J27" s="28"/>
      <c r="K27" s="28"/>
      <c r="L27" s="28"/>
      <c r="M27" s="28"/>
      <c r="N27" s="510"/>
      <c r="O27" s="510"/>
      <c r="P27" s="510"/>
      <c r="Q27" s="510"/>
      <c r="R27" s="510"/>
      <c r="S27" s="510"/>
    </row>
    <row r="28" spans="1:20" ht="12.75" customHeight="1">
      <c r="A28" s="29"/>
      <c r="B28" s="29"/>
      <c r="C28" s="29"/>
      <c r="D28" s="29"/>
      <c r="E28" s="29"/>
      <c r="F28" s="29"/>
      <c r="G28" s="29"/>
      <c r="H28" s="29"/>
      <c r="I28" s="28"/>
      <c r="J28" s="28"/>
      <c r="K28" s="28"/>
      <c r="L28" s="28"/>
      <c r="M28" s="28"/>
      <c r="N28" s="502"/>
      <c r="O28" s="510"/>
      <c r="P28" s="510"/>
      <c r="Q28" s="510"/>
      <c r="R28" s="510"/>
      <c r="S28" s="510"/>
    </row>
    <row r="29" spans="1:20" ht="12.75" customHeight="1">
      <c r="B29" s="3"/>
      <c r="C29" s="7"/>
      <c r="D29" s="7"/>
      <c r="E29" s="7"/>
      <c r="F29" s="7"/>
      <c r="G29" s="7"/>
      <c r="H29" s="7"/>
      <c r="N29" s="502"/>
      <c r="O29" s="510"/>
      <c r="P29" s="510"/>
      <c r="Q29" s="510"/>
      <c r="R29" s="510"/>
      <c r="S29" s="510"/>
    </row>
    <row r="30" spans="1:20" ht="19.5" customHeight="1" thickBot="1">
      <c r="A30" s="228" t="s">
        <v>363</v>
      </c>
      <c r="B30" s="228"/>
      <c r="C30" s="228"/>
      <c r="D30" s="228"/>
      <c r="E30" s="228"/>
      <c r="F30" s="228"/>
      <c r="G30" s="228"/>
      <c r="H30" s="84"/>
      <c r="I30" s="249"/>
      <c r="J30" s="87"/>
      <c r="K30" s="87"/>
      <c r="L30" s="87"/>
      <c r="M30" s="87"/>
      <c r="N30" s="502"/>
      <c r="O30" s="510"/>
      <c r="P30" s="510"/>
      <c r="Q30" s="510"/>
      <c r="R30" s="510"/>
      <c r="S30" s="510"/>
    </row>
    <row r="31" spans="1:20" ht="12.75" customHeight="1">
      <c r="A31" s="88" t="s">
        <v>32</v>
      </c>
      <c r="B31" s="244" t="s">
        <v>52</v>
      </c>
      <c r="C31" s="244" t="s">
        <v>80</v>
      </c>
      <c r="D31" s="244" t="s">
        <v>83</v>
      </c>
      <c r="E31" s="244" t="s">
        <v>34</v>
      </c>
      <c r="F31" s="244" t="s">
        <v>35</v>
      </c>
      <c r="G31" s="244" t="s">
        <v>77</v>
      </c>
      <c r="H31" s="58"/>
      <c r="I31" s="87"/>
      <c r="J31" s="87"/>
      <c r="K31" s="87"/>
      <c r="L31" s="87"/>
      <c r="M31" s="87"/>
      <c r="N31" s="502"/>
      <c r="O31" s="510"/>
      <c r="P31" s="510"/>
      <c r="Q31" s="510"/>
      <c r="R31" s="510"/>
      <c r="S31" s="510"/>
      <c r="T31" s="510"/>
    </row>
    <row r="32" spans="1:20" ht="12.75" customHeight="1" thickBot="1">
      <c r="A32" s="140" t="s">
        <v>56</v>
      </c>
      <c r="B32" s="251"/>
      <c r="C32" s="140"/>
      <c r="D32" s="140"/>
      <c r="E32" s="140"/>
      <c r="F32" s="140"/>
      <c r="G32" s="140"/>
      <c r="H32" s="58"/>
      <c r="I32" s="87"/>
      <c r="J32" s="510"/>
      <c r="K32" s="510"/>
      <c r="L32" s="510"/>
      <c r="M32" s="510"/>
      <c r="N32" s="510"/>
      <c r="O32" s="510"/>
      <c r="P32" s="510"/>
      <c r="Q32" s="510"/>
      <c r="R32" s="510"/>
      <c r="S32" s="510"/>
      <c r="T32" s="510"/>
    </row>
    <row r="33" spans="1:20" ht="12.75" customHeight="1">
      <c r="A33" s="88"/>
      <c r="B33" s="250"/>
      <c r="C33" s="600" t="s">
        <v>279</v>
      </c>
      <c r="D33" s="600"/>
      <c r="E33" s="600"/>
      <c r="F33" s="600"/>
      <c r="G33" s="600"/>
      <c r="H33" s="58"/>
      <c r="I33" s="87"/>
      <c r="J33" s="502"/>
      <c r="K33" s="510"/>
      <c r="L33" s="510"/>
      <c r="M33" s="510"/>
      <c r="N33" s="510"/>
      <c r="O33" s="510"/>
      <c r="P33" s="510"/>
      <c r="Q33" s="510"/>
      <c r="R33" s="510"/>
      <c r="S33" s="510"/>
      <c r="T33" s="510"/>
    </row>
    <row r="34" spans="1:20" ht="12.75" customHeight="1">
      <c r="A34" s="249">
        <v>2020</v>
      </c>
      <c r="B34" s="369">
        <v>43958</v>
      </c>
      <c r="C34" s="394">
        <v>3.3420000000000001</v>
      </c>
      <c r="D34" s="394">
        <v>3.4740000000000002</v>
      </c>
      <c r="E34" s="394">
        <v>3.544</v>
      </c>
      <c r="F34" s="394">
        <v>3.5960000000000001</v>
      </c>
      <c r="G34" s="394">
        <v>3.5720000000000001</v>
      </c>
      <c r="H34" s="247"/>
      <c r="I34" s="87"/>
      <c r="J34" s="502"/>
      <c r="K34" s="510"/>
      <c r="L34" s="510"/>
      <c r="M34" s="510"/>
      <c r="N34" s="510"/>
      <c r="O34" s="510"/>
      <c r="P34" s="510"/>
      <c r="Q34" s="510"/>
      <c r="R34" s="510"/>
      <c r="S34" s="510"/>
      <c r="T34" s="510"/>
    </row>
    <row r="35" spans="1:20" ht="12.75" customHeight="1">
      <c r="B35" s="324">
        <f>B34+7</f>
        <v>43965</v>
      </c>
      <c r="C35" s="394">
        <v>3.3159999999999998</v>
      </c>
      <c r="D35" s="394">
        <v>3.4319999999999999</v>
      </c>
      <c r="E35" s="323">
        <v>3.5219999999999998</v>
      </c>
      <c r="F35" s="394">
        <v>3.5760000000000001</v>
      </c>
      <c r="G35" s="323">
        <v>3.22</v>
      </c>
      <c r="H35" s="247"/>
      <c r="I35" s="87"/>
      <c r="J35" s="502"/>
      <c r="K35" s="510"/>
      <c r="L35" s="510"/>
      <c r="M35" s="510"/>
      <c r="N35" s="510"/>
      <c r="O35" s="510"/>
      <c r="P35" s="510"/>
      <c r="Q35" s="510"/>
      <c r="R35" s="510"/>
      <c r="S35" s="510"/>
      <c r="T35" s="510"/>
    </row>
    <row r="36" spans="1:20" ht="12.75" customHeight="1">
      <c r="B36" s="324">
        <f t="shared" ref="B36:B99" si="0">B35+7</f>
        <v>43972</v>
      </c>
      <c r="C36" s="323">
        <v>3.31</v>
      </c>
      <c r="D36" s="394">
        <v>3.44</v>
      </c>
      <c r="E36" s="323">
        <v>3.532</v>
      </c>
      <c r="F36" s="323">
        <v>3.5859999999999999</v>
      </c>
      <c r="G36" s="323">
        <v>3.23</v>
      </c>
      <c r="I36" s="87"/>
      <c r="J36" s="502"/>
      <c r="K36" s="510"/>
      <c r="L36" s="510"/>
      <c r="M36" s="510"/>
      <c r="N36" s="510"/>
      <c r="O36" s="510"/>
      <c r="P36" s="510"/>
      <c r="Q36" s="510"/>
      <c r="R36" s="510"/>
      <c r="S36" s="510"/>
      <c r="T36" s="510"/>
    </row>
    <row r="37" spans="1:20" ht="12.75" customHeight="1">
      <c r="B37" s="324">
        <f t="shared" si="0"/>
        <v>43979</v>
      </c>
      <c r="C37" s="323">
        <v>3.33</v>
      </c>
      <c r="D37" s="323">
        <v>3.4860000000000002</v>
      </c>
      <c r="E37" s="323">
        <v>3.59</v>
      </c>
      <c r="F37" s="323">
        <v>3.64</v>
      </c>
      <c r="G37" s="323">
        <v>3.3315999999999999</v>
      </c>
      <c r="I37" s="87"/>
      <c r="J37" s="502"/>
      <c r="K37" s="510"/>
      <c r="L37" s="510"/>
      <c r="M37" s="510"/>
      <c r="N37" s="510"/>
      <c r="O37" s="510"/>
      <c r="P37" s="510"/>
      <c r="Q37" s="510"/>
      <c r="R37" s="510"/>
      <c r="S37" s="510"/>
      <c r="T37" s="510"/>
    </row>
    <row r="38" spans="1:20" ht="12.75" customHeight="1">
      <c r="B38" s="324">
        <f t="shared" si="0"/>
        <v>43986</v>
      </c>
      <c r="C38" s="323">
        <v>3.4201999999999999</v>
      </c>
      <c r="D38" s="323">
        <v>3.55</v>
      </c>
      <c r="E38" s="323">
        <v>3.6120000000000001</v>
      </c>
      <c r="F38" s="323">
        <v>3.6619999999999999</v>
      </c>
      <c r="G38" s="323">
        <v>3.6640000000000001</v>
      </c>
      <c r="H38" s="247"/>
      <c r="I38" s="87"/>
      <c r="J38" s="502"/>
      <c r="K38" s="510"/>
      <c r="L38" s="510"/>
      <c r="M38" s="510"/>
      <c r="N38" s="510"/>
      <c r="O38" s="510"/>
      <c r="P38" s="510"/>
      <c r="Q38" s="510"/>
      <c r="R38" s="510"/>
      <c r="S38" s="510"/>
      <c r="T38" s="510"/>
    </row>
    <row r="39" spans="1:20" ht="12.75" customHeight="1">
      <c r="B39" s="324">
        <f t="shared" si="0"/>
        <v>43993</v>
      </c>
      <c r="C39" s="323">
        <v>3.4359999999999999</v>
      </c>
      <c r="D39" s="323">
        <v>3.5539999999999998</v>
      </c>
      <c r="E39" s="323">
        <v>3.6219999999999999</v>
      </c>
      <c r="F39" s="323">
        <v>3.6739999999999999</v>
      </c>
      <c r="G39" s="323">
        <v>3.6739999999999999</v>
      </c>
      <c r="H39" s="247"/>
      <c r="I39" s="87"/>
      <c r="J39" s="502"/>
      <c r="K39" s="510"/>
      <c r="L39" s="510"/>
      <c r="M39" s="510"/>
      <c r="N39" s="510"/>
      <c r="O39" s="510"/>
      <c r="P39" s="510"/>
      <c r="Q39" s="510"/>
      <c r="R39" s="510"/>
      <c r="S39" s="510"/>
      <c r="T39" s="510"/>
    </row>
    <row r="40" spans="1:20" ht="12.75" customHeight="1">
      <c r="B40" s="324">
        <f t="shared" si="0"/>
        <v>44000</v>
      </c>
      <c r="C40" s="323">
        <v>3.4260000000000002</v>
      </c>
      <c r="D40" s="323">
        <v>3.54</v>
      </c>
      <c r="E40" s="323">
        <v>3.61</v>
      </c>
      <c r="F40" s="323">
        <v>3.66</v>
      </c>
      <c r="G40" s="323">
        <v>3.6539999999999999</v>
      </c>
      <c r="I40" s="87"/>
      <c r="J40" s="502"/>
      <c r="K40" s="510"/>
      <c r="L40" s="510"/>
      <c r="M40" s="510"/>
      <c r="N40" s="510"/>
      <c r="O40" s="510"/>
      <c r="P40" s="510"/>
      <c r="Q40" s="510"/>
      <c r="R40" s="510"/>
      <c r="S40" s="510"/>
      <c r="T40" s="510"/>
    </row>
    <row r="41" spans="1:20" ht="12.75" customHeight="1">
      <c r="B41" s="324">
        <f t="shared" si="0"/>
        <v>44007</v>
      </c>
      <c r="C41" s="323">
        <v>3.28</v>
      </c>
      <c r="D41" s="323">
        <v>3.3940000000000001</v>
      </c>
      <c r="E41" s="323">
        <v>3.472</v>
      </c>
      <c r="F41" s="323">
        <v>3.5339999999999998</v>
      </c>
      <c r="G41" s="323">
        <v>3.536</v>
      </c>
      <c r="I41" s="87"/>
      <c r="J41" s="502"/>
      <c r="K41" s="510"/>
      <c r="L41" s="510"/>
      <c r="M41" s="510"/>
      <c r="N41" s="510"/>
      <c r="O41" s="510"/>
      <c r="P41" s="510"/>
      <c r="Q41" s="510"/>
      <c r="R41" s="510"/>
      <c r="S41" s="510"/>
      <c r="T41" s="510"/>
    </row>
    <row r="42" spans="1:20" ht="12.75" customHeight="1">
      <c r="B42" s="324">
        <f t="shared" si="0"/>
        <v>44014</v>
      </c>
      <c r="C42" s="323">
        <v>3.5339999999999998</v>
      </c>
      <c r="D42" s="323">
        <v>3.65</v>
      </c>
      <c r="E42" s="323">
        <v>3.706</v>
      </c>
      <c r="F42" s="323">
        <v>3.746</v>
      </c>
      <c r="G42" s="323">
        <v>3.6760000000000002</v>
      </c>
      <c r="H42" s="247"/>
      <c r="I42" s="87"/>
      <c r="J42" s="502"/>
      <c r="K42" s="510"/>
      <c r="L42" s="510"/>
      <c r="M42" s="510"/>
      <c r="N42" s="510"/>
      <c r="O42" s="510"/>
      <c r="P42" s="510"/>
      <c r="Q42" s="510"/>
      <c r="R42" s="510"/>
      <c r="S42" s="510"/>
      <c r="T42" s="510"/>
    </row>
    <row r="43" spans="1:20" ht="12.75" customHeight="1">
      <c r="B43" s="324">
        <f t="shared" si="0"/>
        <v>44021</v>
      </c>
      <c r="C43" s="323">
        <v>3.57</v>
      </c>
      <c r="D43" s="323">
        <v>3.6659999999999999</v>
      </c>
      <c r="E43" s="518">
        <v>3.722</v>
      </c>
      <c r="F43" s="323">
        <v>3.762</v>
      </c>
      <c r="G43" s="323">
        <v>3.7240000000000002</v>
      </c>
      <c r="H43" s="247"/>
      <c r="J43" s="502"/>
      <c r="K43" s="510"/>
      <c r="L43" s="510"/>
      <c r="M43" s="510"/>
      <c r="N43" s="510"/>
      <c r="O43" s="510"/>
      <c r="P43" s="510"/>
      <c r="Q43" s="510"/>
      <c r="R43" s="510"/>
      <c r="S43" s="510"/>
      <c r="T43" s="510"/>
    </row>
    <row r="44" spans="1:20" ht="12.75" customHeight="1">
      <c r="B44" s="324">
        <f t="shared" si="0"/>
        <v>44028</v>
      </c>
      <c r="C44" s="323">
        <v>3.3740000000000001</v>
      </c>
      <c r="D44" s="323">
        <v>3.476</v>
      </c>
      <c r="E44" s="518">
        <v>3.5419999999999998</v>
      </c>
      <c r="F44" s="323">
        <v>3.5960000000000001</v>
      </c>
      <c r="G44" s="323">
        <v>3.5920000000000001</v>
      </c>
      <c r="H44" s="247"/>
      <c r="J44" s="502"/>
      <c r="K44" s="510"/>
      <c r="L44" s="510"/>
      <c r="M44" s="510"/>
      <c r="N44" s="510"/>
      <c r="O44" s="510"/>
      <c r="P44" s="510"/>
      <c r="Q44" s="510"/>
      <c r="R44" s="510"/>
      <c r="S44" s="510"/>
      <c r="T44" s="510"/>
    </row>
    <row r="45" spans="1:20" ht="12.75" customHeight="1">
      <c r="B45" s="324">
        <f t="shared" si="0"/>
        <v>44035</v>
      </c>
      <c r="C45" s="323">
        <v>3.3540000000000001</v>
      </c>
      <c r="D45" s="323">
        <v>3.4540000000000002</v>
      </c>
      <c r="E45" s="518">
        <v>3.524</v>
      </c>
      <c r="F45" s="323">
        <v>3.5760000000000001</v>
      </c>
      <c r="G45" s="323">
        <v>3.59</v>
      </c>
      <c r="J45" s="502"/>
      <c r="K45" s="510"/>
      <c r="L45" s="510"/>
      <c r="M45" s="510"/>
      <c r="N45" s="510"/>
      <c r="O45" s="510"/>
      <c r="P45" s="510"/>
      <c r="Q45" s="510"/>
      <c r="R45" s="510"/>
      <c r="S45" s="510"/>
      <c r="T45" s="510"/>
    </row>
    <row r="46" spans="1:20" ht="12.75" customHeight="1">
      <c r="B46" s="324">
        <f t="shared" si="0"/>
        <v>44042</v>
      </c>
      <c r="C46" s="323">
        <v>3.266</v>
      </c>
      <c r="D46" s="323">
        <v>3.3820000000000001</v>
      </c>
      <c r="E46" s="518">
        <v>3.456</v>
      </c>
      <c r="F46" s="323">
        <v>3.52</v>
      </c>
      <c r="G46" s="323">
        <v>3.55</v>
      </c>
      <c r="J46" s="502"/>
      <c r="K46" s="510"/>
      <c r="L46" s="510"/>
      <c r="M46" s="510"/>
      <c r="N46" s="510"/>
      <c r="O46" s="510"/>
      <c r="P46" s="510"/>
      <c r="Q46" s="510"/>
      <c r="R46" s="510"/>
      <c r="S46" s="510"/>
      <c r="T46" s="510"/>
    </row>
    <row r="47" spans="1:20" ht="12.75" customHeight="1">
      <c r="B47" s="324">
        <f t="shared" si="0"/>
        <v>44049</v>
      </c>
      <c r="C47" s="323">
        <v>3.2360000000000002</v>
      </c>
      <c r="D47" s="323">
        <v>3.3540000000000001</v>
      </c>
      <c r="E47" s="518">
        <v>3.4359999999999999</v>
      </c>
      <c r="F47" s="323">
        <v>3.504</v>
      </c>
      <c r="G47" s="323">
        <v>3.5539999999999998</v>
      </c>
      <c r="H47" s="247"/>
      <c r="J47" s="502"/>
      <c r="K47" s="510"/>
      <c r="L47" s="510"/>
      <c r="M47" s="510"/>
      <c r="N47" s="510"/>
      <c r="O47" s="510"/>
      <c r="P47" s="510"/>
      <c r="Q47" s="510"/>
      <c r="R47" s="510"/>
      <c r="S47" s="510"/>
      <c r="T47" s="510"/>
    </row>
    <row r="48" spans="1:20" ht="12.75" customHeight="1">
      <c r="B48" s="324">
        <f t="shared" si="0"/>
        <v>44056</v>
      </c>
      <c r="C48" s="323">
        <v>3.3860000000000001</v>
      </c>
      <c r="D48" s="323">
        <v>3.496</v>
      </c>
      <c r="E48" s="323">
        <v>3.57</v>
      </c>
      <c r="F48" s="323">
        <v>3.6219999999999999</v>
      </c>
      <c r="G48" s="323">
        <v>3.6459999999999999</v>
      </c>
      <c r="H48" s="247"/>
      <c r="J48" s="502"/>
      <c r="K48" s="510"/>
      <c r="L48" s="510"/>
      <c r="M48" s="510"/>
      <c r="N48" s="510"/>
      <c r="O48" s="510"/>
      <c r="P48" s="510"/>
      <c r="Q48" s="510"/>
      <c r="R48" s="510"/>
      <c r="S48" s="510"/>
      <c r="T48" s="510"/>
    </row>
    <row r="49" spans="1:20" ht="12.75" customHeight="1">
      <c r="B49" s="324">
        <f t="shared" si="0"/>
        <v>44063</v>
      </c>
      <c r="C49" s="394">
        <v>3.3919999999999999</v>
      </c>
      <c r="D49" s="323">
        <v>3.5219999999999998</v>
      </c>
      <c r="E49" s="323">
        <v>3.6019999999999999</v>
      </c>
      <c r="F49" s="323">
        <v>3.66</v>
      </c>
      <c r="G49" s="323">
        <v>3.6739999999999999</v>
      </c>
      <c r="H49" s="247"/>
      <c r="I49" s="87"/>
      <c r="J49" s="502"/>
      <c r="K49" s="510"/>
      <c r="L49" s="510"/>
      <c r="M49" s="510"/>
      <c r="N49" s="510"/>
      <c r="O49" s="510"/>
      <c r="P49" s="510"/>
      <c r="Q49" s="510"/>
      <c r="R49" s="510"/>
      <c r="S49" s="510"/>
      <c r="T49" s="510"/>
    </row>
    <row r="50" spans="1:20" ht="12.75" customHeight="1">
      <c r="B50" s="324">
        <f t="shared" si="0"/>
        <v>44070</v>
      </c>
      <c r="C50" s="323">
        <v>3.5840000000000001</v>
      </c>
      <c r="D50" s="323">
        <v>3.694</v>
      </c>
      <c r="E50" s="323">
        <v>3.76</v>
      </c>
      <c r="F50" s="323">
        <v>3.8</v>
      </c>
      <c r="G50" s="323">
        <v>3.78</v>
      </c>
      <c r="I50" s="87"/>
      <c r="J50" s="502"/>
      <c r="K50" s="510"/>
      <c r="L50" s="510"/>
      <c r="M50" s="510"/>
      <c r="N50" s="510"/>
      <c r="O50" s="510"/>
      <c r="P50" s="510"/>
      <c r="Q50" s="510"/>
      <c r="R50" s="510"/>
      <c r="S50" s="510"/>
      <c r="T50" s="510"/>
    </row>
    <row r="51" spans="1:20" ht="12.75" customHeight="1">
      <c r="B51" s="324">
        <f t="shared" si="0"/>
        <v>44077</v>
      </c>
      <c r="C51" s="323">
        <v>3.536</v>
      </c>
      <c r="D51" s="323">
        <v>3.6459999999999999</v>
      </c>
      <c r="E51" s="323">
        <v>3.714</v>
      </c>
      <c r="F51" s="323">
        <v>3.76</v>
      </c>
      <c r="G51" s="323">
        <v>3.7519999999999998</v>
      </c>
      <c r="H51" s="247"/>
      <c r="I51" s="87"/>
      <c r="J51" s="502"/>
      <c r="K51" s="510"/>
      <c r="L51" s="510"/>
      <c r="M51" s="510"/>
      <c r="N51" s="510"/>
      <c r="O51" s="510"/>
      <c r="P51" s="510"/>
      <c r="Q51" s="510"/>
      <c r="R51" s="510"/>
      <c r="S51" s="510"/>
      <c r="T51" s="510"/>
    </row>
    <row r="52" spans="1:20" ht="12.75" customHeight="1">
      <c r="B52" s="324">
        <f t="shared" si="0"/>
        <v>44084</v>
      </c>
      <c r="C52" s="323">
        <v>3.65</v>
      </c>
      <c r="D52" s="323">
        <v>3.75</v>
      </c>
      <c r="E52" s="323">
        <v>3.8140000000000001</v>
      </c>
      <c r="F52" s="323">
        <v>3.8519999999999999</v>
      </c>
      <c r="G52" s="323">
        <v>3.8239999999999998</v>
      </c>
      <c r="H52" s="247"/>
      <c r="I52" s="87"/>
      <c r="J52" s="502"/>
      <c r="K52" s="510"/>
      <c r="L52" s="510"/>
      <c r="M52" s="510"/>
      <c r="N52" s="510"/>
      <c r="O52" s="510"/>
      <c r="P52" s="510"/>
      <c r="Q52" s="510"/>
      <c r="R52" s="510"/>
      <c r="S52" s="510"/>
    </row>
    <row r="53" spans="1:20" ht="12.75" customHeight="1">
      <c r="B53" s="324">
        <f t="shared" si="0"/>
        <v>44091</v>
      </c>
      <c r="C53" s="432">
        <v>3.7519999999999998</v>
      </c>
      <c r="D53" s="432">
        <v>3.84</v>
      </c>
      <c r="E53" s="432">
        <v>3.8860000000000001</v>
      </c>
      <c r="F53" s="432">
        <v>3.9159999999999999</v>
      </c>
      <c r="G53" s="432">
        <v>3.8540000000000001</v>
      </c>
      <c r="H53" s="247"/>
      <c r="I53" s="87"/>
      <c r="J53" s="502"/>
      <c r="K53" s="510"/>
      <c r="L53" s="510"/>
      <c r="M53" s="510"/>
      <c r="N53" s="510"/>
      <c r="O53" s="510"/>
      <c r="P53" s="510"/>
      <c r="Q53" s="510"/>
      <c r="R53" s="510"/>
      <c r="S53" s="510"/>
    </row>
    <row r="54" spans="1:20" ht="12.75" customHeight="1">
      <c r="B54" s="324">
        <f t="shared" si="0"/>
        <v>44098</v>
      </c>
      <c r="C54" s="432">
        <v>3.6339999999999999</v>
      </c>
      <c r="D54" s="432">
        <v>3.722</v>
      </c>
      <c r="E54" s="432">
        <v>3.7759999999999998</v>
      </c>
      <c r="F54" s="432">
        <v>3.8140000000000001</v>
      </c>
      <c r="G54" s="432">
        <v>3.7759999999999998</v>
      </c>
      <c r="I54" s="87"/>
      <c r="J54" s="502"/>
      <c r="K54" s="510"/>
      <c r="L54" s="510"/>
      <c r="M54" s="510"/>
      <c r="N54" s="510"/>
      <c r="O54" s="510"/>
      <c r="P54" s="510"/>
      <c r="Q54" s="510"/>
      <c r="R54" s="510"/>
      <c r="S54" s="510"/>
    </row>
    <row r="55" spans="1:20" ht="12.75" customHeight="1">
      <c r="B55" s="324">
        <f t="shared" si="0"/>
        <v>44105</v>
      </c>
      <c r="C55" s="432">
        <v>3.8260000000000001</v>
      </c>
      <c r="D55" s="432">
        <v>3.92</v>
      </c>
      <c r="E55" s="432">
        <v>3.93</v>
      </c>
      <c r="F55" s="432">
        <v>4.01</v>
      </c>
      <c r="G55" s="432">
        <v>3.9020000000000001</v>
      </c>
      <c r="H55" s="247"/>
      <c r="I55" s="87"/>
      <c r="J55" s="502"/>
      <c r="K55" s="510"/>
      <c r="L55" s="510"/>
      <c r="M55" s="510"/>
      <c r="N55" s="510"/>
      <c r="O55" s="510"/>
      <c r="P55" s="510"/>
      <c r="Q55" s="510"/>
      <c r="R55" s="510"/>
      <c r="S55" s="510"/>
    </row>
    <row r="56" spans="1:20" ht="12.75" customHeight="1">
      <c r="B56" s="324">
        <f t="shared" si="0"/>
        <v>44112</v>
      </c>
      <c r="C56" s="323">
        <v>3.87</v>
      </c>
      <c r="D56" s="323">
        <v>3.9460000000000002</v>
      </c>
      <c r="E56" s="323">
        <v>3.996</v>
      </c>
      <c r="F56" s="432">
        <v>4.03</v>
      </c>
      <c r="G56" s="323">
        <v>3.9020000000000001</v>
      </c>
      <c r="H56" s="247" t="s">
        <v>49</v>
      </c>
      <c r="I56" s="87"/>
      <c r="J56" s="87"/>
      <c r="K56" s="87"/>
      <c r="L56" s="502"/>
      <c r="M56" s="502"/>
      <c r="N56" s="510"/>
      <c r="O56" s="510"/>
      <c r="P56" s="510"/>
      <c r="Q56" s="510"/>
      <c r="R56" s="510"/>
      <c r="S56" s="510"/>
    </row>
    <row r="57" spans="1:20" ht="12.75" customHeight="1">
      <c r="B57" s="324">
        <f t="shared" si="0"/>
        <v>44119</v>
      </c>
      <c r="C57" s="323"/>
      <c r="D57" s="323"/>
      <c r="E57" s="323"/>
      <c r="F57" s="323"/>
      <c r="G57" s="323"/>
      <c r="I57" s="87"/>
      <c r="J57" s="87"/>
      <c r="K57" s="87"/>
      <c r="L57" s="502"/>
      <c r="M57" s="502"/>
      <c r="N57" s="510"/>
      <c r="O57" s="510"/>
      <c r="P57" s="510"/>
      <c r="Q57" s="510"/>
      <c r="R57" s="510"/>
    </row>
    <row r="58" spans="1:20" ht="12.75" customHeight="1">
      <c r="B58" s="324">
        <f t="shared" si="0"/>
        <v>44126</v>
      </c>
      <c r="C58" s="323"/>
      <c r="D58" s="323"/>
      <c r="E58" s="323"/>
      <c r="F58" s="323"/>
      <c r="G58" s="323"/>
      <c r="I58" s="87"/>
      <c r="J58" s="87"/>
      <c r="K58" s="87"/>
      <c r="L58" s="502"/>
      <c r="M58" s="510"/>
      <c r="N58" s="510"/>
      <c r="O58" s="510"/>
      <c r="P58" s="510"/>
      <c r="Q58" s="510"/>
      <c r="R58" s="510"/>
    </row>
    <row r="59" spans="1:20" ht="12.75" customHeight="1">
      <c r="B59" s="324">
        <f t="shared" si="0"/>
        <v>44133</v>
      </c>
      <c r="C59" s="323"/>
      <c r="D59" s="323"/>
      <c r="E59" s="323"/>
      <c r="F59" s="323"/>
      <c r="G59" s="323"/>
      <c r="I59" s="87"/>
      <c r="J59" s="87"/>
      <c r="K59" s="87"/>
      <c r="L59" s="502"/>
      <c r="M59" s="510"/>
      <c r="N59" s="510"/>
      <c r="O59" s="510"/>
      <c r="P59" s="510"/>
      <c r="Q59" s="510"/>
      <c r="R59" s="510"/>
    </row>
    <row r="60" spans="1:20" ht="12.75" customHeight="1">
      <c r="B60" s="324">
        <f t="shared" si="0"/>
        <v>44140</v>
      </c>
      <c r="C60" s="323"/>
      <c r="D60" s="323"/>
      <c r="E60" s="323"/>
      <c r="F60" s="323"/>
      <c r="G60" s="323"/>
      <c r="H60" s="247"/>
      <c r="I60" s="87"/>
      <c r="J60" s="87"/>
      <c r="K60" s="87"/>
      <c r="L60" s="502"/>
      <c r="M60" s="510"/>
      <c r="N60" s="510"/>
      <c r="O60" s="510"/>
      <c r="P60" s="510"/>
      <c r="Q60" s="510"/>
      <c r="R60" s="510"/>
    </row>
    <row r="61" spans="1:20" ht="12.75" customHeight="1">
      <c r="B61" s="324">
        <f t="shared" si="0"/>
        <v>44147</v>
      </c>
      <c r="C61" s="323"/>
      <c r="D61" s="323"/>
      <c r="E61" s="323"/>
      <c r="F61" s="323"/>
      <c r="G61" s="323"/>
      <c r="H61" s="247"/>
      <c r="I61" s="87"/>
      <c r="J61" s="87"/>
      <c r="K61" s="87"/>
      <c r="L61" s="502"/>
      <c r="M61" s="510"/>
      <c r="N61" s="510"/>
      <c r="O61" s="510"/>
      <c r="P61" s="510"/>
      <c r="Q61" s="510"/>
      <c r="R61" s="510"/>
    </row>
    <row r="62" spans="1:20" ht="12.75" customHeight="1">
      <c r="B62" s="324">
        <f t="shared" si="0"/>
        <v>44154</v>
      </c>
      <c r="C62" s="323"/>
      <c r="D62" s="323"/>
      <c r="E62" s="323"/>
      <c r="F62" s="323"/>
      <c r="G62" s="323"/>
      <c r="I62" s="87"/>
      <c r="J62" s="87"/>
      <c r="K62" s="87"/>
      <c r="L62" s="502"/>
      <c r="M62" s="510"/>
      <c r="N62" s="510"/>
      <c r="O62" s="510"/>
      <c r="P62" s="510"/>
      <c r="Q62" s="510"/>
      <c r="R62" s="510"/>
    </row>
    <row r="63" spans="1:20" ht="12.75" customHeight="1">
      <c r="B63" s="324">
        <f t="shared" si="0"/>
        <v>44161</v>
      </c>
      <c r="C63" s="323"/>
      <c r="D63" s="323"/>
      <c r="E63" s="323"/>
      <c r="F63" s="323"/>
      <c r="G63" s="323"/>
      <c r="I63" s="87"/>
      <c r="J63" s="87"/>
      <c r="K63" s="87"/>
      <c r="L63" s="502"/>
      <c r="M63" s="510"/>
      <c r="N63" s="510"/>
      <c r="O63" s="510"/>
      <c r="P63" s="510"/>
      <c r="Q63" s="510"/>
      <c r="R63" s="510"/>
    </row>
    <row r="64" spans="1:20" ht="12.75" customHeight="1">
      <c r="A64" s="510" t="s">
        <v>361</v>
      </c>
      <c r="B64" s="324">
        <f t="shared" si="0"/>
        <v>44168</v>
      </c>
      <c r="C64" s="323"/>
      <c r="D64" s="323"/>
      <c r="E64" s="323"/>
      <c r="F64" s="323"/>
      <c r="G64" s="323"/>
      <c r="I64" s="87"/>
      <c r="J64" s="87"/>
      <c r="K64" s="87"/>
      <c r="L64" s="502"/>
      <c r="M64" s="510"/>
      <c r="N64" s="510"/>
      <c r="O64" s="510"/>
      <c r="P64" s="510"/>
      <c r="Q64" s="510"/>
      <c r="R64" s="510"/>
    </row>
    <row r="65" spans="1:18" ht="12.75" customHeight="1">
      <c r="B65" s="324">
        <f t="shared" si="0"/>
        <v>44175</v>
      </c>
      <c r="C65" s="253"/>
      <c r="D65" s="323"/>
      <c r="E65" s="323"/>
      <c r="F65" s="323"/>
      <c r="G65" s="323"/>
      <c r="H65" s="247"/>
      <c r="I65" s="87"/>
      <c r="J65" s="87"/>
      <c r="K65" s="87"/>
      <c r="L65" s="502"/>
      <c r="M65" s="510"/>
      <c r="N65" s="510"/>
      <c r="O65" s="510"/>
      <c r="P65" s="510"/>
      <c r="Q65" s="510"/>
      <c r="R65" s="510"/>
    </row>
    <row r="66" spans="1:18" ht="12.75" customHeight="1">
      <c r="B66" s="324">
        <f t="shared" si="0"/>
        <v>44182</v>
      </c>
      <c r="C66" s="253"/>
      <c r="D66" s="323"/>
      <c r="E66" s="323"/>
      <c r="F66" s="323"/>
      <c r="G66" s="323"/>
      <c r="I66" s="87"/>
      <c r="J66" s="87"/>
      <c r="K66" s="87"/>
      <c r="L66" s="87"/>
      <c r="M66" s="87"/>
      <c r="N66" s="502"/>
      <c r="O66" s="510"/>
      <c r="P66" s="510"/>
      <c r="Q66" s="510"/>
      <c r="R66" s="510"/>
    </row>
    <row r="67" spans="1:18" ht="12.75" customHeight="1">
      <c r="B67" s="324">
        <f t="shared" si="0"/>
        <v>44189</v>
      </c>
      <c r="C67" s="253"/>
      <c r="D67" s="323"/>
      <c r="E67" s="323"/>
      <c r="F67" s="323"/>
      <c r="G67" s="323"/>
      <c r="I67" s="87"/>
      <c r="J67" s="87"/>
      <c r="K67" s="87"/>
      <c r="L67" s="87"/>
      <c r="M67" s="87"/>
      <c r="N67" s="502"/>
      <c r="O67" s="510"/>
      <c r="P67" s="510"/>
      <c r="Q67" s="510"/>
      <c r="R67" s="510"/>
    </row>
    <row r="68" spans="1:18" ht="12.75" customHeight="1">
      <c r="B68" s="324">
        <f t="shared" si="0"/>
        <v>44196</v>
      </c>
      <c r="C68" s="253"/>
      <c r="D68" s="323"/>
      <c r="E68" s="323"/>
      <c r="F68" s="323"/>
      <c r="G68" s="323"/>
      <c r="I68" s="87"/>
      <c r="J68" s="87"/>
      <c r="K68" s="87"/>
      <c r="L68" s="87"/>
      <c r="M68" s="87"/>
      <c r="N68" s="502"/>
      <c r="O68" s="510"/>
      <c r="P68" s="510"/>
      <c r="Q68" s="510"/>
      <c r="R68" s="510"/>
    </row>
    <row r="69" spans="1:18" ht="15.75" customHeight="1">
      <c r="A69" s="472">
        <v>2021</v>
      </c>
      <c r="B69" s="324">
        <f t="shared" si="0"/>
        <v>44203</v>
      </c>
      <c r="C69" s="253"/>
      <c r="D69" s="323"/>
      <c r="E69" s="323"/>
      <c r="F69" s="323"/>
      <c r="G69" s="323"/>
      <c r="H69" s="247"/>
      <c r="I69" s="87"/>
      <c r="J69" s="87"/>
      <c r="K69" s="87"/>
      <c r="L69" s="87"/>
      <c r="M69" s="87"/>
      <c r="N69" s="502"/>
      <c r="O69" s="510"/>
      <c r="P69" s="510"/>
      <c r="Q69" s="510"/>
      <c r="R69" s="510"/>
    </row>
    <row r="70" spans="1:18" ht="12.75" customHeight="1">
      <c r="B70" s="324">
        <f t="shared" si="0"/>
        <v>44210</v>
      </c>
      <c r="C70" s="253"/>
      <c r="D70" s="323"/>
      <c r="E70" s="323"/>
      <c r="F70" s="323"/>
      <c r="G70" s="323"/>
      <c r="H70" s="247"/>
      <c r="I70" s="87"/>
      <c r="J70" s="87"/>
      <c r="K70" s="87"/>
      <c r="L70" s="87"/>
      <c r="M70" s="87"/>
      <c r="N70" s="502"/>
      <c r="O70" s="510"/>
      <c r="P70" s="510"/>
      <c r="Q70" s="510"/>
      <c r="R70" s="510"/>
    </row>
    <row r="71" spans="1:18" ht="12.75" customHeight="1">
      <c r="B71" s="324">
        <f t="shared" si="0"/>
        <v>44217</v>
      </c>
      <c r="C71" s="253"/>
      <c r="D71" s="394"/>
      <c r="E71" s="323"/>
      <c r="F71" s="323"/>
      <c r="G71" s="323"/>
      <c r="I71" s="87"/>
      <c r="J71" s="87"/>
      <c r="K71" s="87"/>
      <c r="L71" s="87"/>
      <c r="M71" s="87"/>
      <c r="N71" s="502"/>
      <c r="O71" s="510"/>
      <c r="P71" s="510"/>
      <c r="Q71" s="510"/>
      <c r="R71" s="510"/>
    </row>
    <row r="72" spans="1:18" ht="12.75" customHeight="1">
      <c r="B72" s="324">
        <f t="shared" si="0"/>
        <v>44224</v>
      </c>
      <c r="C72" s="253"/>
      <c r="D72" s="323"/>
      <c r="E72" s="323"/>
      <c r="F72" s="323"/>
      <c r="G72" s="323"/>
      <c r="I72" s="87"/>
      <c r="J72" s="87"/>
      <c r="K72" s="87"/>
      <c r="L72" s="87"/>
      <c r="M72" s="87"/>
      <c r="N72" s="502"/>
      <c r="O72" s="510"/>
      <c r="P72" s="510"/>
      <c r="Q72" s="510"/>
      <c r="R72" s="510"/>
    </row>
    <row r="73" spans="1:18" ht="12.75" customHeight="1">
      <c r="B73" s="324">
        <f t="shared" si="0"/>
        <v>44231</v>
      </c>
      <c r="C73" s="253"/>
      <c r="D73" s="323"/>
      <c r="E73" s="323"/>
      <c r="F73" s="323"/>
      <c r="G73" s="323"/>
      <c r="H73" s="247"/>
      <c r="I73" s="87"/>
      <c r="J73" s="87"/>
      <c r="K73" s="87"/>
      <c r="L73" s="87"/>
      <c r="M73" s="87"/>
      <c r="N73" s="502"/>
      <c r="O73" s="510"/>
      <c r="P73" s="510"/>
      <c r="Q73" s="510"/>
      <c r="R73" s="510"/>
    </row>
    <row r="74" spans="1:18" ht="12.75" customHeight="1">
      <c r="B74" s="324">
        <f t="shared" si="0"/>
        <v>44238</v>
      </c>
      <c r="D74" s="323"/>
      <c r="E74" s="323"/>
      <c r="F74" s="323"/>
      <c r="G74" s="323"/>
      <c r="H74" s="247"/>
      <c r="I74" s="87"/>
      <c r="J74" s="87"/>
      <c r="K74" s="87"/>
      <c r="L74" s="87"/>
      <c r="M74" s="87"/>
      <c r="N74" s="502"/>
      <c r="O74" s="510"/>
      <c r="P74" s="510"/>
      <c r="Q74" s="510"/>
      <c r="R74" s="510"/>
    </row>
    <row r="75" spans="1:18" ht="12.75" customHeight="1">
      <c r="B75" s="324">
        <f t="shared" si="0"/>
        <v>44245</v>
      </c>
      <c r="D75" s="323"/>
      <c r="E75" s="323"/>
      <c r="F75" s="323"/>
      <c r="G75" s="323"/>
      <c r="I75" s="87"/>
      <c r="J75" s="87"/>
      <c r="K75" s="87"/>
      <c r="L75" s="87"/>
      <c r="M75" s="87"/>
      <c r="N75" s="502"/>
      <c r="O75" s="510"/>
      <c r="P75" s="510"/>
      <c r="Q75" s="510"/>
      <c r="R75" s="510"/>
    </row>
    <row r="76" spans="1:18" ht="12.75" customHeight="1">
      <c r="B76" s="324">
        <f t="shared" si="0"/>
        <v>44252</v>
      </c>
      <c r="D76" s="323"/>
      <c r="E76" s="323"/>
      <c r="F76" s="323"/>
      <c r="G76" s="323"/>
      <c r="I76" s="87"/>
      <c r="J76" s="87"/>
      <c r="K76" s="87"/>
      <c r="L76" s="87"/>
      <c r="M76" s="87"/>
      <c r="N76" s="502"/>
      <c r="O76" s="510"/>
      <c r="P76" s="510"/>
      <c r="Q76" s="510"/>
      <c r="R76" s="510"/>
    </row>
    <row r="77" spans="1:18" ht="12.75" customHeight="1">
      <c r="A77" s="510" t="s">
        <v>361</v>
      </c>
      <c r="B77" s="324">
        <f t="shared" si="0"/>
        <v>44259</v>
      </c>
      <c r="D77" s="323"/>
      <c r="E77" s="323"/>
      <c r="F77" s="323"/>
      <c r="G77" s="323"/>
      <c r="H77" s="247"/>
      <c r="I77" s="87"/>
      <c r="J77" s="87"/>
      <c r="K77" s="87"/>
      <c r="L77" s="87"/>
      <c r="M77" s="87"/>
      <c r="N77" s="87"/>
      <c r="O77" s="87"/>
      <c r="P77" s="87"/>
      <c r="Q77" s="87"/>
    </row>
    <row r="78" spans="1:18" ht="12.75" customHeight="1">
      <c r="B78" s="324">
        <f t="shared" si="0"/>
        <v>44266</v>
      </c>
      <c r="D78" s="253"/>
      <c r="E78" s="323"/>
      <c r="F78" s="323"/>
      <c r="G78" s="323"/>
      <c r="H78" s="247"/>
      <c r="I78" s="87"/>
      <c r="J78" s="87"/>
      <c r="K78" s="87"/>
      <c r="L78" s="87"/>
      <c r="M78" s="87"/>
      <c r="N78" s="87"/>
      <c r="O78" s="87"/>
      <c r="P78" s="87"/>
      <c r="Q78" s="87"/>
    </row>
    <row r="79" spans="1:18" ht="12.75" customHeight="1">
      <c r="B79" s="324">
        <f t="shared" si="0"/>
        <v>44273</v>
      </c>
      <c r="D79" s="323"/>
      <c r="E79" s="323"/>
      <c r="F79" s="323"/>
      <c r="G79" s="323"/>
      <c r="I79" s="87"/>
      <c r="J79" s="87"/>
      <c r="K79" s="87"/>
      <c r="L79" s="87"/>
      <c r="M79" s="87"/>
      <c r="N79" s="87"/>
      <c r="O79" s="87"/>
      <c r="P79" s="87"/>
      <c r="Q79" s="87"/>
    </row>
    <row r="80" spans="1:18" ht="12.75" customHeight="1">
      <c r="B80" s="324">
        <f t="shared" si="0"/>
        <v>44280</v>
      </c>
      <c r="D80" s="323"/>
      <c r="E80" s="323"/>
      <c r="F80" s="323"/>
      <c r="G80" s="323"/>
      <c r="I80" s="87"/>
      <c r="J80" s="87"/>
      <c r="K80" s="87"/>
      <c r="L80" s="87"/>
      <c r="M80" s="87"/>
      <c r="N80" s="87"/>
      <c r="O80" s="87"/>
      <c r="P80" s="87"/>
      <c r="Q80" s="87"/>
    </row>
    <row r="81" spans="1:17" ht="12.75" customHeight="1">
      <c r="B81" s="324">
        <f t="shared" si="0"/>
        <v>44287</v>
      </c>
      <c r="D81" s="323"/>
      <c r="E81" s="323"/>
      <c r="F81" s="323"/>
      <c r="G81" s="323"/>
      <c r="I81" s="87"/>
      <c r="J81" s="87"/>
      <c r="K81" s="87"/>
      <c r="L81" s="87"/>
      <c r="M81" s="87"/>
      <c r="N81" s="87"/>
      <c r="O81" s="87"/>
      <c r="P81" s="87"/>
      <c r="Q81" s="87"/>
    </row>
    <row r="82" spans="1:17" ht="12.75" customHeight="1">
      <c r="B82" s="324">
        <f t="shared" si="0"/>
        <v>44294</v>
      </c>
      <c r="D82" s="323"/>
      <c r="E82" s="323"/>
      <c r="F82" s="323"/>
      <c r="G82" s="323"/>
      <c r="H82" s="394"/>
      <c r="I82" s="87"/>
      <c r="J82" s="87"/>
      <c r="K82" s="87"/>
      <c r="L82" s="87"/>
      <c r="M82" s="87"/>
      <c r="N82" s="87"/>
      <c r="O82" s="87"/>
      <c r="P82" s="87"/>
      <c r="Q82" s="87"/>
    </row>
    <row r="83" spans="1:17" ht="12.75" customHeight="1">
      <c r="B83" s="324">
        <f t="shared" si="0"/>
        <v>44301</v>
      </c>
      <c r="D83" s="323"/>
      <c r="E83" s="323"/>
      <c r="F83" s="323"/>
      <c r="G83" s="323"/>
      <c r="H83" s="247"/>
      <c r="I83" s="87"/>
      <c r="J83" s="87"/>
      <c r="K83" s="87"/>
      <c r="L83" s="87"/>
      <c r="M83" s="87"/>
      <c r="N83" s="87"/>
      <c r="O83" s="87"/>
      <c r="P83" s="87"/>
      <c r="Q83" s="87"/>
    </row>
    <row r="84" spans="1:17" ht="12.75" customHeight="1">
      <c r="B84" s="324">
        <f t="shared" si="0"/>
        <v>44308</v>
      </c>
      <c r="D84" s="323"/>
      <c r="E84" s="323"/>
      <c r="F84" s="323"/>
      <c r="G84" s="323"/>
      <c r="I84" s="87"/>
      <c r="J84" s="87"/>
      <c r="K84" s="87"/>
      <c r="L84" s="87"/>
      <c r="M84" s="87"/>
      <c r="N84" s="87"/>
      <c r="O84" s="87"/>
      <c r="P84" s="87"/>
      <c r="Q84" s="87"/>
    </row>
    <row r="85" spans="1:17" ht="12.75" customHeight="1">
      <c r="B85" s="324">
        <f t="shared" si="0"/>
        <v>44315</v>
      </c>
      <c r="D85" s="323"/>
      <c r="E85" s="323"/>
      <c r="F85" s="323"/>
      <c r="G85" s="323"/>
      <c r="I85" s="87"/>
      <c r="J85" s="87"/>
      <c r="K85" s="87"/>
      <c r="L85" s="87"/>
      <c r="M85" s="87"/>
      <c r="N85" s="87"/>
      <c r="O85" s="87"/>
      <c r="P85" s="87"/>
      <c r="Q85" s="87"/>
    </row>
    <row r="86" spans="1:17" ht="12.75" customHeight="1">
      <c r="A86" s="510" t="s">
        <v>361</v>
      </c>
      <c r="B86" s="324">
        <f t="shared" si="0"/>
        <v>44322</v>
      </c>
      <c r="D86" s="323"/>
      <c r="E86" s="323"/>
      <c r="F86" s="323"/>
      <c r="G86" s="323"/>
      <c r="I86" s="87"/>
      <c r="J86" s="87"/>
      <c r="K86" s="87"/>
      <c r="L86" s="87"/>
      <c r="M86" s="87"/>
      <c r="N86" s="87"/>
      <c r="O86" s="87"/>
      <c r="P86" s="87"/>
      <c r="Q86" s="87"/>
    </row>
    <row r="87" spans="1:17" ht="12.75" customHeight="1">
      <c r="B87" s="324">
        <f t="shared" si="0"/>
        <v>44329</v>
      </c>
      <c r="D87" s="323"/>
      <c r="E87" s="323"/>
      <c r="F87" s="323"/>
      <c r="G87" s="323"/>
      <c r="I87" s="87"/>
      <c r="J87" s="87"/>
      <c r="K87" s="87"/>
      <c r="L87" s="87"/>
      <c r="M87" s="87"/>
      <c r="N87" s="87"/>
      <c r="O87" s="87"/>
      <c r="P87" s="87"/>
      <c r="Q87" s="87"/>
    </row>
    <row r="88" spans="1:17" ht="12.75" customHeight="1">
      <c r="B88" s="324">
        <f t="shared" si="0"/>
        <v>44336</v>
      </c>
      <c r="D88" s="323"/>
      <c r="E88" s="323"/>
      <c r="F88" s="323"/>
      <c r="G88" s="323"/>
      <c r="I88" s="87"/>
      <c r="J88" s="87"/>
      <c r="K88" s="87"/>
      <c r="L88" s="87"/>
      <c r="M88" s="87"/>
      <c r="N88" s="87"/>
      <c r="O88" s="87"/>
      <c r="P88" s="87"/>
      <c r="Q88" s="87"/>
    </row>
    <row r="89" spans="1:17" ht="12.75" customHeight="1">
      <c r="B89" s="324">
        <f t="shared" si="0"/>
        <v>44343</v>
      </c>
      <c r="D89" s="323"/>
      <c r="E89" s="323"/>
      <c r="F89" s="323"/>
      <c r="G89" s="323"/>
      <c r="I89" s="87"/>
      <c r="J89" s="87"/>
      <c r="K89" s="87"/>
      <c r="L89" s="87"/>
      <c r="M89" s="87"/>
      <c r="N89" s="87"/>
      <c r="O89" s="87"/>
      <c r="P89" s="87"/>
      <c r="Q89" s="87"/>
    </row>
    <row r="90" spans="1:17" ht="12.75" customHeight="1">
      <c r="B90" s="324">
        <f t="shared" si="0"/>
        <v>44350</v>
      </c>
      <c r="D90" s="323"/>
      <c r="E90" s="323"/>
      <c r="F90" s="323"/>
      <c r="G90" s="323"/>
      <c r="I90" s="87"/>
      <c r="J90" s="87"/>
      <c r="K90" s="87"/>
      <c r="L90" s="87"/>
      <c r="M90" s="87"/>
      <c r="N90" s="87"/>
      <c r="O90" s="87"/>
      <c r="P90" s="87"/>
      <c r="Q90" s="87"/>
    </row>
    <row r="91" spans="1:17" ht="12.75" customHeight="1">
      <c r="B91" s="324">
        <f t="shared" si="0"/>
        <v>44357</v>
      </c>
      <c r="D91" s="323"/>
      <c r="E91" s="323"/>
      <c r="F91" s="323"/>
      <c r="G91" s="323"/>
      <c r="I91" s="87"/>
      <c r="J91" s="87"/>
      <c r="K91" s="87"/>
      <c r="L91" s="87"/>
      <c r="M91" s="87"/>
      <c r="N91" s="87"/>
      <c r="O91" s="87"/>
      <c r="P91" s="87"/>
      <c r="Q91" s="87"/>
    </row>
    <row r="92" spans="1:17" ht="12.75" customHeight="1">
      <c r="B92" s="324">
        <f t="shared" si="0"/>
        <v>44364</v>
      </c>
      <c r="D92" s="323"/>
      <c r="E92" s="323"/>
      <c r="F92" s="323"/>
      <c r="G92" s="323"/>
      <c r="I92" s="87"/>
      <c r="J92" s="87"/>
      <c r="K92" s="87"/>
      <c r="L92" s="87"/>
      <c r="M92" s="87"/>
      <c r="N92" s="87"/>
      <c r="O92" s="87"/>
      <c r="P92" s="87"/>
      <c r="Q92" s="87"/>
    </row>
    <row r="93" spans="1:17" ht="12.75" customHeight="1">
      <c r="B93" s="324">
        <f t="shared" si="0"/>
        <v>44371</v>
      </c>
      <c r="D93" s="323"/>
      <c r="E93" s="323"/>
      <c r="F93" s="323"/>
      <c r="G93" s="323"/>
      <c r="I93" s="87"/>
      <c r="J93" s="87"/>
      <c r="K93" s="87"/>
      <c r="L93" s="87"/>
      <c r="M93" s="87"/>
      <c r="N93" s="87"/>
      <c r="O93" s="87"/>
      <c r="P93" s="87"/>
      <c r="Q93" s="87"/>
    </row>
    <row r="94" spans="1:17" ht="12.75" customHeight="1">
      <c r="A94" s="510" t="s">
        <v>361</v>
      </c>
      <c r="B94" s="324">
        <f t="shared" si="0"/>
        <v>44378</v>
      </c>
      <c r="D94" s="323"/>
      <c r="E94" s="323"/>
      <c r="F94" s="323"/>
      <c r="G94" s="323"/>
      <c r="I94" s="87"/>
      <c r="J94" s="87"/>
      <c r="K94" s="87"/>
      <c r="L94" s="87"/>
      <c r="M94" s="87"/>
      <c r="N94" s="87"/>
      <c r="O94" s="87"/>
      <c r="P94" s="87"/>
      <c r="Q94" s="87"/>
    </row>
    <row r="95" spans="1:17" ht="12.75" customHeight="1">
      <c r="B95" s="324">
        <f t="shared" si="0"/>
        <v>44385</v>
      </c>
      <c r="D95" s="323"/>
      <c r="E95" s="323"/>
      <c r="F95" s="323"/>
      <c r="G95" s="323"/>
      <c r="I95" s="87"/>
      <c r="J95" s="87"/>
      <c r="K95" s="87"/>
      <c r="L95" s="87"/>
      <c r="M95" s="87"/>
      <c r="N95" s="87"/>
      <c r="O95" s="87"/>
      <c r="P95" s="87"/>
      <c r="Q95" s="87"/>
    </row>
    <row r="96" spans="1:17" ht="12.75" customHeight="1">
      <c r="B96" s="324">
        <f t="shared" si="0"/>
        <v>44392</v>
      </c>
      <c r="D96" s="323"/>
      <c r="E96" s="323"/>
      <c r="F96" s="323"/>
      <c r="G96" s="323"/>
      <c r="I96" s="87"/>
      <c r="J96" s="87"/>
      <c r="K96" s="87"/>
      <c r="L96" s="87"/>
      <c r="M96" s="87"/>
      <c r="N96" s="87"/>
      <c r="O96" s="87"/>
      <c r="P96" s="87"/>
      <c r="Q96" s="87"/>
    </row>
    <row r="97" spans="1:17" ht="12.75" customHeight="1">
      <c r="B97" s="324">
        <f t="shared" si="0"/>
        <v>44399</v>
      </c>
      <c r="D97" s="323"/>
      <c r="E97" s="323"/>
      <c r="F97" s="323"/>
      <c r="G97" s="323"/>
      <c r="I97" s="87"/>
      <c r="J97" s="87"/>
      <c r="K97" s="87"/>
      <c r="L97" s="87"/>
      <c r="M97" s="87"/>
      <c r="N97" s="87"/>
      <c r="O97" s="87"/>
      <c r="P97" s="87"/>
      <c r="Q97" s="87"/>
    </row>
    <row r="98" spans="1:17" ht="12.75" customHeight="1">
      <c r="B98" s="324">
        <f t="shared" si="0"/>
        <v>44406</v>
      </c>
      <c r="D98" s="323"/>
      <c r="E98" s="323"/>
      <c r="F98" s="323"/>
      <c r="G98" s="323"/>
      <c r="I98" s="87"/>
      <c r="J98" s="87"/>
      <c r="K98" s="87"/>
      <c r="L98" s="87"/>
      <c r="M98" s="87"/>
      <c r="N98" s="87"/>
      <c r="O98" s="87"/>
      <c r="P98" s="87"/>
      <c r="Q98" s="87"/>
    </row>
    <row r="99" spans="1:17" ht="12.75" customHeight="1">
      <c r="B99" s="324">
        <f t="shared" si="0"/>
        <v>44413</v>
      </c>
      <c r="D99" s="323"/>
      <c r="E99" s="323"/>
      <c r="F99" s="323"/>
      <c r="G99" s="323"/>
      <c r="I99" s="87"/>
      <c r="J99" s="87"/>
      <c r="K99" s="87"/>
      <c r="L99" s="87"/>
      <c r="M99" s="87"/>
      <c r="N99" s="87"/>
      <c r="O99" s="87"/>
      <c r="P99" s="87"/>
      <c r="Q99" s="87"/>
    </row>
    <row r="100" spans="1:17" ht="12.75" customHeight="1">
      <c r="B100" s="324">
        <f>B99+7</f>
        <v>44420</v>
      </c>
      <c r="D100" s="323"/>
      <c r="E100" s="323"/>
      <c r="F100" s="323"/>
      <c r="G100" s="323"/>
      <c r="I100" s="87"/>
      <c r="J100" s="87"/>
      <c r="K100" s="87"/>
      <c r="L100" s="87"/>
      <c r="M100" s="87"/>
      <c r="N100" s="87"/>
      <c r="O100" s="87"/>
      <c r="P100" s="87"/>
      <c r="Q100" s="87"/>
    </row>
    <row r="101" spans="1:17" ht="12.75" customHeight="1">
      <c r="B101" s="324">
        <f>B100+7</f>
        <v>44427</v>
      </c>
      <c r="D101" s="323"/>
      <c r="E101" s="323"/>
      <c r="F101" s="323"/>
      <c r="G101" s="323"/>
      <c r="I101" s="87"/>
      <c r="J101" s="87"/>
      <c r="K101" s="87"/>
      <c r="L101" s="87"/>
      <c r="M101" s="87"/>
      <c r="N101" s="87"/>
      <c r="O101" s="87"/>
      <c r="P101" s="87"/>
      <c r="Q101" s="87"/>
    </row>
    <row r="102" spans="1:17" ht="12.75" customHeight="1">
      <c r="B102" s="324">
        <f>B101+7</f>
        <v>44434</v>
      </c>
      <c r="D102" s="323"/>
      <c r="E102" s="323"/>
      <c r="F102" s="323"/>
      <c r="G102" s="323"/>
      <c r="I102" s="87"/>
      <c r="J102" s="87"/>
      <c r="K102" s="87"/>
      <c r="L102" s="87"/>
      <c r="M102" s="87"/>
      <c r="N102" s="507"/>
      <c r="O102" s="87"/>
      <c r="P102" s="87"/>
      <c r="Q102" s="87"/>
    </row>
    <row r="103" spans="1:17" ht="12.75" customHeight="1" thickBot="1">
      <c r="A103" s="262"/>
      <c r="B103" s="353"/>
      <c r="C103" s="12"/>
      <c r="D103" s="368"/>
      <c r="E103" s="368"/>
      <c r="F103" s="368"/>
      <c r="G103" s="368"/>
      <c r="I103" s="87"/>
      <c r="J103" s="87"/>
      <c r="K103" s="87"/>
      <c r="L103" s="87"/>
      <c r="M103" s="87"/>
      <c r="N103" s="87"/>
      <c r="O103" s="87"/>
      <c r="P103" s="87"/>
      <c r="Q103" s="87"/>
    </row>
    <row r="104" spans="1:17" ht="12.75" customHeight="1">
      <c r="A104" s="33" t="s">
        <v>327</v>
      </c>
      <c r="B104" s="136"/>
      <c r="C104" s="136"/>
      <c r="D104" s="136"/>
      <c r="E104" s="131"/>
      <c r="F104" s="131"/>
      <c r="G104" s="131"/>
      <c r="H104" s="58"/>
      <c r="I104" s="87"/>
      <c r="J104" s="87"/>
      <c r="K104" s="87"/>
      <c r="L104" s="87"/>
      <c r="M104" s="87"/>
      <c r="N104" s="87"/>
      <c r="O104" s="87"/>
      <c r="P104" s="87"/>
      <c r="Q104" s="87"/>
    </row>
    <row r="105" spans="1:17" ht="20.399999999999999" customHeight="1">
      <c r="A105" s="33" t="s">
        <v>362</v>
      </c>
      <c r="B105" s="136"/>
      <c r="C105" s="136"/>
      <c r="D105" s="136"/>
      <c r="E105" s="131"/>
      <c r="F105" s="131"/>
      <c r="G105" s="131"/>
      <c r="H105" s="58"/>
      <c r="I105" s="87"/>
      <c r="J105" s="87"/>
      <c r="K105" s="87"/>
      <c r="L105" s="87"/>
      <c r="M105" s="87"/>
      <c r="N105" s="87"/>
      <c r="O105" s="87"/>
      <c r="P105" s="87"/>
      <c r="Q105" s="87"/>
    </row>
    <row r="106" spans="1:17" ht="12.75" customHeight="1">
      <c r="A106" s="419" t="s">
        <v>359</v>
      </c>
      <c r="B106" s="136"/>
      <c r="C106" s="136"/>
      <c r="D106" s="136"/>
      <c r="E106" s="131"/>
      <c r="F106" s="131"/>
      <c r="G106" s="131"/>
      <c r="H106" s="87"/>
      <c r="I106" s="87"/>
      <c r="J106" s="87"/>
      <c r="K106" s="87"/>
      <c r="L106" s="87"/>
      <c r="M106" s="87"/>
      <c r="N106" s="87"/>
      <c r="O106" s="87"/>
      <c r="P106" s="87"/>
      <c r="Q106" s="87"/>
    </row>
    <row r="107" spans="1:17" s="510" customFormat="1" ht="12.75" customHeight="1">
      <c r="A107" s="419"/>
      <c r="B107" s="136"/>
      <c r="C107" s="136"/>
      <c r="D107" s="136"/>
      <c r="E107" s="131"/>
      <c r="F107" s="131"/>
      <c r="G107" s="131"/>
      <c r="H107" s="87"/>
      <c r="I107" s="87"/>
      <c r="J107" s="87"/>
      <c r="K107" s="87"/>
      <c r="L107" s="87"/>
      <c r="M107" s="87"/>
      <c r="N107" s="87"/>
      <c r="O107" s="87"/>
      <c r="P107" s="87"/>
      <c r="Q107" s="87"/>
    </row>
    <row r="108" spans="1:17" ht="12.75" customHeight="1">
      <c r="A108" s="404"/>
      <c r="B108" s="404"/>
      <c r="C108" s="404"/>
      <c r="D108" s="404"/>
      <c r="E108" s="434"/>
      <c r="F108" s="434"/>
      <c r="G108" s="434"/>
      <c r="H108" s="247"/>
      <c r="I108" s="247"/>
      <c r="J108" s="87"/>
      <c r="K108" s="87"/>
      <c r="L108" s="87"/>
      <c r="M108" s="87"/>
      <c r="N108" s="87"/>
      <c r="O108" s="87"/>
      <c r="P108" s="87"/>
      <c r="Q108" s="87"/>
    </row>
    <row r="109" spans="1:17" ht="16.5" customHeight="1" thickBot="1">
      <c r="A109" s="228" t="s">
        <v>249</v>
      </c>
      <c r="B109" s="228"/>
      <c r="C109" s="228"/>
      <c r="D109" s="228"/>
      <c r="E109" s="228"/>
      <c r="F109" s="228"/>
      <c r="G109" s="228"/>
      <c r="H109" s="84"/>
      <c r="I109" s="87"/>
      <c r="J109" s="87"/>
      <c r="K109" s="87"/>
      <c r="L109" s="247"/>
      <c r="M109" s="87"/>
      <c r="N109" s="87"/>
      <c r="O109" s="87"/>
      <c r="P109" s="87"/>
      <c r="Q109" s="87"/>
    </row>
    <row r="110" spans="1:17" ht="12.75" customHeight="1">
      <c r="A110" s="88" t="s">
        <v>32</v>
      </c>
      <c r="B110" s="516" t="s">
        <v>52</v>
      </c>
      <c r="C110" s="244" t="s">
        <v>80</v>
      </c>
      <c r="D110" s="244" t="s">
        <v>83</v>
      </c>
      <c r="E110" s="244" t="s">
        <v>34</v>
      </c>
      <c r="F110" s="244" t="s">
        <v>35</v>
      </c>
      <c r="G110" s="244" t="s">
        <v>77</v>
      </c>
      <c r="H110" s="58"/>
      <c r="I110" s="87"/>
      <c r="J110" s="87"/>
      <c r="K110" s="87"/>
      <c r="L110" s="87"/>
      <c r="M110" s="87"/>
      <c r="N110" s="87"/>
      <c r="O110" s="87"/>
      <c r="P110" s="87"/>
      <c r="Q110" s="87"/>
    </row>
    <row r="111" spans="1:17" ht="12.75" customHeight="1" thickBot="1">
      <c r="A111" s="140" t="s">
        <v>56</v>
      </c>
      <c r="B111" s="251"/>
      <c r="C111" s="140"/>
      <c r="D111" s="140"/>
      <c r="E111" s="140"/>
      <c r="F111" s="140"/>
      <c r="G111" s="140"/>
      <c r="H111" s="58"/>
      <c r="I111" s="87"/>
      <c r="J111" s="87"/>
      <c r="K111" s="87"/>
      <c r="L111" s="87"/>
      <c r="M111" s="87"/>
    </row>
    <row r="112" spans="1:17" ht="12.75" customHeight="1">
      <c r="A112" s="88"/>
      <c r="B112" s="250"/>
      <c r="C112" s="600" t="s">
        <v>279</v>
      </c>
      <c r="D112" s="600"/>
      <c r="E112" s="600"/>
      <c r="F112" s="600"/>
      <c r="G112" s="600"/>
      <c r="H112" s="58"/>
      <c r="I112" s="87"/>
      <c r="J112" s="87"/>
      <c r="K112" s="87"/>
      <c r="L112" s="87"/>
      <c r="M112" s="87"/>
    </row>
    <row r="113" spans="1:13" ht="12.75" customHeight="1">
      <c r="A113" s="249">
        <v>2019</v>
      </c>
      <c r="B113" s="369">
        <v>43587</v>
      </c>
      <c r="C113" s="394">
        <v>3.87</v>
      </c>
      <c r="D113" s="394">
        <v>3.9925000000000002</v>
      </c>
      <c r="E113" s="394">
        <v>4.0625</v>
      </c>
      <c r="F113" s="394">
        <v>4.125</v>
      </c>
      <c r="G113" s="394">
        <v>4.0724999999999998</v>
      </c>
      <c r="H113" s="247"/>
      <c r="I113" s="87"/>
      <c r="J113" s="87"/>
      <c r="K113" s="87"/>
      <c r="L113" s="87"/>
      <c r="M113" s="87"/>
    </row>
    <row r="114" spans="1:13" ht="12.75" customHeight="1">
      <c r="B114" s="324">
        <f>B113+7</f>
        <v>43594</v>
      </c>
      <c r="C114" s="394">
        <v>3.7275</v>
      </c>
      <c r="D114" s="394">
        <v>3.8675000000000002</v>
      </c>
      <c r="E114" s="323">
        <v>3.9550000000000001</v>
      </c>
      <c r="F114" s="394">
        <v>4.0324999999999998</v>
      </c>
      <c r="G114" s="394">
        <v>3.9849999999999999</v>
      </c>
      <c r="H114" s="247"/>
      <c r="I114" s="87"/>
      <c r="J114" s="87"/>
      <c r="K114" s="87"/>
      <c r="L114" s="87"/>
      <c r="M114" s="87"/>
    </row>
    <row r="115" spans="1:13" ht="12.75" customHeight="1">
      <c r="B115" s="324">
        <f t="shared" ref="B115:B178" si="1">B114+7</f>
        <v>43601</v>
      </c>
      <c r="C115" s="323">
        <v>3.9649999999999999</v>
      </c>
      <c r="D115" s="394">
        <v>4.0650000000000004</v>
      </c>
      <c r="E115" s="323">
        <v>4.1224999999999996</v>
      </c>
      <c r="F115" s="323">
        <v>4.1775000000000002</v>
      </c>
      <c r="G115" s="323">
        <v>4.0650000000000004</v>
      </c>
      <c r="I115" s="87"/>
      <c r="J115" s="87"/>
      <c r="K115" s="87"/>
      <c r="L115" s="87"/>
      <c r="M115" s="87"/>
    </row>
    <row r="116" spans="1:13" ht="12.75" customHeight="1">
      <c r="B116" s="324">
        <f t="shared" si="1"/>
        <v>43608</v>
      </c>
      <c r="C116" s="323">
        <v>4.08</v>
      </c>
      <c r="D116" s="323">
        <v>4.1924999999999999</v>
      </c>
      <c r="E116" s="323">
        <v>4.2350000000000003</v>
      </c>
      <c r="F116" s="323">
        <v>4.2750000000000004</v>
      </c>
      <c r="G116" s="323">
        <v>4.1074999999999999</v>
      </c>
      <c r="I116" s="87"/>
      <c r="J116" s="87"/>
      <c r="K116" s="87"/>
      <c r="L116" s="87"/>
      <c r="M116" s="87"/>
    </row>
    <row r="117" spans="1:13" ht="14.4" customHeight="1">
      <c r="B117" s="324">
        <f t="shared" si="1"/>
        <v>43615</v>
      </c>
      <c r="C117" s="323">
        <v>4.5225</v>
      </c>
      <c r="D117" s="323">
        <v>4.5925000000000002</v>
      </c>
      <c r="E117" s="323">
        <v>4.6050000000000004</v>
      </c>
      <c r="F117" s="323">
        <v>4.6074999999999999</v>
      </c>
      <c r="G117" s="323">
        <v>4.2575000000000003</v>
      </c>
      <c r="I117" s="87"/>
      <c r="J117" s="87"/>
      <c r="K117" s="87"/>
      <c r="L117" s="87"/>
      <c r="M117" s="87"/>
    </row>
    <row r="118" spans="1:13" ht="12.75" customHeight="1">
      <c r="B118" s="324">
        <f t="shared" si="1"/>
        <v>43622</v>
      </c>
      <c r="C118" s="323">
        <v>4.3849999999999998</v>
      </c>
      <c r="D118" s="323">
        <v>4.4675000000000002</v>
      </c>
      <c r="E118" s="323">
        <v>4.5</v>
      </c>
      <c r="F118" s="323">
        <v>4.5225</v>
      </c>
      <c r="G118" s="323">
        <v>4.2074999999999996</v>
      </c>
      <c r="H118" s="247"/>
      <c r="I118" s="87"/>
      <c r="J118" s="87"/>
      <c r="K118" s="87"/>
      <c r="L118" s="87"/>
      <c r="M118" s="87"/>
    </row>
    <row r="119" spans="1:13" ht="12.75" customHeight="1">
      <c r="B119" s="324">
        <f t="shared" si="1"/>
        <v>43629</v>
      </c>
      <c r="C119" s="323">
        <v>4.5575000000000001</v>
      </c>
      <c r="D119" s="323">
        <v>4.6100000000000003</v>
      </c>
      <c r="E119" s="323">
        <v>4.6275000000000004</v>
      </c>
      <c r="F119" s="323">
        <v>4.6349999999999998</v>
      </c>
      <c r="G119" s="323">
        <v>4.3049999999999997</v>
      </c>
      <c r="I119" s="87"/>
      <c r="J119" s="87"/>
      <c r="K119" s="87"/>
      <c r="L119" s="87"/>
      <c r="M119" s="87"/>
    </row>
    <row r="120" spans="1:13" ht="12.75" customHeight="1">
      <c r="B120" s="324">
        <f t="shared" si="1"/>
        <v>43636</v>
      </c>
      <c r="C120" s="323">
        <v>4.6100000000000003</v>
      </c>
      <c r="D120" s="323">
        <v>4.6624999999999996</v>
      </c>
      <c r="E120" s="323">
        <v>4.68</v>
      </c>
      <c r="F120" s="323">
        <v>4.6924999999999999</v>
      </c>
      <c r="G120" s="323">
        <v>4.2750000000000004</v>
      </c>
      <c r="I120" s="87"/>
      <c r="J120" s="87"/>
      <c r="K120" s="87"/>
      <c r="L120" s="87"/>
      <c r="M120" s="87"/>
    </row>
    <row r="121" spans="1:13" ht="12.75" customHeight="1">
      <c r="B121" s="324">
        <f t="shared" si="1"/>
        <v>43643</v>
      </c>
      <c r="C121" s="323">
        <v>4.51</v>
      </c>
      <c r="D121" s="323">
        <v>4.5674999999999999</v>
      </c>
      <c r="E121" s="323">
        <v>4.58</v>
      </c>
      <c r="F121" s="323">
        <v>4.59</v>
      </c>
      <c r="G121" s="323">
        <v>4.24</v>
      </c>
      <c r="I121" s="87"/>
      <c r="J121" s="87"/>
      <c r="K121" s="87"/>
      <c r="L121" s="87"/>
      <c r="M121" s="87"/>
    </row>
    <row r="122" spans="1:13" ht="12.75" customHeight="1">
      <c r="B122" s="324">
        <f t="shared" si="1"/>
        <v>43650</v>
      </c>
      <c r="C122" s="323">
        <v>4.4124999999999996</v>
      </c>
      <c r="D122" s="323">
        <v>4.4824999999999999</v>
      </c>
      <c r="E122" s="323">
        <v>4.5175000000000001</v>
      </c>
      <c r="F122" s="323">
        <v>4.55</v>
      </c>
      <c r="G122" s="323">
        <v>4.2874999999999996</v>
      </c>
      <c r="H122" s="247"/>
      <c r="K122" s="87"/>
      <c r="L122" s="87"/>
      <c r="M122" s="87"/>
    </row>
    <row r="123" spans="1:13" ht="12.75" customHeight="1">
      <c r="B123" s="324">
        <f t="shared" si="1"/>
        <v>43657</v>
      </c>
      <c r="C123" s="323">
        <v>4.4800000000000004</v>
      </c>
      <c r="D123" s="323">
        <v>4.5449999999999999</v>
      </c>
      <c r="E123" s="323">
        <v>4.57</v>
      </c>
      <c r="F123" s="323">
        <v>4.5875000000000004</v>
      </c>
      <c r="G123" s="323">
        <v>4.2750000000000004</v>
      </c>
      <c r="H123" s="247"/>
      <c r="K123" s="87"/>
      <c r="L123" s="87"/>
      <c r="M123" s="87"/>
    </row>
    <row r="124" spans="1:13" ht="12.75" customHeight="1">
      <c r="B124" s="324">
        <f t="shared" si="1"/>
        <v>43664</v>
      </c>
      <c r="C124" s="323">
        <v>4.2975000000000003</v>
      </c>
      <c r="D124" s="323">
        <v>4.3825000000000003</v>
      </c>
      <c r="E124" s="323">
        <v>4.4225000000000003</v>
      </c>
      <c r="F124" s="323">
        <v>4.4574999999999996</v>
      </c>
      <c r="G124" s="323">
        <v>4.2175000000000002</v>
      </c>
      <c r="K124" s="87"/>
      <c r="L124" s="87"/>
      <c r="M124" s="87"/>
    </row>
    <row r="125" spans="1:13" ht="12.75" customHeight="1">
      <c r="B125" s="324">
        <f t="shared" si="1"/>
        <v>43671</v>
      </c>
      <c r="C125" s="323">
        <v>4.2750000000000004</v>
      </c>
      <c r="D125" s="323">
        <v>4.3724999999999996</v>
      </c>
      <c r="E125" s="323">
        <v>4.415</v>
      </c>
      <c r="F125" s="323">
        <v>4.4474999999999998</v>
      </c>
      <c r="G125" s="323">
        <v>4.22</v>
      </c>
      <c r="K125" s="87"/>
      <c r="L125" s="87"/>
      <c r="M125" s="87"/>
    </row>
    <row r="126" spans="1:13" ht="12.75" customHeight="1">
      <c r="B126" s="324">
        <f t="shared" si="1"/>
        <v>43678</v>
      </c>
      <c r="C126" s="323">
        <v>4.0250000000000004</v>
      </c>
      <c r="D126" s="323">
        <v>4.1325000000000003</v>
      </c>
      <c r="E126" s="323">
        <v>4.1974999999999998</v>
      </c>
      <c r="F126" s="323">
        <v>4.2450000000000001</v>
      </c>
      <c r="G126" s="323">
        <v>4.125</v>
      </c>
      <c r="K126" s="87"/>
      <c r="L126" s="87"/>
      <c r="M126" s="87"/>
    </row>
    <row r="127" spans="1:13" ht="12.75" customHeight="1">
      <c r="B127" s="324">
        <f t="shared" si="1"/>
        <v>43685</v>
      </c>
      <c r="C127" s="323">
        <v>4.1825000000000001</v>
      </c>
      <c r="D127" s="323">
        <v>4.2850000000000001</v>
      </c>
      <c r="E127" s="323">
        <v>4.335</v>
      </c>
      <c r="F127" s="323">
        <v>4.3624999999999998</v>
      </c>
      <c r="G127" s="323">
        <v>4.2225000000000001</v>
      </c>
      <c r="H127" s="247"/>
      <c r="K127" s="87"/>
      <c r="L127" s="87"/>
      <c r="M127" s="87"/>
    </row>
    <row r="128" spans="1:13" ht="12.75" customHeight="1">
      <c r="B128" s="324">
        <f t="shared" si="1"/>
        <v>43692</v>
      </c>
      <c r="C128" s="394">
        <v>3.71</v>
      </c>
      <c r="D128" s="323">
        <v>3.835</v>
      </c>
      <c r="E128" s="323">
        <v>3.9125000000000001</v>
      </c>
      <c r="F128" s="323">
        <v>3.9775</v>
      </c>
      <c r="G128" s="323">
        <v>3.9925000000000002</v>
      </c>
      <c r="H128" s="247"/>
      <c r="I128" s="87"/>
      <c r="J128" s="87"/>
      <c r="K128" s="87"/>
      <c r="L128" s="87"/>
      <c r="M128" s="87"/>
    </row>
    <row r="129" spans="1:17" ht="12.75" customHeight="1">
      <c r="B129" s="324">
        <f t="shared" si="1"/>
        <v>43699</v>
      </c>
      <c r="C129" s="323">
        <v>3.71</v>
      </c>
      <c r="D129" s="323">
        <v>3.83</v>
      </c>
      <c r="E129" s="323">
        <v>3.9075000000000002</v>
      </c>
      <c r="F129" s="323">
        <v>3.9725000000000001</v>
      </c>
      <c r="G129" s="323">
        <v>4.0075000000000003</v>
      </c>
      <c r="I129" s="87"/>
      <c r="J129" s="87"/>
      <c r="K129" s="87"/>
      <c r="L129" s="87"/>
      <c r="M129" s="87"/>
    </row>
    <row r="130" spans="1:17" ht="12.75" customHeight="1">
      <c r="B130" s="324">
        <f t="shared" si="1"/>
        <v>43706</v>
      </c>
      <c r="C130" s="323">
        <v>3.7124999999999999</v>
      </c>
      <c r="D130" s="323">
        <v>3.8325</v>
      </c>
      <c r="E130" s="323">
        <v>3.9075000000000002</v>
      </c>
      <c r="F130" s="323">
        <v>3.9725000000000001</v>
      </c>
      <c r="G130" s="323">
        <v>3.9925000000000002</v>
      </c>
      <c r="H130" s="247"/>
      <c r="I130" s="87"/>
      <c r="J130" s="87"/>
      <c r="K130" s="87"/>
      <c r="L130" s="87"/>
      <c r="M130" s="87"/>
    </row>
    <row r="131" spans="1:17" ht="12.75" customHeight="1">
      <c r="B131" s="324">
        <f t="shared" si="1"/>
        <v>43713</v>
      </c>
      <c r="C131" s="323">
        <v>3.5874999999999999</v>
      </c>
      <c r="D131" s="323">
        <v>3.7174999999999998</v>
      </c>
      <c r="E131" s="323">
        <v>3.8075000000000001</v>
      </c>
      <c r="F131" s="323">
        <v>3.8774999999999999</v>
      </c>
      <c r="G131" s="323">
        <v>3.9249999999999998</v>
      </c>
      <c r="H131" s="247"/>
      <c r="I131" s="87"/>
      <c r="J131" s="87"/>
      <c r="K131" s="87"/>
      <c r="L131" s="87"/>
      <c r="M131" s="87"/>
    </row>
    <row r="132" spans="1:17" ht="12.75" customHeight="1">
      <c r="B132" s="324">
        <f t="shared" si="1"/>
        <v>43720</v>
      </c>
      <c r="C132" s="432">
        <v>3.6724999999999999</v>
      </c>
      <c r="D132" s="432">
        <v>3.7974999999999999</v>
      </c>
      <c r="E132" s="432">
        <v>3.89</v>
      </c>
      <c r="F132" s="432">
        <v>3.96</v>
      </c>
      <c r="G132" s="432">
        <v>4.0025000000000004</v>
      </c>
      <c r="H132" s="247"/>
      <c r="I132" s="87"/>
      <c r="J132" s="252"/>
      <c r="K132" s="87"/>
      <c r="L132" s="87"/>
      <c r="M132" s="87"/>
    </row>
    <row r="133" spans="1:17" ht="12.75" customHeight="1">
      <c r="B133" s="324">
        <f t="shared" si="1"/>
        <v>43727</v>
      </c>
      <c r="C133" s="432">
        <v>3.7275</v>
      </c>
      <c r="D133" s="432">
        <v>3.84</v>
      </c>
      <c r="E133" s="432">
        <v>3.9175</v>
      </c>
      <c r="F133" s="432">
        <v>3.9750000000000001</v>
      </c>
      <c r="G133" s="432">
        <v>3.9975000000000001</v>
      </c>
      <c r="I133" s="87"/>
      <c r="J133" s="87"/>
      <c r="K133" s="87"/>
      <c r="L133" s="87"/>
      <c r="M133" s="87"/>
    </row>
    <row r="134" spans="1:17" ht="12.75" customHeight="1">
      <c r="B134" s="324">
        <f t="shared" si="1"/>
        <v>43734</v>
      </c>
      <c r="C134" s="432">
        <v>3.7250000000000001</v>
      </c>
      <c r="D134" s="432">
        <v>3.8475000000000001</v>
      </c>
      <c r="E134" s="432">
        <v>3.9224999999999999</v>
      </c>
      <c r="F134" s="432">
        <v>3.9750000000000001</v>
      </c>
      <c r="G134" s="432">
        <v>3.9950000000000001</v>
      </c>
      <c r="I134" s="87"/>
      <c r="J134" s="87"/>
      <c r="K134" s="87"/>
      <c r="L134" s="87"/>
      <c r="M134" s="87"/>
    </row>
    <row r="135" spans="1:17" ht="12.75" customHeight="1">
      <c r="B135" s="324">
        <f t="shared" si="1"/>
        <v>43741</v>
      </c>
      <c r="C135" s="323">
        <v>3.8875000000000002</v>
      </c>
      <c r="D135" s="323">
        <v>4.0075000000000003</v>
      </c>
      <c r="E135" s="323">
        <v>4.0599999999999996</v>
      </c>
      <c r="F135" s="432">
        <v>4.085</v>
      </c>
      <c r="G135" s="323">
        <v>4.0199999999999996</v>
      </c>
      <c r="H135" s="247"/>
      <c r="I135" s="87"/>
      <c r="J135" s="87"/>
      <c r="K135" s="87"/>
      <c r="L135" s="87"/>
      <c r="M135" s="87"/>
    </row>
    <row r="136" spans="1:17" ht="12.75" customHeight="1">
      <c r="B136" s="324">
        <f t="shared" si="1"/>
        <v>43748</v>
      </c>
      <c r="C136" s="323">
        <v>3.8025000000000002</v>
      </c>
      <c r="D136" s="323">
        <v>3.915</v>
      </c>
      <c r="E136" s="323">
        <v>3.9750000000000001</v>
      </c>
      <c r="F136" s="323">
        <v>4.0225</v>
      </c>
      <c r="G136" s="323">
        <v>4.0049999999999999</v>
      </c>
      <c r="I136" s="87"/>
      <c r="J136" s="87"/>
      <c r="K136" s="87"/>
      <c r="L136" s="87"/>
      <c r="M136" s="87"/>
    </row>
    <row r="137" spans="1:17" ht="12.75" customHeight="1">
      <c r="B137" s="324">
        <f t="shared" si="1"/>
        <v>43755</v>
      </c>
      <c r="C137" s="323">
        <v>3.9474999999999998</v>
      </c>
      <c r="D137" s="323">
        <v>4.0650000000000004</v>
      </c>
      <c r="E137" s="323">
        <v>4.1275000000000004</v>
      </c>
      <c r="F137" s="323">
        <v>4.1775000000000002</v>
      </c>
      <c r="G137" s="323">
        <v>4.0724999999999998</v>
      </c>
      <c r="I137" s="87"/>
      <c r="J137" s="87"/>
      <c r="K137" s="87"/>
      <c r="L137" s="87"/>
      <c r="M137" s="87"/>
      <c r="N137" s="87"/>
      <c r="O137" s="87"/>
      <c r="P137" s="87"/>
      <c r="Q137" s="87"/>
    </row>
    <row r="138" spans="1:17" ht="12.75" customHeight="1">
      <c r="B138" s="324">
        <f t="shared" si="1"/>
        <v>43762</v>
      </c>
      <c r="C138" s="323">
        <v>3.8675000000000002</v>
      </c>
      <c r="D138" s="323">
        <v>3.98</v>
      </c>
      <c r="E138" s="323">
        <v>4.0449999999999999</v>
      </c>
      <c r="F138" s="323">
        <v>4.1025</v>
      </c>
      <c r="G138" s="323">
        <v>4.0374999999999996</v>
      </c>
      <c r="I138" s="87"/>
      <c r="J138" s="87"/>
      <c r="K138" s="87"/>
      <c r="L138" s="87"/>
      <c r="M138" s="87"/>
      <c r="N138" s="87"/>
      <c r="O138" s="87"/>
      <c r="P138" s="87"/>
      <c r="Q138" s="87"/>
    </row>
    <row r="139" spans="1:17" ht="12.75" customHeight="1">
      <c r="B139" s="324">
        <f t="shared" si="1"/>
        <v>43769</v>
      </c>
      <c r="C139" s="323">
        <v>3.9</v>
      </c>
      <c r="D139" s="323">
        <v>3.9874999999999998</v>
      </c>
      <c r="E139" s="323">
        <v>4.0475000000000003</v>
      </c>
      <c r="F139" s="323">
        <v>4.0999999999999996</v>
      </c>
      <c r="G139" s="323">
        <v>4.0199999999999996</v>
      </c>
      <c r="H139" s="247"/>
      <c r="I139" s="87"/>
      <c r="J139" s="87"/>
      <c r="K139" s="87"/>
      <c r="L139" s="87"/>
      <c r="M139" s="87"/>
      <c r="N139" s="87"/>
      <c r="O139" s="87"/>
      <c r="P139" s="87"/>
      <c r="Q139" s="87"/>
    </row>
    <row r="140" spans="1:17" ht="12.75" customHeight="1">
      <c r="B140" s="324">
        <f t="shared" si="1"/>
        <v>43776</v>
      </c>
      <c r="C140" s="323">
        <v>3.7524999999999999</v>
      </c>
      <c r="D140" s="323">
        <v>3.8374999999999999</v>
      </c>
      <c r="E140" s="323">
        <v>3.91</v>
      </c>
      <c r="F140" s="323">
        <v>3.9775</v>
      </c>
      <c r="G140" s="323">
        <v>3.9474999999999998</v>
      </c>
      <c r="H140" s="247"/>
      <c r="I140" s="87"/>
      <c r="J140" s="87"/>
      <c r="K140" s="87"/>
      <c r="L140" s="87"/>
      <c r="M140" s="87"/>
      <c r="N140" s="87"/>
      <c r="O140" s="87"/>
      <c r="P140" s="87"/>
      <c r="Q140" s="87"/>
    </row>
    <row r="141" spans="1:17" ht="12.75" customHeight="1">
      <c r="B141" s="324">
        <f t="shared" si="1"/>
        <v>43783</v>
      </c>
      <c r="C141" s="323">
        <v>3.7574999999999998</v>
      </c>
      <c r="D141" s="323">
        <v>3.8475000000000001</v>
      </c>
      <c r="E141" s="323">
        <v>3.9075000000000002</v>
      </c>
      <c r="F141" s="323">
        <v>3.9649999999999999</v>
      </c>
      <c r="G141" s="323">
        <v>3.94</v>
      </c>
      <c r="I141" s="87"/>
      <c r="J141" s="87"/>
      <c r="K141" s="87"/>
      <c r="L141" s="87"/>
      <c r="M141" s="87"/>
      <c r="N141" s="87"/>
      <c r="O141" s="87"/>
      <c r="P141" s="87"/>
      <c r="Q141" s="87"/>
    </row>
    <row r="142" spans="1:17" ht="12.75" customHeight="1">
      <c r="B142" s="324">
        <f t="shared" si="1"/>
        <v>43790</v>
      </c>
      <c r="C142" s="323">
        <v>3.6850000000000001</v>
      </c>
      <c r="D142" s="323">
        <v>3.79</v>
      </c>
      <c r="E142" s="323">
        <v>3.8424999999999998</v>
      </c>
      <c r="F142" s="323">
        <v>3.9</v>
      </c>
      <c r="G142" s="323">
        <v>3.8975</v>
      </c>
      <c r="I142" s="87"/>
      <c r="J142" s="87"/>
      <c r="K142" s="87"/>
      <c r="L142" s="87"/>
      <c r="M142" s="87"/>
      <c r="N142" s="87"/>
      <c r="O142" s="87"/>
      <c r="P142" s="87"/>
      <c r="Q142" s="87"/>
    </row>
    <row r="143" spans="1:17" ht="12.75" customHeight="1">
      <c r="B143" s="324">
        <f t="shared" si="1"/>
        <v>43797</v>
      </c>
      <c r="C143" s="323">
        <v>3.6274999999999999</v>
      </c>
      <c r="D143" s="323">
        <v>3.7324999999999999</v>
      </c>
      <c r="E143" s="323">
        <v>3.79</v>
      </c>
      <c r="F143" s="323">
        <v>3.8424999999999998</v>
      </c>
      <c r="G143" s="323">
        <v>3.84</v>
      </c>
      <c r="I143" s="87"/>
      <c r="J143" s="87"/>
      <c r="K143" s="87"/>
      <c r="L143" s="87"/>
      <c r="M143" s="87"/>
      <c r="N143" s="87"/>
      <c r="O143" s="87"/>
      <c r="P143" s="87"/>
      <c r="Q143" s="87"/>
    </row>
    <row r="144" spans="1:17" ht="12.75" customHeight="1">
      <c r="A144" s="517" t="s">
        <v>361</v>
      </c>
      <c r="B144" s="324">
        <f t="shared" si="1"/>
        <v>43804</v>
      </c>
      <c r="C144" s="253">
        <v>3.7362500000000001</v>
      </c>
      <c r="D144" s="323">
        <v>3.7675000000000001</v>
      </c>
      <c r="E144" s="323">
        <v>3.8250000000000002</v>
      </c>
      <c r="F144" s="323">
        <v>3.87</v>
      </c>
      <c r="G144" s="323">
        <v>3.8624999999999998</v>
      </c>
      <c r="H144" s="247"/>
      <c r="I144" s="87"/>
      <c r="J144" s="87"/>
      <c r="K144" s="87"/>
      <c r="L144" s="87"/>
      <c r="M144" s="87"/>
      <c r="N144" s="87"/>
      <c r="O144" s="87"/>
      <c r="P144" s="87"/>
      <c r="Q144" s="87"/>
    </row>
    <row r="145" spans="1:19" ht="12.75" customHeight="1">
      <c r="A145" s="517"/>
      <c r="B145" s="324">
        <f t="shared" si="1"/>
        <v>43811</v>
      </c>
      <c r="C145" s="253">
        <v>3.7362500000000001</v>
      </c>
      <c r="D145" s="323">
        <v>3.7774999999999999</v>
      </c>
      <c r="E145" s="323">
        <v>3.8424999999999998</v>
      </c>
      <c r="F145" s="323">
        <v>3.9</v>
      </c>
      <c r="G145" s="323">
        <v>3.9024999999999999</v>
      </c>
      <c r="I145" s="87"/>
      <c r="J145" s="87"/>
      <c r="K145" s="87"/>
      <c r="L145" s="87"/>
      <c r="M145" s="87"/>
      <c r="N145" s="87"/>
      <c r="O145" s="87"/>
      <c r="P145" s="87"/>
      <c r="Q145" s="87"/>
    </row>
    <row r="146" spans="1:19" ht="12.75" customHeight="1">
      <c r="B146" s="324">
        <f t="shared" si="1"/>
        <v>43818</v>
      </c>
      <c r="C146" s="253">
        <v>3.7362500000000001</v>
      </c>
      <c r="D146" s="323">
        <v>3.8650000000000002</v>
      </c>
      <c r="E146" s="323">
        <v>3.93</v>
      </c>
      <c r="F146" s="323">
        <v>3.9874999999999998</v>
      </c>
      <c r="G146" s="323">
        <v>3.9849999999999999</v>
      </c>
      <c r="I146" s="87"/>
      <c r="J146" s="87"/>
      <c r="K146" s="87"/>
      <c r="L146" s="87"/>
      <c r="M146" s="87"/>
      <c r="N146" s="87"/>
      <c r="O146" s="87"/>
      <c r="P146" s="87"/>
      <c r="Q146" s="87"/>
    </row>
    <row r="147" spans="1:19" ht="12.75" customHeight="1">
      <c r="B147" s="324">
        <f t="shared" si="1"/>
        <v>43825</v>
      </c>
      <c r="C147" s="253">
        <v>3.7362500000000001</v>
      </c>
      <c r="D147" s="323">
        <v>3.8849999999999998</v>
      </c>
      <c r="E147" s="323">
        <v>3.9525000000000001</v>
      </c>
      <c r="F147" s="323">
        <v>4.0125000000000002</v>
      </c>
      <c r="G147" s="323">
        <v>4.01</v>
      </c>
      <c r="I147" s="87"/>
      <c r="J147" s="87"/>
      <c r="K147" s="87"/>
      <c r="L147" s="87"/>
      <c r="M147" s="87"/>
      <c r="N147" s="87"/>
      <c r="O147" s="87"/>
      <c r="P147" s="87"/>
      <c r="Q147" s="87"/>
    </row>
    <row r="148" spans="1:19" ht="15.75" customHeight="1">
      <c r="A148" s="472">
        <v>2020</v>
      </c>
      <c r="B148" s="324">
        <f t="shared" si="1"/>
        <v>43832</v>
      </c>
      <c r="C148" s="253"/>
      <c r="D148" s="323">
        <v>3.915</v>
      </c>
      <c r="E148" s="323">
        <v>3.98</v>
      </c>
      <c r="F148" s="323">
        <v>4.04</v>
      </c>
      <c r="G148" s="323">
        <v>4.03</v>
      </c>
      <c r="H148" s="247"/>
      <c r="I148" s="87"/>
      <c r="J148" s="87"/>
      <c r="K148" s="87"/>
      <c r="L148" s="87"/>
      <c r="M148" s="87"/>
      <c r="N148" s="87"/>
      <c r="O148" s="510"/>
      <c r="P148" s="510"/>
      <c r="Q148" s="510"/>
      <c r="R148" s="510"/>
      <c r="S148" s="510"/>
    </row>
    <row r="149" spans="1:19" ht="12.75" customHeight="1">
      <c r="B149" s="324">
        <f t="shared" si="1"/>
        <v>43839</v>
      </c>
      <c r="C149" s="253"/>
      <c r="D149" s="323">
        <v>3.8325</v>
      </c>
      <c r="E149" s="323">
        <v>3.9</v>
      </c>
      <c r="F149" s="323">
        <v>3.9674999999999998</v>
      </c>
      <c r="G149" s="323">
        <v>3.9775</v>
      </c>
      <c r="H149" s="247"/>
      <c r="I149" s="87"/>
      <c r="J149" s="87"/>
      <c r="K149" s="87"/>
      <c r="L149" s="87"/>
      <c r="M149" s="87"/>
      <c r="N149" s="87"/>
      <c r="O149" s="502"/>
      <c r="P149" s="510"/>
      <c r="Q149" s="510"/>
      <c r="R149" s="510"/>
      <c r="S149" s="510"/>
    </row>
    <row r="150" spans="1:19" ht="12.75" customHeight="1">
      <c r="B150" s="324">
        <f t="shared" si="1"/>
        <v>43846</v>
      </c>
      <c r="C150" s="253"/>
      <c r="D150" s="394">
        <v>3.7549999999999999</v>
      </c>
      <c r="E150" s="323">
        <v>3.8250000000000002</v>
      </c>
      <c r="F150" s="323">
        <v>3.89</v>
      </c>
      <c r="G150" s="323">
        <v>3.9049999999999998</v>
      </c>
      <c r="I150" s="87"/>
      <c r="J150" s="87"/>
      <c r="K150" s="87"/>
      <c r="L150" s="87"/>
      <c r="M150" s="502"/>
      <c r="N150" s="510"/>
      <c r="O150" s="510"/>
      <c r="P150" s="510"/>
      <c r="Q150" s="510"/>
      <c r="R150" s="510"/>
      <c r="S150" s="510"/>
    </row>
    <row r="151" spans="1:19" ht="12.75" customHeight="1">
      <c r="B151" s="324">
        <f t="shared" si="1"/>
        <v>43853</v>
      </c>
      <c r="C151" s="253"/>
      <c r="D151" s="323">
        <v>3.9375</v>
      </c>
      <c r="E151" s="323">
        <v>3.9849999999999999</v>
      </c>
      <c r="F151" s="323">
        <v>4.0324999999999998</v>
      </c>
      <c r="G151" s="323">
        <v>4.0075000000000003</v>
      </c>
      <c r="I151" s="87"/>
      <c r="J151" s="87"/>
      <c r="K151" s="87"/>
      <c r="L151" s="87"/>
      <c r="M151" s="502"/>
      <c r="N151" s="510"/>
      <c r="O151" s="510"/>
      <c r="P151" s="510"/>
      <c r="Q151" s="510"/>
      <c r="R151" s="510"/>
      <c r="S151" s="510"/>
    </row>
    <row r="152" spans="1:19" ht="12.75" customHeight="1">
      <c r="B152" s="324">
        <f t="shared" si="1"/>
        <v>43860</v>
      </c>
      <c r="C152" s="253"/>
      <c r="D152" s="323">
        <v>3.7949999999999999</v>
      </c>
      <c r="E152" s="323">
        <v>3.8475000000000001</v>
      </c>
      <c r="F152" s="323">
        <v>3.895</v>
      </c>
      <c r="G152" s="323">
        <v>3.8725000000000001</v>
      </c>
      <c r="H152" s="247"/>
      <c r="I152" s="87"/>
      <c r="J152" s="87"/>
      <c r="K152" s="87"/>
      <c r="L152" s="87"/>
      <c r="M152" s="502"/>
      <c r="N152" s="510"/>
      <c r="O152" s="510"/>
      <c r="P152" s="510"/>
      <c r="Q152" s="510"/>
      <c r="R152" s="510"/>
      <c r="S152" s="510"/>
    </row>
    <row r="153" spans="1:19" ht="12.75" customHeight="1">
      <c r="B153" s="324">
        <f t="shared" si="1"/>
        <v>43867</v>
      </c>
      <c r="D153" s="323">
        <v>3.7925</v>
      </c>
      <c r="E153" s="323">
        <v>3.8450000000000002</v>
      </c>
      <c r="F153" s="323">
        <v>3.88</v>
      </c>
      <c r="G153" s="323">
        <v>3.855</v>
      </c>
      <c r="H153" s="247"/>
      <c r="I153" s="87"/>
      <c r="J153" s="87"/>
      <c r="K153" s="87"/>
      <c r="L153" s="87"/>
      <c r="M153" s="502"/>
      <c r="N153" s="510"/>
      <c r="O153" s="510"/>
      <c r="P153" s="510"/>
      <c r="Q153" s="510"/>
      <c r="R153" s="510"/>
      <c r="S153" s="510"/>
    </row>
    <row r="154" spans="1:19" ht="12.75" customHeight="1">
      <c r="B154" s="324">
        <f t="shared" si="1"/>
        <v>43874</v>
      </c>
      <c r="D154" s="323">
        <v>3.7949999999999999</v>
      </c>
      <c r="E154" s="323">
        <v>3.8475000000000001</v>
      </c>
      <c r="F154" s="323">
        <v>3.8875000000000002</v>
      </c>
      <c r="G154" s="323">
        <v>3.875</v>
      </c>
      <c r="I154" s="87"/>
      <c r="J154" s="87"/>
      <c r="K154" s="87"/>
      <c r="L154" s="87"/>
      <c r="M154" s="502"/>
      <c r="N154" s="510"/>
      <c r="O154" s="510"/>
      <c r="P154" s="510"/>
      <c r="Q154" s="510"/>
      <c r="R154" s="510"/>
      <c r="S154" s="510"/>
    </row>
    <row r="155" spans="1:19" ht="12.75" customHeight="1">
      <c r="B155" s="324">
        <f t="shared" si="1"/>
        <v>43881</v>
      </c>
      <c r="D155" s="323">
        <v>3.7850000000000001</v>
      </c>
      <c r="E155" s="323">
        <v>3.8275000000000001</v>
      </c>
      <c r="F155" s="323">
        <v>3.855</v>
      </c>
      <c r="G155" s="323">
        <v>3.84</v>
      </c>
      <c r="I155" s="87"/>
      <c r="J155" s="87"/>
      <c r="K155" s="87"/>
      <c r="L155" s="87"/>
      <c r="M155" s="502"/>
      <c r="N155" s="510"/>
      <c r="O155" s="510"/>
      <c r="P155" s="510"/>
      <c r="Q155" s="510"/>
      <c r="R155" s="510"/>
      <c r="S155" s="510"/>
    </row>
    <row r="156" spans="1:19" ht="12.75" customHeight="1">
      <c r="B156" s="324">
        <f t="shared" si="1"/>
        <v>43888</v>
      </c>
      <c r="D156" s="323">
        <v>3.645</v>
      </c>
      <c r="E156" s="323">
        <v>3.68</v>
      </c>
      <c r="F156" s="323">
        <v>3.7250000000000001</v>
      </c>
      <c r="G156" s="323">
        <v>3.7275</v>
      </c>
      <c r="H156" s="247"/>
      <c r="I156" s="87"/>
      <c r="J156" s="87"/>
      <c r="K156" s="87"/>
      <c r="L156" s="87"/>
      <c r="M156" s="502"/>
      <c r="N156" s="510"/>
      <c r="O156" s="510"/>
      <c r="P156" s="510"/>
      <c r="Q156" s="510"/>
      <c r="R156" s="510"/>
      <c r="S156" s="510"/>
    </row>
    <row r="157" spans="1:19" ht="12.75" customHeight="1">
      <c r="A157" s="517" t="s">
        <v>361</v>
      </c>
      <c r="B157" s="324">
        <f t="shared" si="1"/>
        <v>43895</v>
      </c>
      <c r="D157" s="253">
        <v>3.7744740000000001</v>
      </c>
      <c r="E157" s="323">
        <v>3.8174999999999999</v>
      </c>
      <c r="F157" s="323">
        <v>3.8374999999999999</v>
      </c>
      <c r="G157" s="323">
        <v>3.8</v>
      </c>
      <c r="H157" s="247"/>
      <c r="I157" s="87"/>
      <c r="J157" s="87"/>
      <c r="K157" s="87"/>
      <c r="L157" s="87"/>
      <c r="M157" s="502"/>
      <c r="N157" s="510"/>
      <c r="O157" s="510"/>
      <c r="P157" s="510"/>
      <c r="Q157" s="510"/>
      <c r="R157" s="510"/>
      <c r="S157" s="510"/>
    </row>
    <row r="158" spans="1:19" ht="12.75" customHeight="1">
      <c r="B158" s="324">
        <f t="shared" si="1"/>
        <v>43902</v>
      </c>
      <c r="D158" s="253">
        <v>3.7744740000000001</v>
      </c>
      <c r="E158" s="323">
        <v>3.6575000000000002</v>
      </c>
      <c r="F158" s="323">
        <v>3.6875</v>
      </c>
      <c r="G158" s="323">
        <v>3.6749999999999998</v>
      </c>
      <c r="I158" s="87"/>
      <c r="J158" s="87"/>
      <c r="K158" s="87"/>
      <c r="L158" s="87"/>
      <c r="M158" s="502"/>
      <c r="N158" s="510"/>
      <c r="O158" s="510"/>
      <c r="P158" s="510"/>
      <c r="Q158" s="510"/>
      <c r="R158" s="510"/>
      <c r="S158" s="510"/>
    </row>
    <row r="159" spans="1:19" ht="12.75" customHeight="1">
      <c r="B159" s="324">
        <f t="shared" si="1"/>
        <v>43909</v>
      </c>
      <c r="D159" s="253">
        <v>3.7744740000000001</v>
      </c>
      <c r="E159" s="323">
        <v>3.4550000000000001</v>
      </c>
      <c r="F159" s="323">
        <v>3.51</v>
      </c>
      <c r="G159" s="323">
        <v>3.5575000000000001</v>
      </c>
      <c r="I159" s="87"/>
      <c r="J159" s="87"/>
      <c r="K159" s="87"/>
      <c r="L159" s="87"/>
      <c r="M159" s="502"/>
      <c r="N159" s="510"/>
      <c r="O159" s="510"/>
      <c r="P159" s="510"/>
      <c r="Q159" s="510"/>
      <c r="R159" s="510"/>
      <c r="S159" s="510"/>
    </row>
    <row r="160" spans="1:19" ht="12.75" customHeight="1">
      <c r="B160" s="324">
        <f t="shared" si="1"/>
        <v>43916</v>
      </c>
      <c r="D160" s="253">
        <v>3.7744740000000001</v>
      </c>
      <c r="E160" s="323">
        <v>3.4874999999999998</v>
      </c>
      <c r="F160" s="323">
        <v>3.5425</v>
      </c>
      <c r="G160" s="323">
        <v>3.59</v>
      </c>
      <c r="I160" s="87"/>
      <c r="J160" s="87"/>
      <c r="K160" s="87"/>
      <c r="L160" s="87"/>
      <c r="M160" s="502"/>
      <c r="N160" s="510"/>
      <c r="O160" s="510"/>
      <c r="P160" s="510"/>
      <c r="Q160" s="510"/>
      <c r="R160" s="510"/>
      <c r="S160" s="510"/>
    </row>
    <row r="161" spans="1:19" ht="12.75" customHeight="1">
      <c r="B161" s="324">
        <f t="shared" si="1"/>
        <v>43923</v>
      </c>
      <c r="D161" s="323"/>
      <c r="E161" s="323">
        <v>3.335</v>
      </c>
      <c r="F161" s="323">
        <v>3.3849999999999998</v>
      </c>
      <c r="G161" s="323">
        <v>3.42</v>
      </c>
      <c r="H161" s="394"/>
      <c r="I161" s="87"/>
      <c r="J161" s="87"/>
      <c r="K161" s="87"/>
      <c r="L161" s="87"/>
      <c r="M161" s="502"/>
      <c r="N161" s="510"/>
      <c r="O161" s="510"/>
      <c r="P161" s="510"/>
      <c r="Q161" s="510"/>
      <c r="R161" s="510"/>
      <c r="S161" s="510"/>
    </row>
    <row r="162" spans="1:19" ht="12.75" customHeight="1">
      <c r="B162" s="324">
        <f t="shared" si="1"/>
        <v>43930</v>
      </c>
      <c r="D162" s="323"/>
      <c r="E162" s="323">
        <v>3.3174999999999999</v>
      </c>
      <c r="F162" s="323">
        <v>3.3675000000000002</v>
      </c>
      <c r="G162" s="323">
        <v>3.4175</v>
      </c>
      <c r="H162" s="247"/>
      <c r="I162" s="87"/>
      <c r="J162" s="87"/>
      <c r="K162" s="87"/>
      <c r="L162" s="87"/>
      <c r="M162" s="502"/>
      <c r="N162" s="510"/>
      <c r="O162" s="510"/>
      <c r="P162" s="510"/>
      <c r="Q162" s="510"/>
      <c r="R162" s="510"/>
      <c r="S162" s="510"/>
    </row>
    <row r="163" spans="1:19" ht="12.75" customHeight="1">
      <c r="B163" s="324">
        <f t="shared" si="1"/>
        <v>43937</v>
      </c>
      <c r="D163" s="323"/>
      <c r="E163" s="323">
        <v>3.1974999999999998</v>
      </c>
      <c r="F163" s="323">
        <v>3.2625000000000002</v>
      </c>
      <c r="G163" s="323">
        <v>3.31</v>
      </c>
      <c r="I163" s="87"/>
      <c r="J163" s="87"/>
      <c r="K163" s="87"/>
      <c r="L163" s="87"/>
      <c r="M163" s="502"/>
      <c r="N163" s="510"/>
      <c r="O163" s="510"/>
      <c r="P163" s="510"/>
      <c r="Q163" s="510"/>
      <c r="R163" s="510"/>
      <c r="S163" s="510"/>
    </row>
    <row r="164" spans="1:19" ht="12.75" customHeight="1">
      <c r="B164" s="324">
        <f t="shared" si="1"/>
        <v>43944</v>
      </c>
      <c r="D164" s="323"/>
      <c r="E164" s="323">
        <v>3.1924999999999999</v>
      </c>
      <c r="F164" s="323">
        <v>3.26</v>
      </c>
      <c r="G164" s="323">
        <v>3.2974999999999999</v>
      </c>
      <c r="I164" s="87"/>
      <c r="J164" s="87"/>
      <c r="K164" s="87"/>
      <c r="L164" s="87"/>
      <c r="M164" s="502"/>
      <c r="N164" s="510"/>
      <c r="O164" s="510"/>
      <c r="P164" s="510"/>
      <c r="Q164" s="510"/>
      <c r="R164" s="510"/>
      <c r="S164" s="510"/>
    </row>
    <row r="165" spans="1:19" ht="12.75" customHeight="1">
      <c r="B165" s="324">
        <f t="shared" si="1"/>
        <v>43951</v>
      </c>
      <c r="D165" s="323"/>
      <c r="E165" s="323">
        <v>3.1139999999999999</v>
      </c>
      <c r="F165" s="323">
        <v>3.2</v>
      </c>
      <c r="G165" s="323">
        <v>3.2639999999999998</v>
      </c>
      <c r="I165" s="87"/>
      <c r="J165" s="87"/>
      <c r="K165" s="87"/>
      <c r="L165" s="87"/>
      <c r="M165" s="502"/>
      <c r="N165" s="510"/>
      <c r="O165" s="510"/>
      <c r="P165" s="510"/>
      <c r="Q165" s="510"/>
      <c r="R165" s="510"/>
      <c r="S165" s="510"/>
    </row>
    <row r="166" spans="1:19" ht="12.75" customHeight="1">
      <c r="A166" s="517" t="s">
        <v>361</v>
      </c>
      <c r="B166" s="324">
        <f t="shared" si="1"/>
        <v>43958</v>
      </c>
      <c r="D166" s="323"/>
      <c r="E166" s="323">
        <v>3.2080000000000002</v>
      </c>
      <c r="F166" s="323">
        <v>3.18</v>
      </c>
      <c r="G166" s="323">
        <v>3.234</v>
      </c>
      <c r="I166" s="87"/>
      <c r="J166" s="87"/>
      <c r="K166" s="394"/>
      <c r="L166" s="87"/>
      <c r="M166" s="502"/>
      <c r="N166" s="510"/>
      <c r="O166" s="510"/>
      <c r="P166" s="510"/>
      <c r="Q166" s="510"/>
      <c r="R166" s="510"/>
      <c r="S166" s="510"/>
    </row>
    <row r="167" spans="1:19" ht="12.75" customHeight="1">
      <c r="B167" s="324">
        <f t="shared" si="1"/>
        <v>43965</v>
      </c>
      <c r="D167" s="323"/>
      <c r="E167" s="323">
        <v>3.2080000000000002</v>
      </c>
      <c r="F167" s="323">
        <v>3.1739999999999999</v>
      </c>
      <c r="G167" s="323">
        <v>3.22</v>
      </c>
      <c r="I167" s="87"/>
      <c r="J167" s="87"/>
      <c r="K167" s="394"/>
      <c r="L167" s="87"/>
      <c r="M167" s="502"/>
      <c r="N167" s="510"/>
      <c r="O167" s="510"/>
      <c r="P167" s="510"/>
      <c r="Q167" s="510"/>
      <c r="R167" s="510"/>
      <c r="S167" s="510"/>
    </row>
    <row r="168" spans="1:19" ht="12.75" customHeight="1">
      <c r="B168" s="324">
        <f t="shared" si="1"/>
        <v>43972</v>
      </c>
      <c r="D168" s="323"/>
      <c r="E168" s="323">
        <v>3.2080000000000002</v>
      </c>
      <c r="F168" s="323">
        <v>3.1760000000000002</v>
      </c>
      <c r="G168" s="323">
        <v>3.23</v>
      </c>
      <c r="I168" s="87"/>
      <c r="J168" s="87"/>
      <c r="K168" s="394"/>
      <c r="L168" s="87"/>
      <c r="M168" s="502"/>
      <c r="N168" s="510"/>
      <c r="O168" s="510"/>
      <c r="P168" s="510"/>
      <c r="Q168" s="510"/>
      <c r="R168" s="510"/>
      <c r="S168" s="510"/>
    </row>
    <row r="169" spans="1:19" ht="12.75" customHeight="1">
      <c r="B169" s="324">
        <f t="shared" si="1"/>
        <v>43979</v>
      </c>
      <c r="D169" s="323"/>
      <c r="E169" s="323">
        <v>3.2080000000000002</v>
      </c>
      <c r="F169" s="323">
        <v>3.274</v>
      </c>
      <c r="G169" s="323">
        <v>3.3159999999999998</v>
      </c>
      <c r="I169" s="87"/>
      <c r="J169" s="87"/>
      <c r="K169" s="394"/>
      <c r="L169" s="87"/>
      <c r="M169" s="502"/>
      <c r="N169" s="510"/>
      <c r="O169" s="510"/>
      <c r="P169" s="510"/>
      <c r="Q169" s="510"/>
      <c r="R169" s="510"/>
      <c r="S169" s="510"/>
    </row>
    <row r="170" spans="1:19" ht="12.75" customHeight="1">
      <c r="B170" s="324">
        <f t="shared" si="1"/>
        <v>43986</v>
      </c>
      <c r="D170" s="323"/>
      <c r="E170" s="323"/>
      <c r="F170" s="323">
        <v>3.29</v>
      </c>
      <c r="G170" s="323">
        <v>3.3319999999999999</v>
      </c>
      <c r="I170" s="87"/>
      <c r="J170" s="87"/>
      <c r="K170" s="87"/>
      <c r="L170" s="87"/>
      <c r="M170" s="502"/>
      <c r="N170" s="510"/>
      <c r="O170" s="510"/>
      <c r="P170" s="510"/>
      <c r="Q170" s="510"/>
      <c r="R170" s="510"/>
      <c r="S170" s="510"/>
    </row>
    <row r="171" spans="1:19" ht="12.75" customHeight="1">
      <c r="B171" s="324">
        <f t="shared" si="1"/>
        <v>43993</v>
      </c>
      <c r="D171" s="323"/>
      <c r="E171" s="323"/>
      <c r="F171" s="323">
        <v>3.2959999999999998</v>
      </c>
      <c r="G171" s="323">
        <v>3.35</v>
      </c>
      <c r="I171" s="87"/>
      <c r="J171" s="87"/>
      <c r="K171" s="87"/>
      <c r="L171" s="87"/>
      <c r="M171" s="502"/>
      <c r="N171" s="510"/>
      <c r="O171" s="502"/>
      <c r="P171" s="510"/>
      <c r="Q171" s="510"/>
      <c r="R171" s="510"/>
      <c r="S171" s="510"/>
    </row>
    <row r="172" spans="1:19" ht="12.75" customHeight="1">
      <c r="B172" s="324">
        <f t="shared" si="1"/>
        <v>44000</v>
      </c>
      <c r="D172" s="323"/>
      <c r="E172" s="323"/>
      <c r="F172" s="323">
        <v>3.31</v>
      </c>
      <c r="G172" s="323">
        <v>3.3540000000000001</v>
      </c>
      <c r="I172" s="87"/>
      <c r="J172" s="87"/>
      <c r="K172" s="87"/>
      <c r="L172" s="87"/>
      <c r="M172" s="502"/>
      <c r="N172" s="510"/>
      <c r="O172" s="502"/>
      <c r="P172" s="510"/>
      <c r="Q172" s="510"/>
      <c r="R172" s="510"/>
      <c r="S172" s="510"/>
    </row>
    <row r="173" spans="1:19" ht="12.75" customHeight="1">
      <c r="B173" s="324">
        <f t="shared" si="1"/>
        <v>44007</v>
      </c>
      <c r="D173" s="323"/>
      <c r="E173" s="323"/>
      <c r="F173" s="323">
        <v>3.1720000000000002</v>
      </c>
      <c r="G173" s="323">
        <v>3.2040000000000002</v>
      </c>
      <c r="I173" s="87"/>
      <c r="J173" s="87"/>
      <c r="K173" s="87"/>
      <c r="L173" s="87"/>
      <c r="M173" s="502"/>
      <c r="N173" s="510"/>
      <c r="O173" s="502"/>
      <c r="P173" s="510"/>
      <c r="Q173" s="510"/>
      <c r="R173" s="510"/>
      <c r="S173" s="510"/>
    </row>
    <row r="174" spans="1:19" ht="12.75" customHeight="1">
      <c r="A174" s="517" t="s">
        <v>361</v>
      </c>
      <c r="B174" s="324">
        <f t="shared" si="1"/>
        <v>44014</v>
      </c>
      <c r="D174" s="323"/>
      <c r="E174" s="323"/>
      <c r="F174" s="323">
        <v>3.2755999999999998</v>
      </c>
      <c r="G174" s="323">
        <v>3.4340000000000002</v>
      </c>
      <c r="H174" s="510"/>
      <c r="I174" s="87"/>
      <c r="J174" s="87"/>
      <c r="K174" s="87"/>
      <c r="L174" s="394"/>
      <c r="M174" s="502"/>
      <c r="N174" s="510"/>
      <c r="O174" s="502"/>
      <c r="P174" s="510"/>
      <c r="Q174" s="510"/>
      <c r="R174" s="510"/>
      <c r="S174" s="510"/>
    </row>
    <row r="175" spans="1:19" ht="12.75" customHeight="1">
      <c r="B175" s="324">
        <f t="shared" si="1"/>
        <v>44021</v>
      </c>
      <c r="D175" s="323"/>
      <c r="E175" s="323"/>
      <c r="F175" s="518">
        <v>3.2755999999999998</v>
      </c>
      <c r="G175" s="323">
        <v>3.4860000000000002</v>
      </c>
      <c r="H175" s="510"/>
      <c r="I175" s="87"/>
      <c r="J175" s="87"/>
      <c r="K175" s="87"/>
      <c r="L175" s="394"/>
      <c r="M175" s="502"/>
      <c r="N175" s="510"/>
      <c r="O175" s="502"/>
      <c r="P175" s="510"/>
      <c r="Q175" s="510"/>
      <c r="R175" s="510"/>
      <c r="S175" s="510"/>
    </row>
    <row r="176" spans="1:19" ht="12.75" customHeight="1">
      <c r="B176" s="324">
        <f t="shared" si="1"/>
        <v>44028</v>
      </c>
      <c r="D176" s="323"/>
      <c r="E176" s="323"/>
      <c r="F176" s="518">
        <v>3.2755999999999998</v>
      </c>
      <c r="G176" s="323">
        <v>3.302</v>
      </c>
      <c r="I176" s="87"/>
      <c r="J176" s="87"/>
      <c r="K176" s="87"/>
      <c r="L176" s="394"/>
      <c r="M176" s="502"/>
      <c r="N176" s="510"/>
      <c r="O176" s="510"/>
      <c r="P176" s="510"/>
      <c r="Q176" s="510"/>
    </row>
    <row r="177" spans="1:17" ht="12.75" customHeight="1">
      <c r="B177" s="324">
        <f t="shared" si="1"/>
        <v>44035</v>
      </c>
      <c r="D177" s="323"/>
      <c r="E177" s="323"/>
      <c r="F177" s="518">
        <v>3.2755999999999998</v>
      </c>
      <c r="G177" s="323">
        <v>3.28</v>
      </c>
      <c r="I177" s="87"/>
      <c r="J177" s="87"/>
      <c r="K177" s="87"/>
      <c r="L177" s="394"/>
      <c r="M177" s="502"/>
      <c r="N177" s="510"/>
      <c r="O177" s="510"/>
      <c r="P177" s="510"/>
      <c r="Q177" s="510"/>
    </row>
    <row r="178" spans="1:17" ht="12.75" customHeight="1">
      <c r="B178" s="324">
        <f t="shared" si="1"/>
        <v>44042</v>
      </c>
      <c r="D178" s="323"/>
      <c r="E178" s="323"/>
      <c r="F178" s="518">
        <v>3.2755999999999998</v>
      </c>
      <c r="G178" s="323">
        <v>3.1560000000000001</v>
      </c>
      <c r="I178" s="87"/>
      <c r="J178" s="87"/>
      <c r="K178" s="87"/>
      <c r="L178" s="394"/>
      <c r="M178" s="502"/>
      <c r="N178" s="510"/>
      <c r="O178" s="510"/>
      <c r="P178" s="510"/>
      <c r="Q178" s="510"/>
    </row>
    <row r="179" spans="1:17" ht="12.75" customHeight="1">
      <c r="B179" s="324">
        <f>B178+7</f>
        <v>44049</v>
      </c>
      <c r="D179" s="323"/>
      <c r="E179" s="323"/>
      <c r="F179" s="323"/>
      <c r="G179" s="323">
        <v>3.1120000000000001</v>
      </c>
      <c r="H179" s="510"/>
      <c r="I179" s="87"/>
      <c r="J179" s="87"/>
      <c r="K179" s="87"/>
      <c r="L179" s="87"/>
      <c r="M179" s="502"/>
      <c r="N179" s="510"/>
      <c r="O179" s="510"/>
      <c r="P179" s="510"/>
      <c r="Q179" s="510"/>
    </row>
    <row r="180" spans="1:17" ht="12.75" customHeight="1">
      <c r="B180" s="324">
        <f>B179+7</f>
        <v>44056</v>
      </c>
      <c r="D180" s="323"/>
      <c r="E180" s="323"/>
      <c r="F180" s="323"/>
      <c r="G180" s="323">
        <v>3.2519999999999998</v>
      </c>
      <c r="I180" s="87"/>
      <c r="J180" s="87"/>
      <c r="K180" s="87"/>
      <c r="L180" s="87"/>
      <c r="M180" s="502"/>
      <c r="N180" s="510"/>
      <c r="O180" s="510"/>
      <c r="P180" s="510"/>
      <c r="Q180" s="510"/>
    </row>
    <row r="181" spans="1:17" ht="12.75" customHeight="1">
      <c r="B181" s="324">
        <f>B180+7</f>
        <v>44063</v>
      </c>
      <c r="D181" s="323"/>
      <c r="E181" s="323"/>
      <c r="F181" s="323"/>
      <c r="G181" s="323">
        <v>3.2440000000000002</v>
      </c>
      <c r="I181" s="87"/>
      <c r="J181" s="87"/>
      <c r="K181" s="87"/>
      <c r="L181" s="87"/>
      <c r="M181" s="502"/>
      <c r="N181" s="510"/>
      <c r="O181" s="510"/>
      <c r="P181" s="510"/>
      <c r="Q181" s="510"/>
    </row>
    <row r="182" spans="1:17" ht="12.75" customHeight="1" thickBot="1">
      <c r="A182" s="506"/>
      <c r="B182" s="353">
        <f>B181+7</f>
        <v>44070</v>
      </c>
      <c r="C182" s="12"/>
      <c r="D182" s="368"/>
      <c r="E182" s="368"/>
      <c r="F182" s="368"/>
      <c r="G182" s="368">
        <v>3.4420000000000002</v>
      </c>
      <c r="H182" s="510" t="s">
        <v>49</v>
      </c>
      <c r="I182" s="87"/>
      <c r="J182" s="87"/>
      <c r="K182" s="87"/>
      <c r="L182" s="87"/>
      <c r="M182" s="87"/>
      <c r="N182" s="502"/>
    </row>
    <row r="183" spans="1:17" ht="12.75" customHeight="1">
      <c r="A183" s="33" t="s">
        <v>349</v>
      </c>
      <c r="B183" s="136"/>
      <c r="C183" s="136"/>
      <c r="D183" s="136"/>
      <c r="E183" s="131"/>
      <c r="F183" s="131"/>
      <c r="G183" s="131"/>
      <c r="H183" s="58"/>
      <c r="I183" s="87"/>
      <c r="J183" s="87"/>
      <c r="K183" s="87"/>
      <c r="L183" s="87"/>
      <c r="M183" s="87"/>
      <c r="N183" s="502"/>
    </row>
    <row r="184" spans="1:17" ht="48.6" customHeight="1">
      <c r="A184" s="33" t="s">
        <v>348</v>
      </c>
      <c r="B184" s="136"/>
      <c r="C184" s="136"/>
      <c r="D184" s="136"/>
      <c r="E184" s="131"/>
      <c r="F184" s="131"/>
      <c r="G184" s="131"/>
      <c r="H184" s="58"/>
      <c r="I184" s="87"/>
      <c r="J184" s="87"/>
      <c r="K184" s="87"/>
      <c r="L184" s="87"/>
      <c r="M184" s="87"/>
      <c r="N184" s="502"/>
    </row>
    <row r="185" spans="1:17" s="510" customFormat="1" ht="48.6" customHeight="1">
      <c r="A185" s="419" t="s">
        <v>359</v>
      </c>
      <c r="B185" s="136"/>
      <c r="C185" s="136"/>
      <c r="D185" s="136"/>
      <c r="E185" s="131"/>
      <c r="F185" s="131"/>
      <c r="G185" s="131"/>
      <c r="H185" s="58"/>
      <c r="I185" s="87"/>
      <c r="J185" s="87"/>
      <c r="K185" s="87"/>
      <c r="L185" s="87"/>
      <c r="M185" s="87"/>
      <c r="N185" s="502"/>
    </row>
    <row r="186" spans="1:17" ht="12.75" customHeight="1">
      <c r="B186" s="136"/>
      <c r="C186" s="136"/>
      <c r="D186" s="136"/>
      <c r="E186" s="131"/>
      <c r="F186" s="131"/>
      <c r="G186" s="131"/>
      <c r="H186" s="87"/>
      <c r="I186" s="87"/>
      <c r="J186" s="87"/>
      <c r="K186" s="87"/>
      <c r="L186" s="87"/>
      <c r="M186" s="87"/>
      <c r="N186" s="502"/>
    </row>
    <row r="187" spans="1:17" ht="12.75" customHeight="1">
      <c r="A187" s="404"/>
      <c r="B187" s="404"/>
      <c r="C187" s="404"/>
      <c r="D187" s="404"/>
      <c r="E187" s="434"/>
      <c r="F187" s="434"/>
      <c r="G187" s="434"/>
      <c r="H187" s="247"/>
      <c r="I187" s="247"/>
      <c r="J187" s="87"/>
      <c r="K187" s="87"/>
      <c r="L187" s="87"/>
      <c r="M187" s="87"/>
      <c r="N187" s="87"/>
      <c r="O187" s="87"/>
      <c r="P187" s="87"/>
      <c r="Q187" s="87"/>
    </row>
    <row r="188" spans="1:17" ht="12.75" customHeight="1" thickBot="1">
      <c r="A188" s="228" t="s">
        <v>250</v>
      </c>
      <c r="B188" s="228"/>
      <c r="C188" s="228"/>
      <c r="D188" s="228"/>
      <c r="E188" s="228"/>
      <c r="F188" s="228"/>
      <c r="G188" s="228"/>
      <c r="H188" s="228"/>
      <c r="I188" s="228"/>
      <c r="J188" s="228"/>
      <c r="K188" s="140"/>
      <c r="L188" s="140"/>
      <c r="M188" s="140"/>
      <c r="N188" s="87"/>
      <c r="O188" s="87"/>
      <c r="P188" s="87"/>
      <c r="Q188" s="87"/>
    </row>
    <row r="189" spans="1:17" ht="12.75" customHeight="1" thickBot="1">
      <c r="A189" s="131"/>
      <c r="B189" s="622" t="s">
        <v>33</v>
      </c>
      <c r="C189" s="622"/>
      <c r="D189" s="622"/>
      <c r="E189" s="622"/>
      <c r="F189" s="622"/>
      <c r="G189" s="622"/>
      <c r="H189" s="622"/>
      <c r="I189" s="622"/>
      <c r="J189" s="622"/>
      <c r="K189" s="622"/>
      <c r="L189" s="622"/>
      <c r="M189" s="622"/>
      <c r="N189" s="87"/>
      <c r="O189" s="87"/>
      <c r="P189" s="87"/>
      <c r="Q189" s="87"/>
    </row>
    <row r="190" spans="1:17" ht="12.75" customHeight="1" thickBot="1">
      <c r="A190" s="131"/>
      <c r="B190" s="254"/>
      <c r="C190" s="255" t="s">
        <v>80</v>
      </c>
      <c r="D190" s="256"/>
      <c r="E190" s="257"/>
      <c r="F190" s="258" t="s">
        <v>83</v>
      </c>
      <c r="G190" s="259"/>
      <c r="H190" s="605" t="s">
        <v>85</v>
      </c>
      <c r="I190" s="606"/>
      <c r="J190" s="607" t="s">
        <v>87</v>
      </c>
      <c r="K190" s="608"/>
      <c r="L190" s="609" t="s">
        <v>135</v>
      </c>
      <c r="M190" s="610"/>
      <c r="N190" s="260"/>
      <c r="O190" s="87"/>
      <c r="P190" s="87"/>
      <c r="Q190" s="87"/>
    </row>
    <row r="191" spans="1:17" ht="12.75" customHeight="1" thickBot="1">
      <c r="A191" s="229" t="s">
        <v>136</v>
      </c>
      <c r="B191" s="426"/>
      <c r="C191" s="427"/>
      <c r="D191" s="427"/>
      <c r="E191" s="427"/>
      <c r="F191" s="427" t="s">
        <v>15</v>
      </c>
      <c r="G191" s="426"/>
      <c r="H191" s="426"/>
      <c r="I191" s="427"/>
      <c r="J191" s="427"/>
      <c r="K191" s="427"/>
      <c r="L191" s="427"/>
      <c r="M191" s="427"/>
      <c r="N191" s="87"/>
      <c r="O191" s="87"/>
      <c r="P191" s="87"/>
      <c r="Q191" s="87"/>
    </row>
    <row r="192" spans="1:17" ht="12.75" customHeight="1" thickBot="1">
      <c r="A192" s="251" t="s">
        <v>56</v>
      </c>
      <c r="B192" s="278" t="s">
        <v>135</v>
      </c>
      <c r="C192" s="278" t="s">
        <v>78</v>
      </c>
      <c r="D192" s="278" t="s">
        <v>79</v>
      </c>
      <c r="E192" s="279" t="s">
        <v>80</v>
      </c>
      <c r="F192" s="279" t="s">
        <v>81</v>
      </c>
      <c r="G192" s="279" t="s">
        <v>82</v>
      </c>
      <c r="H192" s="280" t="s">
        <v>83</v>
      </c>
      <c r="I192" s="280" t="s">
        <v>84</v>
      </c>
      <c r="J192" s="281" t="s">
        <v>85</v>
      </c>
      <c r="K192" s="281" t="s">
        <v>86</v>
      </c>
      <c r="L192" s="282" t="s">
        <v>87</v>
      </c>
      <c r="M192" s="282" t="s">
        <v>88</v>
      </c>
      <c r="N192" s="87"/>
      <c r="O192" s="87"/>
      <c r="P192" s="87"/>
      <c r="Q192" s="87"/>
    </row>
    <row r="193" spans="1:17" ht="12.75" customHeight="1">
      <c r="A193" s="131"/>
      <c r="B193" s="600" t="s">
        <v>149</v>
      </c>
      <c r="C193" s="600"/>
      <c r="D193" s="600"/>
      <c r="E193" s="600"/>
      <c r="F193" s="600"/>
      <c r="G193" s="600"/>
      <c r="H193" s="600"/>
      <c r="I193" s="600"/>
      <c r="J193" s="600"/>
      <c r="K193" s="600"/>
      <c r="L193" s="600"/>
      <c r="M193" s="600"/>
      <c r="N193" s="87"/>
      <c r="O193" s="87"/>
      <c r="P193" s="87"/>
      <c r="Q193" s="87"/>
    </row>
    <row r="194" spans="1:17" ht="12.75" customHeight="1">
      <c r="A194" s="131" t="s">
        <v>137</v>
      </c>
      <c r="B194" s="263">
        <v>3.0150000000000001</v>
      </c>
      <c r="C194" s="263">
        <v>2.9049999999999998</v>
      </c>
      <c r="D194" s="263">
        <v>2.6890000000000001</v>
      </c>
      <c r="E194" s="263">
        <v>2.6789999999999998</v>
      </c>
      <c r="F194" s="263">
        <v>2.6749999999999998</v>
      </c>
      <c r="G194" s="263">
        <v>2.6859999999999999</v>
      </c>
      <c r="H194" s="263">
        <v>2.7160000000000002</v>
      </c>
      <c r="I194" s="263">
        <v>2.6709999999999998</v>
      </c>
      <c r="J194" s="263">
        <v>2.8359999999999999</v>
      </c>
      <c r="K194" s="263">
        <v>2.9790000000000001</v>
      </c>
      <c r="L194" s="263">
        <v>2.9159999999999999</v>
      </c>
      <c r="M194" s="263">
        <v>2.786</v>
      </c>
      <c r="N194" s="87"/>
      <c r="O194" s="87"/>
      <c r="P194" s="87"/>
      <c r="Q194" s="87"/>
    </row>
    <row r="195" spans="1:17" ht="12.75" customHeight="1">
      <c r="A195" s="131" t="s">
        <v>138</v>
      </c>
      <c r="B195" s="263">
        <v>2.8340000000000001</v>
      </c>
      <c r="C195" s="263">
        <v>2.6579999999999999</v>
      </c>
      <c r="D195" s="263">
        <v>2.4279999999999999</v>
      </c>
      <c r="E195" s="263">
        <v>2.5209999999999999</v>
      </c>
      <c r="F195" s="263">
        <v>2.5939999999999999</v>
      </c>
      <c r="G195" s="263">
        <v>2.5569999999999999</v>
      </c>
      <c r="H195" s="263">
        <v>2.59</v>
      </c>
      <c r="I195" s="263">
        <v>2.5270000000000001</v>
      </c>
      <c r="J195" s="263">
        <v>2.4409999999999998</v>
      </c>
      <c r="K195" s="263">
        <v>2.3450000000000002</v>
      </c>
      <c r="L195" s="263">
        <v>2.1379999999999999</v>
      </c>
      <c r="M195" s="263">
        <v>1.893</v>
      </c>
      <c r="N195" s="87"/>
      <c r="O195" s="87"/>
      <c r="P195" s="87"/>
      <c r="Q195" s="87"/>
    </row>
    <row r="196" spans="1:17" ht="12.75" customHeight="1">
      <c r="A196" s="131" t="s">
        <v>139</v>
      </c>
      <c r="B196" s="263">
        <v>2.0110000000000001</v>
      </c>
      <c r="C196" s="263">
        <v>2.085</v>
      </c>
      <c r="D196" s="263">
        <v>2.2170000000000001</v>
      </c>
      <c r="E196" s="263">
        <v>2.2509999999999999</v>
      </c>
      <c r="F196" s="263">
        <v>2.242</v>
      </c>
      <c r="G196" s="263">
        <v>2.2629999999999999</v>
      </c>
      <c r="H196" s="263">
        <v>2.4390000000000001</v>
      </c>
      <c r="I196" s="263">
        <v>2.5659999999999998</v>
      </c>
      <c r="J196" s="263">
        <v>2.5609999999999999</v>
      </c>
      <c r="K196" s="263">
        <v>2.5659999999999998</v>
      </c>
      <c r="L196" s="263">
        <v>2.3679999999999999</v>
      </c>
      <c r="M196" s="263">
        <v>2.194</v>
      </c>
      <c r="N196" s="87"/>
      <c r="O196" s="87"/>
      <c r="P196" s="87"/>
      <c r="Q196" s="87"/>
    </row>
    <row r="197" spans="1:17" ht="12.75" customHeight="1">
      <c r="A197" s="131" t="s">
        <v>140</v>
      </c>
      <c r="B197" s="263">
        <v>2.218</v>
      </c>
      <c r="C197" s="263">
        <v>2.306</v>
      </c>
      <c r="D197" s="263">
        <v>2.2879999999999998</v>
      </c>
      <c r="E197" s="263">
        <v>2.3340000000000001</v>
      </c>
      <c r="F197" s="263">
        <v>2.3180000000000001</v>
      </c>
      <c r="G197" s="263">
        <v>2.3650000000000002</v>
      </c>
      <c r="H197" s="263">
        <v>2.4700000000000002</v>
      </c>
      <c r="I197" s="263">
        <v>2.5409999999999999</v>
      </c>
      <c r="J197" s="263">
        <v>2.673</v>
      </c>
      <c r="K197" s="263">
        <v>2.8740000000000001</v>
      </c>
      <c r="L197" s="263">
        <v>3.0640000000000001</v>
      </c>
      <c r="M197" s="263">
        <v>2.819</v>
      </c>
      <c r="N197" s="87"/>
      <c r="O197" s="87"/>
      <c r="P197" s="87"/>
      <c r="Q197" s="87"/>
    </row>
    <row r="198" spans="1:17" ht="12.75" customHeight="1">
      <c r="A198" s="131" t="s">
        <v>141</v>
      </c>
      <c r="B198" s="263">
        <v>2.7810000000000001</v>
      </c>
      <c r="C198" s="263">
        <v>2.7789999999999999</v>
      </c>
      <c r="D198" s="263">
        <v>2.6829999999999998</v>
      </c>
      <c r="E198" s="263">
        <v>2.8740000000000001</v>
      </c>
      <c r="F198" s="263">
        <v>2.7429999999999999</v>
      </c>
      <c r="G198" s="263">
        <v>2.718</v>
      </c>
      <c r="H198" s="263">
        <v>2.698</v>
      </c>
      <c r="I198" s="263">
        <v>2.6789999999999998</v>
      </c>
      <c r="J198" s="263">
        <v>2.7989999999999999</v>
      </c>
      <c r="K198" s="263">
        <v>2.79</v>
      </c>
      <c r="L198" s="263">
        <v>3.1680000000000001</v>
      </c>
      <c r="M198" s="263">
        <v>3.4249999999999998</v>
      </c>
      <c r="N198" s="87"/>
      <c r="O198" s="87"/>
      <c r="P198" s="87"/>
      <c r="Q198" s="87"/>
    </row>
    <row r="199" spans="1:17" ht="12.75" customHeight="1">
      <c r="A199" s="131" t="s">
        <v>90</v>
      </c>
      <c r="B199" s="263">
        <v>3.5379761904761899</v>
      </c>
      <c r="C199" s="263">
        <v>3.6094565217391299</v>
      </c>
      <c r="D199" s="263">
        <v>3.8140277777777798</v>
      </c>
      <c r="E199" s="263">
        <v>3.7990476190476201</v>
      </c>
      <c r="F199" s="263">
        <v>3.7157142857142902</v>
      </c>
      <c r="G199" s="263">
        <v>3.61105263157895</v>
      </c>
      <c r="H199" s="263">
        <v>3.6025</v>
      </c>
      <c r="I199" s="263">
        <v>3.6454761904761903</v>
      </c>
      <c r="J199" s="263">
        <v>3.5526249999999999</v>
      </c>
      <c r="K199" s="263">
        <v>3.4105681818181819</v>
      </c>
      <c r="L199" s="263">
        <v>3.4665909090909093</v>
      </c>
      <c r="M199" s="263">
        <v>3.1111904761904761</v>
      </c>
      <c r="N199" s="87"/>
      <c r="O199" s="87"/>
      <c r="P199" s="87"/>
      <c r="Q199" s="87"/>
    </row>
    <row r="200" spans="1:17" ht="12.75" customHeight="1">
      <c r="A200" s="131" t="s">
        <v>91</v>
      </c>
      <c r="B200" s="263">
        <v>2.9520238095238098</v>
      </c>
      <c r="C200" s="263">
        <v>2.9070454545454543</v>
      </c>
      <c r="D200" s="263">
        <v>2.7698750000000003</v>
      </c>
      <c r="E200" s="263">
        <v>2.7218181818181817</v>
      </c>
      <c r="F200" s="263">
        <v>2.7272500000000002</v>
      </c>
      <c r="G200" s="263">
        <v>2.6794736842105267</v>
      </c>
      <c r="H200" s="263">
        <v>2.7017105263157895</v>
      </c>
      <c r="I200" s="263">
        <v>2.7823809523809526</v>
      </c>
      <c r="J200" s="263">
        <v>2.792125</v>
      </c>
      <c r="K200" s="263">
        <v>2.7275</v>
      </c>
      <c r="L200" s="263">
        <v>2.591190476190476</v>
      </c>
      <c r="M200" s="263">
        <v>2.3278409090909089</v>
      </c>
      <c r="N200" s="87"/>
      <c r="O200" s="87"/>
      <c r="P200" s="87"/>
      <c r="Q200" s="87"/>
    </row>
    <row r="201" spans="1:17" ht="12.75" customHeight="1">
      <c r="A201" s="131" t="s">
        <v>92</v>
      </c>
      <c r="B201" s="263">
        <v>2.242261904761905</v>
      </c>
      <c r="C201" s="263">
        <v>2.1985714285714284</v>
      </c>
      <c r="D201" s="263">
        <v>2.3306249999999999</v>
      </c>
      <c r="E201" s="263">
        <v>2.4151249999999997</v>
      </c>
      <c r="F201" s="263">
        <v>2.5495238095238095</v>
      </c>
      <c r="G201" s="263">
        <v>2.7321052631578948</v>
      </c>
      <c r="H201" s="263">
        <v>2.9576086956521737</v>
      </c>
      <c r="I201" s="263">
        <v>3.1255000000000002</v>
      </c>
      <c r="J201" s="263">
        <v>3.0951190476190478</v>
      </c>
      <c r="K201" s="263">
        <v>3.1140909090909092</v>
      </c>
      <c r="L201" s="263">
        <v>3.124625</v>
      </c>
      <c r="M201" s="263">
        <v>3.5290217391304348</v>
      </c>
      <c r="N201" s="87"/>
      <c r="O201" s="87"/>
      <c r="P201" s="87"/>
      <c r="Q201" s="87"/>
    </row>
    <row r="202" spans="1:17" ht="12.75" customHeight="1">
      <c r="A202" s="131" t="s">
        <v>93</v>
      </c>
      <c r="B202" s="263">
        <v>3.5803571428571428</v>
      </c>
      <c r="C202" s="263">
        <v>3.4753571428571428</v>
      </c>
      <c r="D202" s="263">
        <v>3.4928571428571429</v>
      </c>
      <c r="E202" s="263">
        <v>3.3553571428571427</v>
      </c>
      <c r="F202" s="263">
        <v>3.3022619047619046</v>
      </c>
      <c r="G202" s="263">
        <v>3.2478750000000001</v>
      </c>
      <c r="H202" s="263">
        <v>3.4672727272727273</v>
      </c>
      <c r="I202" s="263">
        <v>3.5401249999999997</v>
      </c>
      <c r="J202" s="263">
        <v>3.4896590909090905</v>
      </c>
      <c r="K202" s="263">
        <v>3.4920238095238094</v>
      </c>
      <c r="L202" s="263">
        <v>3.0750000000000002</v>
      </c>
      <c r="M202" s="263">
        <v>2.9734782608695651</v>
      </c>
      <c r="N202" s="87"/>
      <c r="O202" s="87"/>
      <c r="P202" s="87"/>
      <c r="Q202" s="87"/>
    </row>
    <row r="203" spans="1:17" ht="12.75" customHeight="1">
      <c r="A203" s="131" t="s">
        <v>94</v>
      </c>
      <c r="B203" s="263">
        <v>2.8584200000000002</v>
      </c>
      <c r="C203" s="263">
        <v>2.7835200000000002</v>
      </c>
      <c r="D203" s="263">
        <v>2.7315399999999999</v>
      </c>
      <c r="E203" s="263">
        <v>2.7949899999999999</v>
      </c>
      <c r="F203" s="263">
        <v>2.7079900000000001</v>
      </c>
      <c r="G203" s="263">
        <v>2.6848399999999999</v>
      </c>
      <c r="H203" s="263">
        <v>2.75285</v>
      </c>
      <c r="I203" s="263">
        <v>2.8304999999999998</v>
      </c>
      <c r="J203" s="263">
        <v>2.7642699999999998</v>
      </c>
      <c r="K203" s="263">
        <v>2.7544499999999998</v>
      </c>
      <c r="L203" s="263">
        <v>2.47133</v>
      </c>
      <c r="M203" s="263">
        <v>2.2993299999999999</v>
      </c>
      <c r="N203" s="87"/>
      <c r="O203" s="87"/>
      <c r="P203" s="87"/>
      <c r="Q203" s="87"/>
    </row>
    <row r="204" spans="1:17" ht="12.75" customHeight="1">
      <c r="A204" s="131" t="s">
        <v>95</v>
      </c>
      <c r="B204" s="263">
        <v>2.1991000000000001</v>
      </c>
      <c r="C204" s="263">
        <v>2.2341299999999999</v>
      </c>
      <c r="D204" s="263">
        <v>2.3809900000000002</v>
      </c>
      <c r="E204" s="263">
        <v>2.4747499999999998</v>
      </c>
      <c r="F204" s="263">
        <v>2.4659</v>
      </c>
      <c r="G204" s="263">
        <v>2.3948800000000001</v>
      </c>
      <c r="H204" s="263">
        <v>2.3105600000000002</v>
      </c>
      <c r="I204" s="263">
        <v>2.3035000000000001</v>
      </c>
      <c r="J204" s="263">
        <v>2.3528500000000001</v>
      </c>
      <c r="K204" s="263">
        <v>2.3229000000000002</v>
      </c>
      <c r="L204" s="263">
        <v>1.7425900000000001</v>
      </c>
      <c r="M204" s="263">
        <v>1.6135699999999999</v>
      </c>
      <c r="N204" s="87"/>
      <c r="O204" s="87"/>
      <c r="P204" s="87"/>
      <c r="Q204" s="87"/>
    </row>
    <row r="205" spans="1:17" ht="12.75" customHeight="1">
      <c r="A205" s="131" t="s">
        <v>96</v>
      </c>
      <c r="B205" s="263">
        <v>1.6672</v>
      </c>
      <c r="C205" s="263">
        <v>1.69154</v>
      </c>
      <c r="D205" s="263">
        <v>1.70384</v>
      </c>
      <c r="E205" s="263">
        <v>1.66981</v>
      </c>
      <c r="F205" s="263">
        <v>1.5754699999999999</v>
      </c>
      <c r="G205" s="263">
        <v>1.49621</v>
      </c>
      <c r="H205" s="263">
        <v>1.59518</v>
      </c>
      <c r="I205" s="263">
        <v>1.6850400000000001</v>
      </c>
      <c r="J205" s="263">
        <v>1.90185</v>
      </c>
      <c r="K205" s="263">
        <v>1.8897999999999999</v>
      </c>
      <c r="L205" s="263">
        <v>1.70787</v>
      </c>
      <c r="M205" s="263">
        <v>1.57352</v>
      </c>
      <c r="N205" s="87"/>
      <c r="O205" s="87"/>
      <c r="P205" s="87"/>
      <c r="Q205" s="87"/>
    </row>
    <row r="206" spans="1:17" ht="12.75" customHeight="1">
      <c r="A206" s="131" t="s">
        <v>97</v>
      </c>
      <c r="B206" s="263">
        <v>1.7517100000000001</v>
      </c>
      <c r="C206" s="263">
        <v>1.8305899999999999</v>
      </c>
      <c r="D206" s="263">
        <v>1.83335</v>
      </c>
      <c r="E206" s="263">
        <v>1.89645</v>
      </c>
      <c r="F206" s="263">
        <v>1.9634499999999999</v>
      </c>
      <c r="G206" s="263">
        <v>2.0045500000000001</v>
      </c>
      <c r="H206" s="263">
        <v>2.06995</v>
      </c>
      <c r="I206" s="263">
        <v>2.0436000000000001</v>
      </c>
      <c r="J206" s="263">
        <v>2.1349999999999998</v>
      </c>
      <c r="K206" s="263">
        <v>2.8984000000000001</v>
      </c>
      <c r="L206" s="263">
        <v>3.1610499999999999</v>
      </c>
      <c r="M206" s="263">
        <v>2.8927299999999998</v>
      </c>
      <c r="N206" s="87"/>
      <c r="O206" s="87"/>
      <c r="P206" s="87"/>
      <c r="Q206" s="87"/>
    </row>
    <row r="207" spans="1:17" ht="12.75" customHeight="1">
      <c r="A207" s="131" t="s">
        <v>98</v>
      </c>
      <c r="B207" s="263">
        <v>2.9314200000000001</v>
      </c>
      <c r="C207" s="263">
        <v>2.88619</v>
      </c>
      <c r="D207" s="263">
        <v>2.6945700000000001</v>
      </c>
      <c r="E207" s="263">
        <v>2.7703799999999998</v>
      </c>
      <c r="F207" s="263">
        <v>2.7776100000000001</v>
      </c>
      <c r="G207" s="263">
        <v>2.69557</v>
      </c>
      <c r="H207" s="263">
        <v>2.7873100000000002</v>
      </c>
      <c r="I207" s="263">
        <v>2.68275</v>
      </c>
      <c r="J207" s="263">
        <v>2.7054999999999998</v>
      </c>
      <c r="K207" s="263">
        <v>2.6071300000000002</v>
      </c>
      <c r="L207" s="263">
        <v>2.4508999999999999</v>
      </c>
      <c r="M207" s="263">
        <v>2.29786</v>
      </c>
      <c r="N207" s="87"/>
      <c r="O207" s="87"/>
      <c r="P207" s="87"/>
      <c r="Q207" s="87"/>
    </row>
    <row r="208" spans="1:17" ht="12.75" customHeight="1">
      <c r="A208" s="131" t="s">
        <v>99</v>
      </c>
      <c r="B208" s="263">
        <v>2.3239999999999998</v>
      </c>
      <c r="C208" s="263">
        <v>2.3919000000000001</v>
      </c>
      <c r="D208" s="263">
        <v>2.3794200000000001</v>
      </c>
      <c r="E208" s="263">
        <v>2.3956499999999998</v>
      </c>
      <c r="F208" s="263">
        <v>2.4375</v>
      </c>
      <c r="G208" s="263">
        <v>2.4275000000000002</v>
      </c>
      <c r="H208" s="263">
        <v>2.5325000000000002</v>
      </c>
      <c r="I208" s="263">
        <v>2.7225000000000001</v>
      </c>
      <c r="J208" s="263">
        <v>2.8462499999999999</v>
      </c>
      <c r="K208" s="263">
        <v>2.83</v>
      </c>
      <c r="L208" s="263">
        <v>2.6549999999999998</v>
      </c>
      <c r="M208" s="263">
        <v>2.4750000000000001</v>
      </c>
      <c r="N208" s="87"/>
      <c r="O208" s="87"/>
      <c r="P208" s="87"/>
      <c r="Q208" s="87"/>
    </row>
    <row r="209" spans="1:24" ht="12.75" customHeight="1">
      <c r="A209" s="131" t="s">
        <v>100</v>
      </c>
      <c r="B209" s="263">
        <v>2.2965</v>
      </c>
      <c r="C209" s="263">
        <v>2.2978999999999998</v>
      </c>
      <c r="D209" s="263">
        <v>2.2591999999999999</v>
      </c>
      <c r="E209" s="263">
        <v>2.3595999999999999</v>
      </c>
      <c r="F209" s="263">
        <v>2.3727</v>
      </c>
      <c r="G209" s="263">
        <v>2.4030999999999998</v>
      </c>
      <c r="H209" s="263">
        <v>2.5396000000000001</v>
      </c>
      <c r="I209" s="263">
        <v>2.5554000000000001</v>
      </c>
      <c r="J209" s="263">
        <v>2.4904999999999999</v>
      </c>
      <c r="K209" s="263">
        <v>2.3955000000000002</v>
      </c>
      <c r="L209" s="263">
        <v>2.3336000000000001</v>
      </c>
      <c r="M209" s="263">
        <v>2.4941</v>
      </c>
      <c r="N209" s="87"/>
      <c r="O209" s="87"/>
      <c r="P209" s="87"/>
      <c r="Q209" s="87"/>
    </row>
    <row r="210" spans="1:24" ht="12.75" customHeight="1">
      <c r="A210" s="131" t="s">
        <v>101</v>
      </c>
      <c r="B210" s="263">
        <v>2.5150000000000001</v>
      </c>
      <c r="C210" s="263">
        <v>2.5088043</v>
      </c>
      <c r="D210" s="263">
        <v>2.4344999999999999</v>
      </c>
      <c r="E210" s="263">
        <v>2.5109210000000002</v>
      </c>
      <c r="F210" s="263">
        <v>2.58</v>
      </c>
      <c r="G210" s="263">
        <v>2.645</v>
      </c>
      <c r="H210" s="263">
        <v>2.7225999999999999</v>
      </c>
      <c r="I210" s="263">
        <v>2.5323000000000002</v>
      </c>
      <c r="J210" s="263">
        <v>2.5836000000000001</v>
      </c>
      <c r="K210" s="263">
        <v>2.5560999999999998</v>
      </c>
      <c r="L210" s="263">
        <v>2.3287499999999999</v>
      </c>
      <c r="M210" s="263">
        <v>2.1920000000000002</v>
      </c>
      <c r="N210" s="87"/>
      <c r="O210" s="87"/>
      <c r="P210" s="87"/>
      <c r="Q210" s="87"/>
    </row>
    <row r="211" spans="1:24" ht="12.75" customHeight="1">
      <c r="A211" s="131" t="s">
        <v>102</v>
      </c>
      <c r="B211" s="263">
        <v>2.1816</v>
      </c>
      <c r="C211" s="263">
        <v>2.0889000000000002</v>
      </c>
      <c r="D211" s="263">
        <v>2.1179999999999999</v>
      </c>
      <c r="E211" s="263">
        <v>2.1962999999999999</v>
      </c>
      <c r="F211" s="263">
        <v>2.1766000000000001</v>
      </c>
      <c r="G211" s="263">
        <v>2.1231</v>
      </c>
      <c r="H211" s="263">
        <v>2.2400000000000002</v>
      </c>
      <c r="I211" s="263">
        <v>2.2869999999999999</v>
      </c>
      <c r="J211" s="263">
        <v>2.2856000000000001</v>
      </c>
      <c r="K211" s="263">
        <v>2.1806999999999999</v>
      </c>
      <c r="L211" s="263">
        <v>2.4079000000000002</v>
      </c>
      <c r="M211" s="263">
        <v>2.3734000000000002</v>
      </c>
      <c r="N211" s="87"/>
      <c r="O211" s="87"/>
      <c r="P211" s="87"/>
      <c r="Q211" s="87"/>
    </row>
    <row r="212" spans="1:24" ht="12.75" customHeight="1">
      <c r="A212" s="131" t="s">
        <v>103</v>
      </c>
      <c r="B212" s="263">
        <v>2.4028571428571421</v>
      </c>
      <c r="C212" s="263">
        <v>2.4859523809523809</v>
      </c>
      <c r="D212" s="263">
        <v>2.7382142857142857</v>
      </c>
      <c r="E212" s="263">
        <v>2.7035869565217396</v>
      </c>
      <c r="F212" s="263">
        <v>3.0213095238095242</v>
      </c>
      <c r="G212" s="263">
        <v>2.9102631578947364</v>
      </c>
      <c r="H212" s="263">
        <v>2.8511956521739137</v>
      </c>
      <c r="I212" s="263">
        <v>2.6672368421052624</v>
      </c>
      <c r="J212" s="263">
        <v>2.6557142857142857</v>
      </c>
      <c r="K212" s="263">
        <v>2.677386363636364</v>
      </c>
      <c r="L212" s="263">
        <v>2.2392499999999997</v>
      </c>
      <c r="M212" s="263">
        <v>2.1920652173913044</v>
      </c>
      <c r="N212" s="87"/>
      <c r="O212" s="87"/>
      <c r="P212" s="87"/>
      <c r="Q212" s="87"/>
    </row>
    <row r="213" spans="1:24" ht="12.75" customHeight="1">
      <c r="A213" s="131" t="s">
        <v>104</v>
      </c>
      <c r="B213" s="263">
        <v>2.20309</v>
      </c>
      <c r="C213" s="263">
        <v>2.1595</v>
      </c>
      <c r="D213" s="263">
        <v>2.09</v>
      </c>
      <c r="E213" s="263">
        <v>2.2919999999999998</v>
      </c>
      <c r="F213" s="263">
        <v>2.32464</v>
      </c>
      <c r="G213" s="263">
        <v>2.3340700000000001</v>
      </c>
      <c r="H213" s="263">
        <v>2.4622000000000002</v>
      </c>
      <c r="I213" s="263">
        <v>2.4865699999999999</v>
      </c>
      <c r="J213" s="263">
        <v>2.6072700000000002</v>
      </c>
      <c r="K213" s="263">
        <v>2.7275999999999998</v>
      </c>
      <c r="L213" s="263">
        <v>2.8813749999999998</v>
      </c>
      <c r="M213" s="263">
        <v>2.8304999999999998</v>
      </c>
      <c r="N213" s="87"/>
      <c r="O213" s="87"/>
      <c r="P213" s="87"/>
      <c r="Q213" s="87"/>
    </row>
    <row r="214" spans="1:24" ht="12.75" customHeight="1">
      <c r="A214" s="131" t="s">
        <v>105</v>
      </c>
      <c r="B214" s="263">
        <v>3.0282499999999999</v>
      </c>
      <c r="C214" s="263">
        <v>3.2286000000000001</v>
      </c>
      <c r="D214" s="263">
        <v>3.28</v>
      </c>
      <c r="E214" s="263">
        <v>3.5037500000000001</v>
      </c>
      <c r="F214" s="263">
        <v>3.6227</v>
      </c>
      <c r="G214" s="263">
        <v>3.7435</v>
      </c>
      <c r="H214" s="263">
        <v>3.895</v>
      </c>
      <c r="I214" s="263">
        <v>4.5410000000000004</v>
      </c>
      <c r="J214" s="263">
        <v>4.8064</v>
      </c>
      <c r="K214" s="263">
        <v>4.6623999999999999</v>
      </c>
      <c r="L214" s="263">
        <v>3.8618999999999999</v>
      </c>
      <c r="M214" s="263">
        <v>3.6446000000000001</v>
      </c>
      <c r="N214" s="87"/>
      <c r="O214" s="87"/>
      <c r="P214" s="87"/>
      <c r="Q214" s="87"/>
    </row>
    <row r="215" spans="1:24" ht="12.75" customHeight="1">
      <c r="A215" s="131" t="s">
        <v>106</v>
      </c>
      <c r="B215" s="263">
        <v>3.199875</v>
      </c>
      <c r="C215" s="263">
        <v>2.8379340000000002</v>
      </c>
      <c r="D215" s="263">
        <v>2.6804999999999999</v>
      </c>
      <c r="E215" s="263">
        <v>2.644047</v>
      </c>
      <c r="F215" s="263">
        <v>2.6803400000000002</v>
      </c>
      <c r="G215" s="263">
        <v>2.806184</v>
      </c>
      <c r="H215" s="263">
        <v>3.0317500000000002</v>
      </c>
      <c r="I215" s="263">
        <v>2.9929549999999998</v>
      </c>
      <c r="J215" s="263">
        <v>2.8077380000000001</v>
      </c>
      <c r="K215" s="263">
        <v>2.661667</v>
      </c>
      <c r="L215" s="263">
        <v>2.4480680000000001</v>
      </c>
      <c r="M215" s="263">
        <v>2.6254759999999999</v>
      </c>
      <c r="N215" s="87"/>
      <c r="O215" s="87"/>
      <c r="P215" s="87"/>
      <c r="Q215" s="87"/>
    </row>
    <row r="216" spans="1:24" ht="12.75" customHeight="1">
      <c r="A216" s="131" t="s">
        <v>107</v>
      </c>
      <c r="B216" s="263">
        <v>2.6421429999999999</v>
      </c>
      <c r="C216" s="263">
        <v>2.8133699999999999</v>
      </c>
      <c r="D216" s="263">
        <v>2.761053</v>
      </c>
      <c r="E216" s="263">
        <v>2.7335229999999999</v>
      </c>
      <c r="F216" s="263">
        <v>2.7081249999999999</v>
      </c>
      <c r="G216" s="263">
        <v>2.6878959999999998</v>
      </c>
      <c r="H216" s="263">
        <v>2.7142050000000002</v>
      </c>
      <c r="I216" s="263">
        <v>2.485795</v>
      </c>
      <c r="J216" s="263">
        <v>2.48</v>
      </c>
      <c r="K216" s="263">
        <v>2.4215909999999998</v>
      </c>
      <c r="L216" s="263">
        <v>2.326705</v>
      </c>
      <c r="M216" s="263">
        <v>2.062738</v>
      </c>
      <c r="N216" s="87"/>
      <c r="O216" s="87"/>
      <c r="P216" s="87"/>
      <c r="Q216" s="87"/>
    </row>
    <row r="217" spans="1:24" ht="12.75" customHeight="1">
      <c r="A217" s="131" t="s">
        <v>108</v>
      </c>
      <c r="B217" s="263">
        <v>2.0841669999999999</v>
      </c>
      <c r="C217" s="263">
        <v>2.1867049999999999</v>
      </c>
      <c r="D217" s="263">
        <v>2.1896249999999999</v>
      </c>
      <c r="E217" s="263">
        <v>2.2145450000000002</v>
      </c>
      <c r="F217" s="263">
        <v>2.1677629999999999</v>
      </c>
      <c r="G217" s="263">
        <v>2.145921</v>
      </c>
      <c r="H217" s="263">
        <v>2.2393480000000001</v>
      </c>
      <c r="I217" s="263">
        <v>2.1813639999999999</v>
      </c>
      <c r="J217" s="263">
        <v>2.198</v>
      </c>
      <c r="K217" s="263">
        <v>2.1740910000000002</v>
      </c>
      <c r="L217" s="263">
        <v>1.965238</v>
      </c>
      <c r="M217" s="263">
        <v>2.1357949999999999</v>
      </c>
      <c r="N217" s="87"/>
      <c r="O217" s="87"/>
      <c r="P217" s="87"/>
      <c r="Q217" s="87"/>
    </row>
    <row r="218" spans="1:24" ht="12.75" customHeight="1">
      <c r="A218" s="131" t="s">
        <v>109</v>
      </c>
      <c r="B218" s="263">
        <v>2.1478570000000001</v>
      </c>
      <c r="C218" s="263">
        <v>2.0125000000000002</v>
      </c>
      <c r="D218" s="263">
        <v>1.9561900000000001</v>
      </c>
      <c r="E218" s="263">
        <v>2.0169049999999999</v>
      </c>
      <c r="F218" s="263">
        <v>2.159875</v>
      </c>
      <c r="G218" s="263">
        <v>2.196625</v>
      </c>
      <c r="H218" s="263">
        <v>2.306848</v>
      </c>
      <c r="I218" s="263">
        <v>2.274737</v>
      </c>
      <c r="J218" s="263">
        <v>2.395114</v>
      </c>
      <c r="K218" s="263">
        <v>2.079205</v>
      </c>
      <c r="L218" s="263">
        <v>1.8467499999999999</v>
      </c>
      <c r="M218" s="263">
        <v>1.7829349999999999</v>
      </c>
      <c r="N218" s="87"/>
      <c r="O218" s="87"/>
      <c r="P218" s="87"/>
      <c r="Q218" s="87"/>
    </row>
    <row r="219" spans="1:24" ht="12.75" customHeight="1">
      <c r="A219" s="131" t="s">
        <v>110</v>
      </c>
      <c r="B219" s="252">
        <v>1.9295</v>
      </c>
      <c r="C219" s="252">
        <v>2.0417049999999999</v>
      </c>
      <c r="D219" s="252">
        <v>2.1066669999999998</v>
      </c>
      <c r="E219" s="252">
        <v>2.2229999999999999</v>
      </c>
      <c r="F219" s="252">
        <v>2.1898810000000002</v>
      </c>
      <c r="G219" s="252">
        <v>2.1130260000000001</v>
      </c>
      <c r="H219" s="252">
        <v>2.1429999999999998</v>
      </c>
      <c r="I219" s="252">
        <v>2.056</v>
      </c>
      <c r="J219" s="252">
        <v>1.994</v>
      </c>
      <c r="K219" s="252">
        <v>1.927</v>
      </c>
      <c r="L219" s="252">
        <v>2.1554760000000002</v>
      </c>
      <c r="M219" s="252">
        <v>2.1696740000000001</v>
      </c>
      <c r="N219" s="87"/>
      <c r="O219" s="87"/>
      <c r="P219" s="87"/>
      <c r="Q219" s="87"/>
    </row>
    <row r="220" spans="1:24" ht="12.75" customHeight="1">
      <c r="A220" s="131" t="s">
        <v>111</v>
      </c>
      <c r="B220" s="263">
        <v>2.2169439999999998</v>
      </c>
      <c r="C220" s="263">
        <v>2.0843479999999999</v>
      </c>
      <c r="D220" s="263">
        <v>2.049048</v>
      </c>
      <c r="E220" s="263">
        <v>2.1524999999999999</v>
      </c>
      <c r="F220" s="263">
        <v>2.100238</v>
      </c>
      <c r="G220" s="263">
        <v>2.0459209999999999</v>
      </c>
      <c r="H220" s="263">
        <v>2.0682499999999999</v>
      </c>
      <c r="I220" s="263">
        <v>1.987727</v>
      </c>
      <c r="J220" s="263">
        <v>2.0830679999999999</v>
      </c>
      <c r="K220" s="263">
        <v>2.1196250000000001</v>
      </c>
      <c r="L220" s="263">
        <v>2.3540000000000001</v>
      </c>
      <c r="M220" s="263">
        <v>2.5938639999999999</v>
      </c>
      <c r="N220" s="87"/>
      <c r="O220" s="87"/>
      <c r="P220" s="87"/>
      <c r="Q220" s="87"/>
      <c r="U220" s="58"/>
      <c r="V220" s="58"/>
      <c r="W220" s="58"/>
      <c r="X220" s="58"/>
    </row>
    <row r="221" spans="1:24" ht="12.75" customHeight="1">
      <c r="A221" s="131" t="s">
        <v>112</v>
      </c>
      <c r="B221" s="263">
        <v>2.7212999999999998</v>
      </c>
      <c r="C221" s="263">
        <v>2.5242</v>
      </c>
      <c r="D221" s="263">
        <v>2.427</v>
      </c>
      <c r="E221" s="263">
        <v>2.363</v>
      </c>
      <c r="F221" s="263">
        <v>2.3580000000000001</v>
      </c>
      <c r="G221" s="263">
        <v>2.39</v>
      </c>
      <c r="H221" s="263">
        <v>2.332738</v>
      </c>
      <c r="I221" s="263">
        <v>2.3852380000000002</v>
      </c>
      <c r="J221" s="263">
        <v>2.448</v>
      </c>
      <c r="K221" s="263">
        <v>2.3940000000000001</v>
      </c>
      <c r="L221" s="263">
        <v>2.1236000000000002</v>
      </c>
      <c r="M221" s="263">
        <v>2.2040000000000002</v>
      </c>
      <c r="N221" s="87"/>
      <c r="O221" s="87"/>
      <c r="P221" s="87"/>
      <c r="Q221" s="87"/>
      <c r="U221" s="253"/>
      <c r="V221" s="58"/>
      <c r="W221" s="58"/>
      <c r="X221" s="58"/>
    </row>
    <row r="222" spans="1:24" ht="12.75" customHeight="1">
      <c r="A222" s="131" t="s">
        <v>113</v>
      </c>
      <c r="B222" s="263">
        <v>2.3140000000000001</v>
      </c>
      <c r="C222" s="263">
        <v>2.2559999999999998</v>
      </c>
      <c r="D222" s="263">
        <v>2.37</v>
      </c>
      <c r="E222" s="263">
        <v>2.4780000000000002</v>
      </c>
      <c r="F222" s="263">
        <v>2.6669999999999998</v>
      </c>
      <c r="G222" s="263">
        <v>2.8290000000000002</v>
      </c>
      <c r="H222" s="263">
        <v>3.0529999999999999</v>
      </c>
      <c r="I222" s="263">
        <v>3.1560000000000001</v>
      </c>
      <c r="J222" s="263">
        <v>3.0209999999999999</v>
      </c>
      <c r="K222" s="263">
        <v>2.8620000000000001</v>
      </c>
      <c r="L222" s="263">
        <v>2.3740000000000001</v>
      </c>
      <c r="M222" s="263">
        <v>2.2469999999999999</v>
      </c>
      <c r="N222" s="87"/>
      <c r="O222" s="87"/>
      <c r="P222" s="87"/>
      <c r="Q222" s="87"/>
      <c r="U222" s="367"/>
      <c r="V222" s="263"/>
      <c r="W222" s="361"/>
      <c r="X222" s="361"/>
    </row>
    <row r="223" spans="1:24" ht="12.75" customHeight="1">
      <c r="A223" s="131" t="s">
        <v>114</v>
      </c>
      <c r="B223" s="263">
        <v>2.1801189999999999</v>
      </c>
      <c r="C223" s="263">
        <v>2.0497619999999999</v>
      </c>
      <c r="D223" s="263">
        <v>1.9894050000000001</v>
      </c>
      <c r="E223" s="263">
        <v>2.0504760000000002</v>
      </c>
      <c r="F223" s="263">
        <v>2.0012500000000002</v>
      </c>
      <c r="G223" s="263">
        <v>2.0034209999999999</v>
      </c>
      <c r="H223" s="263">
        <v>2.1731820000000002</v>
      </c>
      <c r="I223" s="263">
        <v>2.0788099999999998</v>
      </c>
      <c r="J223" s="263">
        <v>2.1196429999999999</v>
      </c>
      <c r="K223" s="263">
        <v>2.2184089999999999</v>
      </c>
      <c r="L223" s="263">
        <v>2.4008750000000001</v>
      </c>
      <c r="M223" s="263">
        <v>2.1516299999999999</v>
      </c>
      <c r="N223" s="87"/>
      <c r="O223" s="87"/>
      <c r="P223" s="87"/>
      <c r="Q223" s="87"/>
      <c r="U223" s="376"/>
      <c r="V223" s="377"/>
      <c r="W223" s="377"/>
      <c r="X223" s="377"/>
    </row>
    <row r="224" spans="1:24" ht="12.75" customHeight="1">
      <c r="A224" s="131" t="s">
        <v>24</v>
      </c>
      <c r="B224" s="263">
        <v>2.0988099999999998</v>
      </c>
      <c r="C224" s="263">
        <v>2.0205950000000001</v>
      </c>
      <c r="D224" s="263">
        <v>1.929881</v>
      </c>
      <c r="E224" s="263">
        <v>2.0829759999999999</v>
      </c>
      <c r="F224" s="263">
        <v>2.1338750000000002</v>
      </c>
      <c r="G224" s="263">
        <v>2.2296049999999998</v>
      </c>
      <c r="H224" s="263">
        <v>2.2788040000000001</v>
      </c>
      <c r="I224" s="263">
        <v>2.3681580000000002</v>
      </c>
      <c r="J224" s="263">
        <v>2.4995449999999999</v>
      </c>
      <c r="K224" s="263">
        <v>2.3812500000000001</v>
      </c>
      <c r="L224" s="263">
        <v>2.4853749999999999</v>
      </c>
      <c r="M224" s="263">
        <v>2.2978260000000001</v>
      </c>
      <c r="N224" s="87"/>
      <c r="O224" s="87"/>
      <c r="P224" s="87"/>
      <c r="Q224" s="87"/>
      <c r="U224" s="376"/>
      <c r="V224" s="377"/>
      <c r="W224" s="377"/>
      <c r="X224" s="377"/>
    </row>
    <row r="225" spans="1:24" ht="12.75" customHeight="1">
      <c r="A225" s="131" t="s">
        <v>25</v>
      </c>
      <c r="B225" s="263">
        <v>2.4852500000000002</v>
      </c>
      <c r="C225" s="263">
        <v>3.0326140000000001</v>
      </c>
      <c r="D225" s="263">
        <v>3.5580949999999998</v>
      </c>
      <c r="E225" s="263">
        <v>3.7633749999999999</v>
      </c>
      <c r="F225" s="263">
        <v>3.908452</v>
      </c>
      <c r="G225" s="263">
        <v>4.1122370000000004</v>
      </c>
      <c r="H225" s="263">
        <v>4.0663640000000001</v>
      </c>
      <c r="I225" s="263">
        <v>3.6176189999999999</v>
      </c>
      <c r="J225" s="263">
        <v>3.7435230000000002</v>
      </c>
      <c r="K225" s="263">
        <v>3.8097620000000001</v>
      </c>
      <c r="L225" s="263">
        <v>3.2955950000000001</v>
      </c>
      <c r="M225" s="263">
        <v>3.3088039999999999</v>
      </c>
      <c r="N225" s="87"/>
      <c r="O225" s="87"/>
      <c r="P225" s="87"/>
      <c r="Q225" s="87"/>
    </row>
    <row r="226" spans="1:24" ht="12.75" customHeight="1">
      <c r="A226" s="131" t="s">
        <v>26</v>
      </c>
      <c r="B226" s="263">
        <v>3.5861839999999998</v>
      </c>
      <c r="C226" s="263">
        <v>3.5785870000000002</v>
      </c>
      <c r="D226" s="263">
        <v>3.8154759999999999</v>
      </c>
      <c r="E226" s="263">
        <v>4.3242500000000001</v>
      </c>
      <c r="F226" s="263">
        <v>4.8857140000000001</v>
      </c>
      <c r="G226" s="263">
        <v>5.1607500000000002</v>
      </c>
      <c r="H226" s="263">
        <v>5.5315000000000003</v>
      </c>
      <c r="I226" s="263">
        <v>5.9336359999999999</v>
      </c>
      <c r="J226" s="263">
        <v>6.03</v>
      </c>
      <c r="K226" s="263">
        <v>6.9889289999999997</v>
      </c>
      <c r="L226" s="263">
        <v>6.461932</v>
      </c>
      <c r="M226" s="263">
        <v>5.493214</v>
      </c>
      <c r="N226" s="87"/>
      <c r="O226" s="87"/>
      <c r="P226" s="87"/>
      <c r="Q226" s="87"/>
    </row>
    <row r="227" spans="1:24" ht="12.75" customHeight="1">
      <c r="A227" s="131" t="s">
        <v>155</v>
      </c>
      <c r="B227" s="263">
        <v>5.463095</v>
      </c>
      <c r="C227" s="263">
        <v>4.1263040000000002</v>
      </c>
      <c r="D227" s="263">
        <v>3.7381579999999999</v>
      </c>
      <c r="E227" s="263">
        <v>3.6935229999999999</v>
      </c>
      <c r="F227" s="263">
        <v>3.9096250000000001</v>
      </c>
      <c r="G227" s="263">
        <v>3.6188159999999998</v>
      </c>
      <c r="H227" s="263">
        <v>3.8047499999999999</v>
      </c>
      <c r="I227" s="263">
        <v>3.8722620000000001</v>
      </c>
      <c r="J227" s="263">
        <v>4.2158749999999996</v>
      </c>
      <c r="K227" s="263">
        <v>4.1245450000000003</v>
      </c>
      <c r="L227" s="263">
        <v>3.2752270000000001</v>
      </c>
      <c r="M227" s="263">
        <v>3.2714289999999999</v>
      </c>
      <c r="N227" s="87"/>
      <c r="O227" s="87"/>
      <c r="P227" s="87"/>
      <c r="Q227" s="87"/>
      <c r="U227" s="351"/>
      <c r="V227" s="351"/>
      <c r="W227" s="351"/>
      <c r="X227" s="351"/>
    </row>
    <row r="228" spans="1:24" ht="12.75" customHeight="1">
      <c r="A228" s="88" t="s">
        <v>1</v>
      </c>
      <c r="B228" s="351">
        <v>3.2507139999999999</v>
      </c>
      <c r="C228" s="351">
        <v>3.7201140000000001</v>
      </c>
      <c r="D228" s="351">
        <v>3.899375</v>
      </c>
      <c r="E228" s="351">
        <v>4.0246589999999998</v>
      </c>
      <c r="F228" s="351">
        <v>3.8586839999999998</v>
      </c>
      <c r="G228" s="351">
        <v>3.6277629999999998</v>
      </c>
      <c r="H228" s="351">
        <v>3.681848</v>
      </c>
      <c r="I228" s="352">
        <v>3.540238</v>
      </c>
      <c r="J228" s="351">
        <v>3.6817500000000001</v>
      </c>
      <c r="K228" s="351">
        <v>3.467841</v>
      </c>
      <c r="L228" s="351">
        <v>3.783671</v>
      </c>
      <c r="M228" s="351">
        <v>4.0861359999999998</v>
      </c>
      <c r="N228" s="87"/>
      <c r="O228" s="87"/>
      <c r="U228" s="253"/>
      <c r="V228" s="253"/>
      <c r="W228" s="253"/>
      <c r="X228" s="253"/>
    </row>
    <row r="229" spans="1:24" ht="12.75" customHeight="1">
      <c r="A229" s="58" t="s">
        <v>2</v>
      </c>
      <c r="B229" s="253">
        <v>4.891667</v>
      </c>
      <c r="C229" s="253">
        <v>5.455476</v>
      </c>
      <c r="D229" s="253">
        <v>5.5225</v>
      </c>
      <c r="E229" s="360">
        <v>5.9201139999999999</v>
      </c>
      <c r="F229" s="253">
        <v>6.3523750000000003</v>
      </c>
      <c r="G229" s="253">
        <v>6.9044740000000004</v>
      </c>
      <c r="H229" s="253">
        <v>6.863804</v>
      </c>
      <c r="I229" s="253">
        <v>7.5309999999999997</v>
      </c>
      <c r="J229" s="253">
        <v>7.2350000000000003</v>
      </c>
      <c r="K229" s="253">
        <v>7.2073859999999996</v>
      </c>
      <c r="L229" s="253">
        <v>6.6816250000000004</v>
      </c>
      <c r="M229" s="253">
        <v>7.1340219999999999</v>
      </c>
      <c r="N229" s="87"/>
      <c r="O229" s="376"/>
      <c r="U229" s="253"/>
      <c r="V229" s="253"/>
      <c r="W229" s="253"/>
      <c r="X229" s="253"/>
    </row>
    <row r="230" spans="1:24" ht="12.75" customHeight="1">
      <c r="A230" s="363" t="s">
        <v>4</v>
      </c>
      <c r="B230" s="253">
        <v>6.9386900000000002</v>
      </c>
      <c r="C230" s="253">
        <v>6.3211899999999996</v>
      </c>
      <c r="D230" s="253">
        <v>6.2703569999999997</v>
      </c>
      <c r="E230" s="360">
        <v>6.0592860000000002</v>
      </c>
      <c r="F230" s="253">
        <v>6.3086250000000001</v>
      </c>
      <c r="G230" s="253">
        <v>6.4038750000000002</v>
      </c>
      <c r="H230" s="253">
        <v>6.4754550000000002</v>
      </c>
      <c r="I230" s="253">
        <v>6.3395000000000001</v>
      </c>
      <c r="J230" s="253">
        <v>6.0102270000000004</v>
      </c>
      <c r="K230" s="253">
        <v>6.0319050000000001</v>
      </c>
      <c r="L230" s="253">
        <v>7.5927379999999998</v>
      </c>
      <c r="M230" s="253">
        <v>8.0354349999999997</v>
      </c>
      <c r="N230" s="87"/>
      <c r="O230" s="87"/>
      <c r="U230" s="253"/>
      <c r="V230" s="253"/>
      <c r="W230" s="253"/>
      <c r="X230" s="253"/>
    </row>
    <row r="231" spans="1:24" ht="12.75" customHeight="1">
      <c r="A231" s="363" t="s">
        <v>3</v>
      </c>
      <c r="B231" s="253">
        <v>7.633947</v>
      </c>
      <c r="C231" s="253">
        <v>7.5011960000000002</v>
      </c>
      <c r="D231" s="253">
        <v>7.401071</v>
      </c>
      <c r="E231" s="360">
        <v>7.2072500000000002</v>
      </c>
      <c r="F231" s="253">
        <v>7.1465480000000001</v>
      </c>
      <c r="G231" s="253">
        <v>7.0701320000000001</v>
      </c>
      <c r="H231" s="253">
        <v>7.1537499999999996</v>
      </c>
      <c r="I231" s="253">
        <v>6.4850000000000003</v>
      </c>
      <c r="J231" s="253">
        <v>6.5147729999999999</v>
      </c>
      <c r="K231" s="253">
        <v>6.6226250000000002</v>
      </c>
      <c r="L231" s="253">
        <v>5.2798860000000003</v>
      </c>
      <c r="M231" s="253">
        <v>4.8317050000000004</v>
      </c>
      <c r="N231" s="87"/>
      <c r="O231" s="252"/>
      <c r="U231" s="253"/>
      <c r="V231" s="253"/>
      <c r="W231" s="253"/>
      <c r="X231" s="253"/>
    </row>
    <row r="232" spans="1:24" ht="12.75" customHeight="1">
      <c r="A232" s="382" t="s">
        <v>163</v>
      </c>
      <c r="B232" s="253">
        <v>4.5952500000000001</v>
      </c>
      <c r="C232" s="253">
        <v>4.3916300000000001</v>
      </c>
      <c r="D232" s="253">
        <v>4.2300000000000004</v>
      </c>
      <c r="E232" s="360">
        <v>4.3046430000000004</v>
      </c>
      <c r="F232" s="253">
        <v>4.2722619999999996</v>
      </c>
      <c r="G232" s="253">
        <v>4.4728950000000003</v>
      </c>
      <c r="H232" s="253">
        <v>4.8548809999999998</v>
      </c>
      <c r="I232" s="398">
        <v>5.0199999999999996</v>
      </c>
      <c r="J232" s="253">
        <v>4.9014290000000003</v>
      </c>
      <c r="K232" s="253">
        <v>4.4666670000000002</v>
      </c>
      <c r="L232" s="253">
        <v>3.789091</v>
      </c>
      <c r="M232" s="253">
        <v>3.5934520000000001</v>
      </c>
      <c r="N232" s="87"/>
      <c r="O232" s="87"/>
    </row>
    <row r="233" spans="1:24" ht="12.75" customHeight="1">
      <c r="A233" s="382" t="s">
        <v>165</v>
      </c>
      <c r="B233" s="253">
        <v>3.3880949999999999</v>
      </c>
      <c r="C233" s="253">
        <v>3.4941300000000002</v>
      </c>
      <c r="D233" s="253">
        <v>3.7317109999999998</v>
      </c>
      <c r="E233" s="360">
        <v>4.0144320000000002</v>
      </c>
      <c r="F233" s="253">
        <v>3.88</v>
      </c>
      <c r="G233" s="253">
        <v>3.8368419999999999</v>
      </c>
      <c r="H233" s="253">
        <v>3.8620450000000002</v>
      </c>
      <c r="I233" s="253">
        <v>3.7453409999999998</v>
      </c>
      <c r="J233" s="253">
        <v>3.62</v>
      </c>
      <c r="K233" s="253">
        <v>3.643977</v>
      </c>
      <c r="L233" s="253">
        <v>4.0943180000000003</v>
      </c>
      <c r="M233" s="253">
        <v>3.6771430000000001</v>
      </c>
      <c r="N233" s="58"/>
      <c r="O233" s="376"/>
      <c r="P233" s="87"/>
      <c r="Q233" s="87"/>
      <c r="U233" s="323"/>
      <c r="V233" s="323"/>
      <c r="W233" s="323"/>
      <c r="X233" s="323"/>
    </row>
    <row r="234" spans="1:24" ht="12.75" customHeight="1">
      <c r="A234" s="382" t="s">
        <v>167</v>
      </c>
      <c r="B234" s="253">
        <v>3.794543</v>
      </c>
      <c r="C234" s="253">
        <v>3.830568</v>
      </c>
      <c r="D234" s="253">
        <v>3.663125</v>
      </c>
      <c r="E234" s="360">
        <v>3.7097730000000002</v>
      </c>
      <c r="F234" s="253">
        <v>3.6184210000000001</v>
      </c>
      <c r="G234" s="253">
        <v>3.6327500000000001</v>
      </c>
      <c r="H234" s="253">
        <v>3.6429550000000002</v>
      </c>
      <c r="I234" s="398">
        <v>3.7267860000000002</v>
      </c>
      <c r="J234" s="253">
        <v>3.9083329999999998</v>
      </c>
      <c r="K234" s="253">
        <v>4.101909</v>
      </c>
      <c r="L234" s="253">
        <v>3.4478749999999998</v>
      </c>
      <c r="M234" s="253">
        <v>3.2304349999999999</v>
      </c>
      <c r="N234" s="58"/>
      <c r="O234" s="87"/>
      <c r="P234" s="87"/>
      <c r="Q234" s="87"/>
      <c r="U234" s="323"/>
      <c r="V234" s="323"/>
      <c r="W234" s="323"/>
      <c r="X234" s="323"/>
    </row>
    <row r="235" spans="1:24" ht="12.75" customHeight="1">
      <c r="A235" s="382" t="s">
        <v>168</v>
      </c>
      <c r="B235" s="253">
        <v>3.3374999999999999</v>
      </c>
      <c r="C235" s="253">
        <v>3.4948809999999999</v>
      </c>
      <c r="D235" s="253">
        <v>3.4497620000000002</v>
      </c>
      <c r="E235" s="360">
        <v>3.535952</v>
      </c>
      <c r="F235" s="253">
        <v>3.618125</v>
      </c>
      <c r="G235" s="253">
        <v>3.6921050000000002</v>
      </c>
      <c r="H235" s="253">
        <v>3.6568480000000001</v>
      </c>
      <c r="I235" s="253">
        <v>3.6301320000000001</v>
      </c>
      <c r="J235" s="253">
        <v>3.7054550000000002</v>
      </c>
      <c r="K235" s="253">
        <v>3.7228409999999998</v>
      </c>
      <c r="L235" s="253">
        <v>3.8210000000000002</v>
      </c>
      <c r="M235" s="253">
        <v>3.531196</v>
      </c>
      <c r="N235" s="58"/>
      <c r="O235" s="87"/>
      <c r="P235" s="87"/>
      <c r="Q235" s="87"/>
      <c r="U235" s="323"/>
      <c r="V235" s="323"/>
      <c r="W235" s="323"/>
      <c r="X235" s="323"/>
    </row>
    <row r="236" spans="1:24" ht="12.75" customHeight="1">
      <c r="A236" s="382" t="s">
        <v>169</v>
      </c>
      <c r="B236" s="253">
        <v>3.5387499999999998</v>
      </c>
      <c r="C236" s="253">
        <v>3.4938639999999999</v>
      </c>
      <c r="D236" s="253">
        <v>3.4317859999999998</v>
      </c>
      <c r="E236" s="360">
        <v>3.5105</v>
      </c>
      <c r="F236" s="253">
        <v>3.5272619999999999</v>
      </c>
      <c r="G236" s="253">
        <v>3.659211</v>
      </c>
      <c r="H236" s="253">
        <v>3.831429</v>
      </c>
      <c r="I236" s="253">
        <v>3.8548809999999998</v>
      </c>
      <c r="J236" s="253">
        <v>4.0179999999999998</v>
      </c>
      <c r="K236" s="253">
        <v>3.6486900000000002</v>
      </c>
      <c r="L236" s="253">
        <v>3.5301999999999998</v>
      </c>
      <c r="M236" s="253">
        <v>3.5833689999999998</v>
      </c>
      <c r="N236" s="58"/>
      <c r="O236" s="87"/>
      <c r="P236" s="87"/>
      <c r="Q236" s="87"/>
      <c r="U236" s="323"/>
      <c r="V236" s="323"/>
      <c r="W236" s="323"/>
      <c r="X236" s="323"/>
    </row>
    <row r="237" spans="1:24" ht="12.75" customHeight="1">
      <c r="A237" s="382" t="s">
        <v>170</v>
      </c>
      <c r="B237" s="253">
        <v>3.58447</v>
      </c>
      <c r="C237" s="253">
        <v>3.6815000000000002</v>
      </c>
      <c r="D237" s="253">
        <v>3.6579760000000001</v>
      </c>
      <c r="E237" s="360">
        <v>3.8116249999999998</v>
      </c>
      <c r="F237" s="253">
        <v>3.786905</v>
      </c>
      <c r="G237" s="253">
        <v>3.7378999999999998</v>
      </c>
      <c r="H237" s="253">
        <v>3.711071</v>
      </c>
      <c r="I237" s="253">
        <v>3.5770240000000002</v>
      </c>
      <c r="J237" s="253">
        <v>3.8367049999999998</v>
      </c>
      <c r="K237" s="253">
        <v>4.3522499999999997</v>
      </c>
      <c r="L237" s="253">
        <v>4.2801140000000002</v>
      </c>
      <c r="M237" s="253">
        <v>3.7623859999999998</v>
      </c>
      <c r="N237" s="58"/>
      <c r="O237" s="87"/>
      <c r="P237" s="87"/>
      <c r="Q237" s="87"/>
      <c r="U237" s="323"/>
      <c r="V237" s="323"/>
      <c r="W237" s="323"/>
      <c r="X237" s="323"/>
    </row>
    <row r="238" spans="1:24" ht="12.75" customHeight="1">
      <c r="A238" s="382" t="s">
        <v>188</v>
      </c>
      <c r="B238" s="253">
        <v>3.6782499999999998</v>
      </c>
      <c r="C238" s="253">
        <v>3.89771</v>
      </c>
      <c r="D238" s="253">
        <v>3.7362500000000001</v>
      </c>
      <c r="E238" s="360">
        <v>3.8323809999999998</v>
      </c>
      <c r="F238" s="253">
        <v>3.8573810000000002</v>
      </c>
      <c r="G238" s="253">
        <v>3.7744740000000001</v>
      </c>
      <c r="H238" s="253">
        <v>3.5886360000000002</v>
      </c>
      <c r="I238" s="323">
        <v>3.2080000000000002</v>
      </c>
      <c r="J238" s="253">
        <v>3.1930000000000001</v>
      </c>
      <c r="K238" s="253">
        <v>3.27563</v>
      </c>
      <c r="L238" s="253">
        <v>3.3109000000000002</v>
      </c>
      <c r="M238" s="253">
        <v>3.2391999999999999</v>
      </c>
      <c r="N238" s="58"/>
      <c r="O238" s="87"/>
      <c r="P238" s="87"/>
      <c r="Q238" s="87"/>
      <c r="U238" s="323"/>
      <c r="V238" s="323"/>
      <c r="W238" s="323"/>
      <c r="X238" s="323"/>
    </row>
    <row r="239" spans="1:24" ht="12.75" customHeight="1" thickBot="1">
      <c r="A239" s="372" t="s">
        <v>192</v>
      </c>
      <c r="B239" s="266">
        <v>3.6619000000000002</v>
      </c>
      <c r="C239" s="266"/>
      <c r="D239" s="266"/>
      <c r="E239" s="267"/>
      <c r="F239" s="266"/>
      <c r="G239" s="266"/>
      <c r="H239" s="266"/>
      <c r="I239" s="266"/>
      <c r="J239" s="266"/>
      <c r="K239" s="266"/>
      <c r="L239" s="266"/>
      <c r="M239" s="266"/>
      <c r="N239" s="58"/>
      <c r="O239" s="87"/>
      <c r="P239" s="87"/>
      <c r="Q239" s="87"/>
      <c r="U239" s="323"/>
      <c r="V239" s="323"/>
      <c r="W239" s="323"/>
      <c r="X239" s="323"/>
    </row>
    <row r="240" spans="1:24" s="510" customFormat="1" ht="12.75" customHeight="1">
      <c r="A240" s="419" t="s">
        <v>359</v>
      </c>
      <c r="B240" s="253"/>
      <c r="C240" s="253"/>
      <c r="D240" s="253"/>
      <c r="E240" s="360"/>
      <c r="F240" s="253"/>
      <c r="G240" s="253"/>
      <c r="H240" s="253"/>
      <c r="I240" s="253"/>
      <c r="J240" s="253"/>
      <c r="K240" s="253"/>
      <c r="L240" s="253"/>
      <c r="M240" s="253"/>
      <c r="N240" s="58"/>
      <c r="O240" s="87"/>
      <c r="P240" s="87"/>
      <c r="Q240" s="87"/>
      <c r="U240" s="518"/>
      <c r="V240" s="518"/>
      <c r="W240" s="518"/>
      <c r="X240" s="518"/>
    </row>
    <row r="241" spans="1:24" s="510" customFormat="1" ht="12.75" customHeight="1">
      <c r="A241" s="419"/>
      <c r="B241" s="253"/>
      <c r="C241" s="253"/>
      <c r="D241" s="253"/>
      <c r="E241" s="360"/>
      <c r="F241" s="253"/>
      <c r="G241" s="253"/>
      <c r="H241" s="253"/>
      <c r="I241" s="253"/>
      <c r="J241" s="253"/>
      <c r="K241" s="253"/>
      <c r="L241" s="253"/>
      <c r="M241" s="253"/>
      <c r="N241" s="58"/>
      <c r="O241" s="87"/>
      <c r="P241" s="87"/>
      <c r="Q241" s="87"/>
      <c r="U241" s="518"/>
      <c r="V241" s="518"/>
      <c r="W241" s="518"/>
      <c r="X241" s="518"/>
    </row>
    <row r="242" spans="1:24" ht="12.75" customHeight="1">
      <c r="A242" s="382"/>
      <c r="B242" s="253"/>
      <c r="C242" s="253"/>
      <c r="D242" s="253"/>
      <c r="E242" s="360"/>
      <c r="F242" s="253"/>
      <c r="G242" s="253"/>
      <c r="H242" s="253"/>
      <c r="I242" s="253"/>
      <c r="J242" s="253"/>
      <c r="K242" s="253"/>
      <c r="L242" s="253"/>
      <c r="M242" s="253"/>
      <c r="N242" s="58"/>
      <c r="O242" s="87"/>
      <c r="P242" s="87"/>
      <c r="Q242" s="87"/>
      <c r="U242" s="323"/>
      <c r="V242" s="323"/>
      <c r="W242" s="323"/>
      <c r="X242" s="323"/>
    </row>
    <row r="243" spans="1:24" ht="13.8" thickBot="1">
      <c r="A243" s="228" t="s">
        <v>244</v>
      </c>
      <c r="B243" s="140"/>
      <c r="C243" s="140"/>
      <c r="D243" s="140"/>
      <c r="E243" s="88"/>
      <c r="F243" s="88"/>
      <c r="G243" s="88"/>
      <c r="H243" s="88"/>
      <c r="I243" s="88"/>
      <c r="J243" s="88"/>
      <c r="K243" s="88"/>
      <c r="L243" s="141"/>
      <c r="M243" s="141"/>
      <c r="N243" s="141"/>
      <c r="O243" s="141"/>
      <c r="P243" s="141"/>
      <c r="Q243" s="87"/>
      <c r="U243" s="323"/>
      <c r="V243" s="323"/>
      <c r="W243" s="323"/>
      <c r="X243" s="323"/>
    </row>
    <row r="244" spans="1:24" ht="12.75" customHeight="1">
      <c r="A244" s="138" t="s">
        <v>36</v>
      </c>
      <c r="B244" s="224" t="s">
        <v>40</v>
      </c>
      <c r="C244" s="224" t="s">
        <v>51</v>
      </c>
      <c r="D244" s="151"/>
      <c r="E244" s="604" t="s">
        <v>265</v>
      </c>
      <c r="F244" s="604"/>
      <c r="G244" s="604"/>
      <c r="H244" s="604"/>
      <c r="I244" s="604"/>
      <c r="J244" s="604"/>
      <c r="K244" s="604"/>
      <c r="L244" s="604"/>
      <c r="M244" s="604"/>
      <c r="N244" s="604"/>
      <c r="O244" s="604"/>
      <c r="P244" s="604"/>
      <c r="Q244" s="87"/>
      <c r="U244" s="323"/>
      <c r="V244" s="323"/>
      <c r="W244" s="323"/>
      <c r="X244" s="323"/>
    </row>
    <row r="245" spans="1:24" ht="12.75" customHeight="1" thickBot="1">
      <c r="A245" s="141" t="s">
        <v>56</v>
      </c>
      <c r="B245" s="225" t="s">
        <v>53</v>
      </c>
      <c r="C245" s="226" t="s">
        <v>54</v>
      </c>
      <c r="D245" s="225"/>
      <c r="E245" s="225" t="s">
        <v>77</v>
      </c>
      <c r="F245" s="225" t="s">
        <v>78</v>
      </c>
      <c r="G245" s="225" t="s">
        <v>79</v>
      </c>
      <c r="H245" s="225" t="s">
        <v>80</v>
      </c>
      <c r="I245" s="225" t="s">
        <v>81</v>
      </c>
      <c r="J245" s="225" t="s">
        <v>82</v>
      </c>
      <c r="K245" s="225" t="s">
        <v>83</v>
      </c>
      <c r="L245" s="225" t="s">
        <v>84</v>
      </c>
      <c r="M245" s="225" t="s">
        <v>85</v>
      </c>
      <c r="N245" s="225" t="s">
        <v>86</v>
      </c>
      <c r="O245" s="225" t="s">
        <v>87</v>
      </c>
      <c r="P245" s="225" t="s">
        <v>88</v>
      </c>
      <c r="Q245" s="87"/>
      <c r="U245" s="323"/>
      <c r="V245" s="323"/>
      <c r="W245" s="323"/>
      <c r="X245" s="323"/>
    </row>
    <row r="246" spans="1:24" ht="12.75" customHeight="1">
      <c r="A246" s="138"/>
      <c r="B246" s="227"/>
      <c r="C246" s="151"/>
      <c r="D246" s="151"/>
      <c r="E246" s="566" t="s">
        <v>149</v>
      </c>
      <c r="F246" s="566"/>
      <c r="G246" s="566"/>
      <c r="H246" s="566"/>
      <c r="I246" s="566"/>
      <c r="J246" s="566"/>
      <c r="K246" s="566"/>
      <c r="L246" s="566"/>
      <c r="M246" s="566"/>
      <c r="N246" s="566"/>
      <c r="O246" s="566"/>
      <c r="P246" s="566"/>
      <c r="Q246" s="247"/>
      <c r="U246" s="323"/>
      <c r="V246" s="323"/>
      <c r="W246" s="323"/>
      <c r="X246" s="323"/>
    </row>
    <row r="247" spans="1:24" ht="12.75" customHeight="1">
      <c r="A247" s="249">
        <v>2020</v>
      </c>
      <c r="B247" s="324">
        <v>43958</v>
      </c>
      <c r="Q247" s="247"/>
    </row>
    <row r="248" spans="1:24" ht="12.75" customHeight="1">
      <c r="B248" s="324">
        <f>B247+7</f>
        <v>43965</v>
      </c>
      <c r="Q248" s="247"/>
    </row>
    <row r="249" spans="1:24" ht="12.75" customHeight="1">
      <c r="B249" s="324">
        <f t="shared" ref="B249:B312" si="2">B248+7</f>
        <v>43972</v>
      </c>
    </row>
    <row r="250" spans="1:24" ht="12.75" customHeight="1">
      <c r="B250" s="324">
        <f t="shared" si="2"/>
        <v>43979</v>
      </c>
    </row>
    <row r="251" spans="1:24" ht="12.75" customHeight="1">
      <c r="B251" s="324">
        <f t="shared" si="2"/>
        <v>43986</v>
      </c>
      <c r="Q251" s="247"/>
    </row>
    <row r="252" spans="1:24" ht="12.75" customHeight="1">
      <c r="B252" s="324">
        <f t="shared" si="2"/>
        <v>43993</v>
      </c>
      <c r="Q252" s="247"/>
    </row>
    <row r="253" spans="1:24" ht="12.75" customHeight="1">
      <c r="B253" s="324">
        <f t="shared" si="2"/>
        <v>44000</v>
      </c>
      <c r="Q253" s="247"/>
    </row>
    <row r="254" spans="1:24" ht="12.75" customHeight="1">
      <c r="B254" s="324">
        <f t="shared" si="2"/>
        <v>44007</v>
      </c>
    </row>
    <row r="255" spans="1:24" ht="12.75" customHeight="1">
      <c r="B255" s="324">
        <f t="shared" si="2"/>
        <v>44014</v>
      </c>
      <c r="Q255" s="247"/>
    </row>
    <row r="256" spans="1:24" ht="12.75" customHeight="1">
      <c r="B256" s="324">
        <f t="shared" si="2"/>
        <v>44021</v>
      </c>
      <c r="Q256" s="247"/>
    </row>
    <row r="257" spans="2:17" ht="12.75" customHeight="1">
      <c r="B257" s="324">
        <f t="shared" si="2"/>
        <v>44028</v>
      </c>
      <c r="Q257" s="247"/>
    </row>
    <row r="258" spans="2:17" ht="12.75" customHeight="1">
      <c r="B258" s="324">
        <f t="shared" si="2"/>
        <v>44035</v>
      </c>
    </row>
    <row r="259" spans="2:17" ht="12.75" customHeight="1">
      <c r="B259" s="324">
        <f t="shared" si="2"/>
        <v>44042</v>
      </c>
    </row>
    <row r="260" spans="2:17" ht="12.75" customHeight="1">
      <c r="B260" s="324">
        <f t="shared" si="2"/>
        <v>44049</v>
      </c>
      <c r="C260" s="324"/>
      <c r="Q260" s="247"/>
    </row>
    <row r="261" spans="2:17" ht="12.75" customHeight="1">
      <c r="B261" s="324">
        <f t="shared" si="2"/>
        <v>44056</v>
      </c>
      <c r="Q261" s="247"/>
    </row>
    <row r="262" spans="2:17" ht="12.75" customHeight="1">
      <c r="B262" s="324">
        <f t="shared" si="2"/>
        <v>44063</v>
      </c>
      <c r="Q262" s="77"/>
    </row>
    <row r="263" spans="2:17" ht="12.75" customHeight="1">
      <c r="B263" s="324">
        <f t="shared" si="2"/>
        <v>44070</v>
      </c>
    </row>
    <row r="264" spans="2:17" ht="12.75" customHeight="1">
      <c r="B264" s="324">
        <f t="shared" si="2"/>
        <v>44077</v>
      </c>
      <c r="C264" s="324"/>
      <c r="Q264" s="247"/>
    </row>
    <row r="265" spans="2:17" ht="12.75" customHeight="1">
      <c r="B265" s="324">
        <f t="shared" si="2"/>
        <v>44084</v>
      </c>
      <c r="Q265" s="247"/>
    </row>
    <row r="266" spans="2:17" ht="12.75" customHeight="1">
      <c r="B266" s="324">
        <f t="shared" si="2"/>
        <v>44091</v>
      </c>
      <c r="Q266" s="247"/>
    </row>
    <row r="267" spans="2:17" ht="12.75" customHeight="1">
      <c r="B267" s="324">
        <f t="shared" si="2"/>
        <v>44098</v>
      </c>
    </row>
    <row r="268" spans="2:17" ht="12.75" customHeight="1">
      <c r="B268" s="324">
        <f t="shared" si="2"/>
        <v>44105</v>
      </c>
      <c r="C268" s="324"/>
      <c r="Q268" s="247"/>
    </row>
    <row r="269" spans="2:17" ht="12.75" customHeight="1">
      <c r="B269" s="324">
        <f t="shared" si="2"/>
        <v>44112</v>
      </c>
      <c r="C269" s="324"/>
      <c r="Q269" s="247" t="s">
        <v>49</v>
      </c>
    </row>
    <row r="270" spans="2:17" ht="12.75" customHeight="1">
      <c r="B270" s="324">
        <f t="shared" si="2"/>
        <v>44119</v>
      </c>
      <c r="Q270" s="247"/>
    </row>
    <row r="271" spans="2:17" ht="12.75" customHeight="1">
      <c r="B271" s="324">
        <f t="shared" si="2"/>
        <v>44126</v>
      </c>
    </row>
    <row r="272" spans="2:17" ht="12.75" customHeight="1">
      <c r="B272" s="324">
        <f t="shared" si="2"/>
        <v>44133</v>
      </c>
    </row>
    <row r="273" spans="1:17" ht="12.75" customHeight="1">
      <c r="B273" s="324">
        <f t="shared" si="2"/>
        <v>44140</v>
      </c>
      <c r="C273" s="324"/>
      <c r="Q273" s="247"/>
    </row>
    <row r="274" spans="1:17" ht="12.75" customHeight="1">
      <c r="B274" s="324">
        <f t="shared" si="2"/>
        <v>44147</v>
      </c>
      <c r="Q274" s="247"/>
    </row>
    <row r="275" spans="1:17" ht="12.75" customHeight="1">
      <c r="B275" s="324">
        <f t="shared" si="2"/>
        <v>44154</v>
      </c>
    </row>
    <row r="276" spans="1:17" ht="12.75" customHeight="1">
      <c r="B276" s="324">
        <f t="shared" si="2"/>
        <v>44161</v>
      </c>
    </row>
    <row r="277" spans="1:17" ht="12.75" customHeight="1">
      <c r="B277" s="324">
        <f t="shared" si="2"/>
        <v>44168</v>
      </c>
      <c r="C277" s="324"/>
    </row>
    <row r="278" spans="1:17" ht="12.75" customHeight="1">
      <c r="B278" s="324">
        <f t="shared" si="2"/>
        <v>44175</v>
      </c>
      <c r="C278" s="324"/>
    </row>
    <row r="279" spans="1:17" ht="12.75" customHeight="1">
      <c r="B279" s="324">
        <f t="shared" si="2"/>
        <v>44182</v>
      </c>
    </row>
    <row r="280" spans="1:17" ht="12.75" customHeight="1">
      <c r="B280" s="324">
        <f t="shared" si="2"/>
        <v>44189</v>
      </c>
    </row>
    <row r="281" spans="1:17" ht="12.75" customHeight="1">
      <c r="B281" s="324">
        <f t="shared" si="2"/>
        <v>44196</v>
      </c>
    </row>
    <row r="282" spans="1:17" ht="12.75" customHeight="1">
      <c r="A282" s="18">
        <v>2021</v>
      </c>
      <c r="B282" s="324">
        <f t="shared" si="2"/>
        <v>44203</v>
      </c>
      <c r="C282" s="379"/>
      <c r="Q282" s="247"/>
    </row>
    <row r="283" spans="1:17" ht="12.75" customHeight="1">
      <c r="B283" s="324">
        <f t="shared" si="2"/>
        <v>44210</v>
      </c>
      <c r="Q283" s="247"/>
    </row>
    <row r="284" spans="1:17" ht="12.75" customHeight="1">
      <c r="B284" s="324">
        <f t="shared" si="2"/>
        <v>44217</v>
      </c>
    </row>
    <row r="285" spans="1:17" ht="12.75" customHeight="1">
      <c r="B285" s="324">
        <f t="shared" si="2"/>
        <v>44224</v>
      </c>
    </row>
    <row r="286" spans="1:17" ht="12.75" customHeight="1">
      <c r="B286" s="324">
        <f t="shared" si="2"/>
        <v>44231</v>
      </c>
      <c r="C286" s="324"/>
      <c r="H286" s="323"/>
      <c r="Q286" s="247"/>
    </row>
    <row r="287" spans="1:17" ht="12.75" customHeight="1">
      <c r="A287" s="459"/>
      <c r="B287" s="324">
        <f t="shared" si="2"/>
        <v>44238</v>
      </c>
      <c r="C287" s="324"/>
      <c r="H287" s="323"/>
      <c r="Q287" s="247"/>
    </row>
    <row r="288" spans="1:17" ht="12.75" customHeight="1">
      <c r="B288" s="324">
        <f t="shared" si="2"/>
        <v>44245</v>
      </c>
      <c r="H288" s="323"/>
    </row>
    <row r="289" spans="1:17" ht="12.75" customHeight="1">
      <c r="A289" s="460"/>
      <c r="B289" s="324">
        <f t="shared" si="2"/>
        <v>44252</v>
      </c>
      <c r="C289" s="324"/>
      <c r="H289" s="323"/>
    </row>
    <row r="290" spans="1:17" ht="12.75" customHeight="1">
      <c r="B290" s="324">
        <f t="shared" si="2"/>
        <v>44259</v>
      </c>
      <c r="C290" s="324"/>
      <c r="H290" s="323"/>
      <c r="I290" s="323"/>
      <c r="Q290" s="247"/>
    </row>
    <row r="291" spans="1:17" ht="12.75" customHeight="1">
      <c r="B291" s="324">
        <f t="shared" si="2"/>
        <v>44266</v>
      </c>
      <c r="C291" s="324"/>
      <c r="H291" s="323"/>
      <c r="I291" s="323"/>
      <c r="Q291" s="247"/>
    </row>
    <row r="292" spans="1:17" ht="12.75" customHeight="1">
      <c r="B292" s="324">
        <f t="shared" si="2"/>
        <v>44273</v>
      </c>
      <c r="H292" s="323"/>
      <c r="I292" s="323"/>
    </row>
    <row r="293" spans="1:17" ht="12.75" customHeight="1">
      <c r="B293" s="324">
        <f t="shared" si="2"/>
        <v>44280</v>
      </c>
      <c r="H293" s="323"/>
      <c r="I293" s="323"/>
    </row>
    <row r="294" spans="1:17" ht="12.75" customHeight="1">
      <c r="B294" s="324">
        <f t="shared" si="2"/>
        <v>44287</v>
      </c>
      <c r="H294" s="323"/>
      <c r="I294" s="323"/>
    </row>
    <row r="295" spans="1:17" ht="12.75" customHeight="1">
      <c r="B295" s="324">
        <f t="shared" si="2"/>
        <v>44294</v>
      </c>
      <c r="C295" s="324"/>
      <c r="H295" s="323"/>
      <c r="I295" s="323"/>
      <c r="Q295" s="247"/>
    </row>
    <row r="296" spans="1:17" ht="12.75" customHeight="1">
      <c r="B296" s="324">
        <f t="shared" si="2"/>
        <v>44301</v>
      </c>
      <c r="E296" s="323"/>
      <c r="Q296" s="247"/>
    </row>
    <row r="297" spans="1:17" ht="12.75" customHeight="1">
      <c r="B297" s="324">
        <f t="shared" si="2"/>
        <v>44308</v>
      </c>
      <c r="E297" s="323"/>
    </row>
    <row r="298" spans="1:17" ht="12.75" customHeight="1">
      <c r="B298" s="324">
        <f t="shared" si="2"/>
        <v>44315</v>
      </c>
    </row>
    <row r="299" spans="1:17" ht="12.75" customHeight="1">
      <c r="B299" s="324">
        <f t="shared" si="2"/>
        <v>44322</v>
      </c>
      <c r="C299" s="324"/>
    </row>
    <row r="300" spans="1:17" ht="12.75" customHeight="1">
      <c r="B300" s="324">
        <f t="shared" si="2"/>
        <v>44329</v>
      </c>
    </row>
    <row r="301" spans="1:17" ht="12.75" customHeight="1">
      <c r="B301" s="324">
        <f t="shared" si="2"/>
        <v>44336</v>
      </c>
    </row>
    <row r="302" spans="1:17" ht="12.75" customHeight="1">
      <c r="B302" s="324">
        <f t="shared" si="2"/>
        <v>44343</v>
      </c>
    </row>
    <row r="303" spans="1:17" ht="12.75" customHeight="1">
      <c r="B303" s="324">
        <f t="shared" si="2"/>
        <v>44350</v>
      </c>
    </row>
    <row r="304" spans="1:17" ht="12.75" customHeight="1">
      <c r="B304" s="324">
        <f t="shared" si="2"/>
        <v>44357</v>
      </c>
    </row>
    <row r="305" spans="1:17" ht="12.75" customHeight="1">
      <c r="B305" s="324">
        <f t="shared" si="2"/>
        <v>44364</v>
      </c>
    </row>
    <row r="306" spans="1:17" ht="12.75" customHeight="1">
      <c r="B306" s="324">
        <f t="shared" si="2"/>
        <v>44371</v>
      </c>
    </row>
    <row r="307" spans="1:17" ht="12.75" customHeight="1">
      <c r="B307" s="324">
        <f t="shared" si="2"/>
        <v>44378</v>
      </c>
    </row>
    <row r="308" spans="1:17" ht="12.75" customHeight="1">
      <c r="B308" s="324">
        <f t="shared" si="2"/>
        <v>44385</v>
      </c>
    </row>
    <row r="309" spans="1:17" ht="12.75" customHeight="1">
      <c r="B309" s="324">
        <f t="shared" si="2"/>
        <v>44392</v>
      </c>
    </row>
    <row r="310" spans="1:17" ht="12.75" customHeight="1">
      <c r="B310" s="324">
        <f t="shared" si="2"/>
        <v>44399</v>
      </c>
    </row>
    <row r="311" spans="1:17" ht="12.75" customHeight="1">
      <c r="B311" s="324">
        <f t="shared" si="2"/>
        <v>44406</v>
      </c>
    </row>
    <row r="312" spans="1:17" ht="12.75" customHeight="1">
      <c r="B312" s="324">
        <f t="shared" si="2"/>
        <v>44413</v>
      </c>
    </row>
    <row r="313" spans="1:17" ht="12.75" customHeight="1">
      <c r="B313" s="324">
        <f>B312+7</f>
        <v>44420</v>
      </c>
    </row>
    <row r="314" spans="1:17" ht="12.75" customHeight="1">
      <c r="B314" s="324">
        <f>B313+7</f>
        <v>44427</v>
      </c>
    </row>
    <row r="315" spans="1:17" ht="12.75" customHeight="1">
      <c r="B315" s="324">
        <f>B314+7</f>
        <v>44434</v>
      </c>
    </row>
    <row r="316" spans="1:17" ht="12.75" customHeight="1" thickBot="1">
      <c r="A316" s="262"/>
      <c r="B316" s="353"/>
      <c r="C316" s="12"/>
      <c r="D316" s="12"/>
      <c r="E316" s="12"/>
      <c r="F316" s="12"/>
      <c r="G316" s="12"/>
      <c r="H316" s="12"/>
      <c r="I316" s="12"/>
      <c r="J316" s="12"/>
      <c r="K316" s="12"/>
      <c r="L316" s="12"/>
      <c r="M316" s="12"/>
      <c r="N316" s="12"/>
      <c r="O316" s="12"/>
      <c r="P316" s="12"/>
    </row>
    <row r="317" spans="1:17" ht="12.75" customHeight="1">
      <c r="A317" s="230" t="s">
        <v>294</v>
      </c>
      <c r="B317" s="138"/>
      <c r="C317" s="138"/>
      <c r="D317" s="138"/>
      <c r="E317" s="138"/>
      <c r="F317" s="138"/>
      <c r="G317" s="138"/>
      <c r="H317" s="138"/>
      <c r="I317" s="138"/>
      <c r="J317" s="138"/>
      <c r="K317" s="138"/>
      <c r="L317" s="138"/>
      <c r="M317" s="138"/>
      <c r="N317" s="138"/>
      <c r="O317" s="138"/>
      <c r="P317" s="131"/>
      <c r="Q317" s="87"/>
    </row>
    <row r="318" spans="1:17" ht="12.75" customHeight="1">
      <c r="A318" s="419" t="s">
        <v>414</v>
      </c>
      <c r="B318" s="138"/>
      <c r="C318" s="138"/>
      <c r="D318" s="138"/>
      <c r="E318" s="138"/>
      <c r="F318" s="138"/>
      <c r="G318" s="138"/>
      <c r="H318" s="138"/>
      <c r="I318" s="138"/>
      <c r="J318" s="138"/>
      <c r="K318" s="138"/>
      <c r="L318" s="138"/>
      <c r="M318" s="138"/>
      <c r="N318" s="138"/>
      <c r="O318" s="138"/>
      <c r="P318" s="131"/>
      <c r="Q318" s="87"/>
    </row>
    <row r="319" spans="1:17" s="510" customFormat="1" ht="12.75" customHeight="1">
      <c r="A319" s="419" t="s">
        <v>358</v>
      </c>
      <c r="B319" s="138"/>
      <c r="C319" s="138"/>
      <c r="D319" s="138"/>
      <c r="E319" s="138"/>
      <c r="F319" s="138"/>
      <c r="G319" s="138"/>
      <c r="H319" s="138"/>
      <c r="I319" s="138"/>
      <c r="J319" s="138"/>
      <c r="K319" s="138"/>
      <c r="L319" s="138"/>
      <c r="M319" s="138"/>
      <c r="N319" s="138"/>
      <c r="O319" s="138"/>
      <c r="P319" s="131"/>
      <c r="Q319" s="87"/>
    </row>
    <row r="320" spans="1:17" ht="12.75" customHeight="1">
      <c r="A320" s="404"/>
      <c r="B320" s="404"/>
      <c r="C320" s="404"/>
      <c r="D320" s="404"/>
      <c r="E320" s="434"/>
      <c r="F320" s="434"/>
      <c r="G320" s="434"/>
      <c r="H320" s="247"/>
      <c r="I320" s="247"/>
      <c r="J320" s="247"/>
      <c r="K320" s="247"/>
      <c r="L320" s="247"/>
      <c r="M320" s="138"/>
      <c r="N320" s="138"/>
      <c r="O320" s="138"/>
      <c r="P320" s="131"/>
      <c r="Q320" s="87"/>
    </row>
    <row r="321" spans="1:17" ht="12.75" customHeight="1">
      <c r="A321" s="404"/>
      <c r="B321" s="404"/>
      <c r="C321" s="404"/>
      <c r="D321" s="404"/>
      <c r="E321" s="434"/>
      <c r="F321" s="434"/>
      <c r="G321" s="434"/>
      <c r="H321" s="247"/>
      <c r="I321" s="247"/>
      <c r="J321" s="247"/>
      <c r="K321" s="247"/>
      <c r="L321" s="247"/>
      <c r="M321" s="87"/>
      <c r="N321" s="87"/>
      <c r="O321" s="87"/>
      <c r="P321" s="87"/>
      <c r="Q321" s="87"/>
    </row>
    <row r="322" spans="1:17" ht="13.8" thickBot="1">
      <c r="A322" s="228" t="s">
        <v>245</v>
      </c>
      <c r="B322" s="140"/>
      <c r="C322" s="140"/>
      <c r="D322" s="140"/>
      <c r="E322" s="88"/>
      <c r="F322" s="88"/>
      <c r="G322" s="88"/>
      <c r="H322" s="88"/>
      <c r="I322" s="88"/>
      <c r="J322" s="88"/>
      <c r="K322" s="88"/>
      <c r="L322" s="141"/>
      <c r="M322" s="141"/>
      <c r="N322" s="141"/>
      <c r="O322" s="141"/>
      <c r="P322" s="141"/>
      <c r="Q322" s="87"/>
    </row>
    <row r="323" spans="1:17" ht="12.75" customHeight="1">
      <c r="A323" s="138" t="s">
        <v>36</v>
      </c>
      <c r="B323" s="224" t="s">
        <v>40</v>
      </c>
      <c r="C323" s="224" t="s">
        <v>51</v>
      </c>
      <c r="D323" s="151"/>
      <c r="E323" s="604" t="s">
        <v>265</v>
      </c>
      <c r="F323" s="604"/>
      <c r="G323" s="604"/>
      <c r="H323" s="604"/>
      <c r="I323" s="604"/>
      <c r="J323" s="604"/>
      <c r="K323" s="604"/>
      <c r="L323" s="604"/>
      <c r="M323" s="604"/>
      <c r="N323" s="604"/>
      <c r="O323" s="604"/>
      <c r="P323" s="604"/>
      <c r="Q323" s="87"/>
    </row>
    <row r="324" spans="1:17" ht="12.75" customHeight="1" thickBot="1">
      <c r="A324" s="141" t="s">
        <v>56</v>
      </c>
      <c r="B324" s="225" t="s">
        <v>53</v>
      </c>
      <c r="C324" s="226" t="s">
        <v>54</v>
      </c>
      <c r="D324" s="225"/>
      <c r="E324" s="225" t="s">
        <v>77</v>
      </c>
      <c r="F324" s="225" t="s">
        <v>78</v>
      </c>
      <c r="G324" s="225" t="s">
        <v>79</v>
      </c>
      <c r="H324" s="225" t="s">
        <v>80</v>
      </c>
      <c r="I324" s="225" t="s">
        <v>81</v>
      </c>
      <c r="J324" s="225" t="s">
        <v>82</v>
      </c>
      <c r="K324" s="225" t="s">
        <v>83</v>
      </c>
      <c r="L324" s="225" t="s">
        <v>84</v>
      </c>
      <c r="M324" s="225" t="s">
        <v>85</v>
      </c>
      <c r="N324" s="225" t="s">
        <v>86</v>
      </c>
      <c r="O324" s="225" t="s">
        <v>87</v>
      </c>
      <c r="P324" s="225" t="s">
        <v>88</v>
      </c>
      <c r="Q324" s="87"/>
    </row>
    <row r="325" spans="1:17" ht="12.75" customHeight="1">
      <c r="A325" s="138"/>
      <c r="B325" s="227"/>
      <c r="C325" s="151"/>
      <c r="D325" s="151"/>
      <c r="E325" s="566" t="s">
        <v>149</v>
      </c>
      <c r="F325" s="566"/>
      <c r="G325" s="566"/>
      <c r="H325" s="566"/>
      <c r="I325" s="566"/>
      <c r="J325" s="566"/>
      <c r="K325" s="566"/>
      <c r="L325" s="566"/>
      <c r="M325" s="566"/>
      <c r="N325" s="566"/>
      <c r="O325" s="566"/>
      <c r="P325" s="566"/>
      <c r="Q325" s="247"/>
    </row>
    <row r="326" spans="1:17" ht="12.75" customHeight="1">
      <c r="A326" s="249">
        <v>2019</v>
      </c>
      <c r="B326" s="324">
        <v>43587</v>
      </c>
      <c r="Q326" s="247"/>
    </row>
    <row r="327" spans="1:17" ht="12.75" customHeight="1">
      <c r="B327" s="324">
        <f>B326+7</f>
        <v>43594</v>
      </c>
      <c r="Q327" s="247"/>
    </row>
    <row r="328" spans="1:17" ht="12.75" customHeight="1">
      <c r="B328" s="324">
        <f t="shared" ref="B328:B391" si="3">B327+7</f>
        <v>43601</v>
      </c>
    </row>
    <row r="329" spans="1:17" ht="12.75" customHeight="1">
      <c r="B329" s="324">
        <f t="shared" si="3"/>
        <v>43608</v>
      </c>
    </row>
    <row r="330" spans="1:17" ht="12.75" customHeight="1">
      <c r="B330" s="324">
        <f t="shared" si="3"/>
        <v>43615</v>
      </c>
    </row>
    <row r="331" spans="1:17" ht="12.75" customHeight="1">
      <c r="B331" s="324">
        <f t="shared" si="3"/>
        <v>43622</v>
      </c>
      <c r="Q331" s="247"/>
    </row>
    <row r="332" spans="1:17" ht="12.75" customHeight="1">
      <c r="B332" s="324">
        <f t="shared" si="3"/>
        <v>43629</v>
      </c>
      <c r="Q332" s="249"/>
    </row>
    <row r="333" spans="1:17" ht="12.75" customHeight="1">
      <c r="B333" s="324">
        <f t="shared" si="3"/>
        <v>43636</v>
      </c>
    </row>
    <row r="334" spans="1:17" ht="12.75" customHeight="1">
      <c r="B334" s="324">
        <f t="shared" si="3"/>
        <v>43643</v>
      </c>
    </row>
    <row r="335" spans="1:17" ht="12.75" customHeight="1">
      <c r="B335" s="324">
        <f t="shared" si="3"/>
        <v>43650</v>
      </c>
      <c r="Q335" s="247"/>
    </row>
    <row r="336" spans="1:17" ht="12.75" customHeight="1">
      <c r="B336" s="324">
        <f t="shared" si="3"/>
        <v>43657</v>
      </c>
      <c r="Q336" s="247"/>
    </row>
    <row r="337" spans="2:43" ht="12.75" customHeight="1">
      <c r="B337" s="324">
        <f t="shared" si="3"/>
        <v>43664</v>
      </c>
    </row>
    <row r="338" spans="2:43" ht="12.75" customHeight="1">
      <c r="B338" s="324">
        <f t="shared" si="3"/>
        <v>43671</v>
      </c>
    </row>
    <row r="339" spans="2:43" ht="12.75" customHeight="1">
      <c r="B339" s="324">
        <f t="shared" si="3"/>
        <v>43678</v>
      </c>
      <c r="C339" s="324"/>
    </row>
    <row r="340" spans="2:43" ht="12.75" customHeight="1">
      <c r="B340" s="324">
        <f t="shared" si="3"/>
        <v>43685</v>
      </c>
      <c r="Q340" s="247"/>
    </row>
    <row r="341" spans="2:43" ht="12.75" customHeight="1">
      <c r="B341" s="324">
        <f t="shared" si="3"/>
        <v>43692</v>
      </c>
      <c r="Q341" s="77"/>
    </row>
    <row r="342" spans="2:43" ht="12.75" customHeight="1">
      <c r="B342" s="324">
        <f t="shared" si="3"/>
        <v>43699</v>
      </c>
    </row>
    <row r="343" spans="2:43" ht="12.75" customHeight="1">
      <c r="B343" s="324">
        <f t="shared" si="3"/>
        <v>43706</v>
      </c>
      <c r="C343" s="324"/>
      <c r="Q343" s="247"/>
    </row>
    <row r="344" spans="2:43" ht="12.75" customHeight="1">
      <c r="B344" s="324">
        <f t="shared" si="3"/>
        <v>43713</v>
      </c>
      <c r="Q344" s="247"/>
    </row>
    <row r="345" spans="2:43" ht="12.75" customHeight="1">
      <c r="B345" s="324">
        <f t="shared" si="3"/>
        <v>43720</v>
      </c>
      <c r="Q345" s="247"/>
    </row>
    <row r="346" spans="2:43" ht="12.75" customHeight="1">
      <c r="B346" s="324">
        <f t="shared" si="3"/>
        <v>43727</v>
      </c>
    </row>
    <row r="347" spans="2:43" ht="12.75" customHeight="1">
      <c r="B347" s="324">
        <f t="shared" si="3"/>
        <v>43734</v>
      </c>
      <c r="C347" s="324"/>
    </row>
    <row r="348" spans="2:43" ht="12.75" customHeight="1">
      <c r="B348" s="324">
        <f t="shared" si="3"/>
        <v>43741</v>
      </c>
      <c r="C348" s="324"/>
      <c r="Q348" s="247"/>
      <c r="AC348" s="324"/>
    </row>
    <row r="349" spans="2:43" ht="12.75" customHeight="1">
      <c r="B349" s="324">
        <f t="shared" si="3"/>
        <v>43748</v>
      </c>
      <c r="Q349" s="247"/>
      <c r="AQ349" s="247"/>
    </row>
    <row r="350" spans="2:43" ht="12.75" customHeight="1">
      <c r="B350" s="324">
        <f t="shared" si="3"/>
        <v>43755</v>
      </c>
    </row>
    <row r="351" spans="2:43" ht="12.75" customHeight="1">
      <c r="B351" s="324">
        <f t="shared" si="3"/>
        <v>43762</v>
      </c>
    </row>
    <row r="352" spans="2:43" ht="12.75" customHeight="1">
      <c r="B352" s="324">
        <f t="shared" si="3"/>
        <v>43769</v>
      </c>
      <c r="C352" s="324"/>
      <c r="Q352" s="247"/>
      <c r="AC352" s="379"/>
    </row>
    <row r="353" spans="1:43" ht="12.75" customHeight="1">
      <c r="B353" s="324">
        <f t="shared" si="3"/>
        <v>43776</v>
      </c>
      <c r="C353" s="324">
        <v>43769</v>
      </c>
      <c r="E353">
        <v>3.8</v>
      </c>
      <c r="Q353" s="247"/>
      <c r="AE353" s="323"/>
      <c r="AQ353" s="247"/>
    </row>
    <row r="354" spans="1:43" ht="12.75" customHeight="1">
      <c r="B354" s="324">
        <f t="shared" si="3"/>
        <v>43783</v>
      </c>
      <c r="E354">
        <v>3.8</v>
      </c>
      <c r="AE354" s="323"/>
    </row>
    <row r="355" spans="1:43" ht="12.75" customHeight="1">
      <c r="B355" s="324">
        <f t="shared" si="3"/>
        <v>43790</v>
      </c>
      <c r="E355">
        <v>3.8</v>
      </c>
      <c r="AE355" s="323"/>
    </row>
    <row r="356" spans="1:43" ht="12.75" customHeight="1">
      <c r="B356" s="324">
        <f t="shared" si="3"/>
        <v>43797</v>
      </c>
      <c r="C356" s="324">
        <v>43796</v>
      </c>
      <c r="E356">
        <v>3.8</v>
      </c>
      <c r="F356">
        <v>3.84</v>
      </c>
      <c r="AC356" s="324"/>
      <c r="AE356" s="323"/>
    </row>
    <row r="357" spans="1:43" ht="12.75" customHeight="1">
      <c r="B357" s="324">
        <f t="shared" si="3"/>
        <v>43804</v>
      </c>
      <c r="C357" s="324"/>
      <c r="E357">
        <v>3.8</v>
      </c>
      <c r="F357">
        <v>3.84</v>
      </c>
      <c r="AC357" s="324"/>
      <c r="AE357" s="323"/>
      <c r="AQ357" s="247"/>
    </row>
    <row r="358" spans="1:43" ht="12.75" customHeight="1">
      <c r="B358" s="324">
        <f t="shared" si="3"/>
        <v>43811</v>
      </c>
      <c r="E358">
        <v>3.8</v>
      </c>
      <c r="F358">
        <v>3.84</v>
      </c>
      <c r="AE358" s="323"/>
    </row>
    <row r="359" spans="1:43" ht="12.75" customHeight="1">
      <c r="B359" s="324">
        <f t="shared" si="3"/>
        <v>43818</v>
      </c>
      <c r="E359">
        <v>3.8</v>
      </c>
      <c r="F359">
        <v>3.84</v>
      </c>
      <c r="AE359" s="323"/>
    </row>
    <row r="360" spans="1:43" ht="12.75" customHeight="1">
      <c r="B360" s="324">
        <f t="shared" si="3"/>
        <v>43825</v>
      </c>
      <c r="E360">
        <v>3.8</v>
      </c>
      <c r="F360">
        <v>3.84</v>
      </c>
      <c r="AE360" s="323"/>
    </row>
    <row r="361" spans="1:43" ht="12.75" customHeight="1">
      <c r="A361" s="18">
        <v>2020</v>
      </c>
      <c r="B361" s="324">
        <f t="shared" si="3"/>
        <v>43832</v>
      </c>
      <c r="C361" s="379">
        <v>43826</v>
      </c>
      <c r="E361">
        <v>3.8</v>
      </c>
      <c r="F361">
        <v>3.84</v>
      </c>
      <c r="G361">
        <v>3.68</v>
      </c>
      <c r="Q361" s="247"/>
      <c r="AC361" s="324"/>
      <c r="AE361" s="323"/>
      <c r="AQ361" s="247"/>
    </row>
    <row r="362" spans="1:43" ht="12.75" customHeight="1">
      <c r="B362" s="324">
        <f t="shared" si="3"/>
        <v>43839</v>
      </c>
      <c r="E362">
        <v>3.8</v>
      </c>
      <c r="F362">
        <v>3.84</v>
      </c>
      <c r="G362">
        <v>3.68</v>
      </c>
      <c r="Q362" s="247"/>
      <c r="AE362" s="323"/>
      <c r="AQ362" s="247"/>
    </row>
    <row r="363" spans="1:43" ht="12.75" customHeight="1">
      <c r="B363" s="324">
        <f t="shared" si="3"/>
        <v>43846</v>
      </c>
      <c r="E363">
        <v>3.8</v>
      </c>
      <c r="F363">
        <v>3.84</v>
      </c>
      <c r="G363">
        <v>3.68</v>
      </c>
      <c r="AE363" s="323"/>
    </row>
    <row r="364" spans="1:43" ht="12.75" customHeight="1">
      <c r="B364" s="324">
        <f t="shared" si="3"/>
        <v>43853</v>
      </c>
      <c r="E364">
        <v>3.8</v>
      </c>
      <c r="F364">
        <v>3.84</v>
      </c>
      <c r="G364">
        <v>3.68</v>
      </c>
      <c r="AE364" s="323"/>
    </row>
    <row r="365" spans="1:43" ht="12.75" customHeight="1">
      <c r="B365" s="324">
        <f t="shared" si="3"/>
        <v>43860</v>
      </c>
      <c r="C365" s="324"/>
      <c r="E365">
        <v>3.8</v>
      </c>
      <c r="F365">
        <v>3.84</v>
      </c>
      <c r="G365">
        <v>3.68</v>
      </c>
      <c r="H365" s="323"/>
      <c r="Q365" s="247"/>
      <c r="AE365" s="323"/>
    </row>
    <row r="366" spans="1:43" ht="12.75" customHeight="1">
      <c r="A366" s="459"/>
      <c r="B366" s="324">
        <f t="shared" si="3"/>
        <v>43867</v>
      </c>
      <c r="C366" s="324">
        <v>43861</v>
      </c>
      <c r="E366">
        <v>3.8</v>
      </c>
      <c r="F366">
        <v>3.84</v>
      </c>
      <c r="G366">
        <v>3.68</v>
      </c>
      <c r="H366" s="323">
        <v>3.71</v>
      </c>
      <c r="Q366" s="247"/>
      <c r="AC366" s="324"/>
      <c r="AE366" s="323"/>
      <c r="AI366" s="77"/>
      <c r="AQ366" s="247"/>
    </row>
    <row r="367" spans="1:43" ht="12.75" customHeight="1">
      <c r="B367" s="324">
        <f t="shared" si="3"/>
        <v>43874</v>
      </c>
      <c r="E367">
        <v>3.8</v>
      </c>
      <c r="F367">
        <v>3.84</v>
      </c>
      <c r="G367">
        <v>3.68</v>
      </c>
      <c r="H367" s="323">
        <v>3.71</v>
      </c>
      <c r="AE367" s="323"/>
      <c r="AI367" s="77"/>
    </row>
    <row r="368" spans="1:43" ht="12.75" customHeight="1">
      <c r="A368" s="460"/>
      <c r="B368" s="324">
        <f t="shared" si="3"/>
        <v>43881</v>
      </c>
      <c r="C368" s="324"/>
      <c r="E368">
        <v>3.8</v>
      </c>
      <c r="F368">
        <v>3.84</v>
      </c>
      <c r="G368">
        <v>3.68</v>
      </c>
      <c r="H368" s="323">
        <v>3.71</v>
      </c>
      <c r="AE368" s="323"/>
      <c r="AI368" s="77"/>
    </row>
    <row r="369" spans="2:43" ht="12.75" customHeight="1">
      <c r="B369" s="324">
        <f t="shared" si="3"/>
        <v>43888</v>
      </c>
      <c r="C369" s="324"/>
      <c r="E369">
        <v>3.8</v>
      </c>
      <c r="F369">
        <v>3.84</v>
      </c>
      <c r="G369">
        <v>3.68</v>
      </c>
      <c r="H369" s="323">
        <v>3.71</v>
      </c>
      <c r="I369" s="323"/>
      <c r="Q369" s="247"/>
      <c r="AE369" s="323"/>
      <c r="AI369" s="77"/>
    </row>
    <row r="370" spans="2:43" ht="12.75" customHeight="1">
      <c r="B370" s="324">
        <f t="shared" si="3"/>
        <v>43895</v>
      </c>
      <c r="C370" s="324">
        <v>43889</v>
      </c>
      <c r="E370">
        <v>3.8</v>
      </c>
      <c r="F370">
        <v>3.84</v>
      </c>
      <c r="G370">
        <v>3.68</v>
      </c>
      <c r="H370" s="323">
        <v>3.71</v>
      </c>
      <c r="I370" s="323">
        <v>3.79</v>
      </c>
      <c r="Q370" s="247"/>
      <c r="AC370" s="324"/>
      <c r="AE370" s="323"/>
      <c r="AQ370" s="247"/>
    </row>
    <row r="371" spans="2:43" ht="12.75" customHeight="1">
      <c r="B371" s="324">
        <f t="shared" si="3"/>
        <v>43902</v>
      </c>
      <c r="E371">
        <v>3.8</v>
      </c>
      <c r="F371">
        <v>3.84</v>
      </c>
      <c r="G371">
        <v>3.68</v>
      </c>
      <c r="H371" s="323">
        <v>3.71</v>
      </c>
      <c r="I371" s="323">
        <v>3.79</v>
      </c>
      <c r="AE371" s="323"/>
    </row>
    <row r="372" spans="2:43" ht="12.75" customHeight="1">
      <c r="B372" s="324">
        <f t="shared" si="3"/>
        <v>43909</v>
      </c>
      <c r="E372">
        <v>3.8</v>
      </c>
      <c r="F372">
        <v>3.84</v>
      </c>
      <c r="G372">
        <v>3.68</v>
      </c>
      <c r="H372" s="323">
        <v>3.71</v>
      </c>
      <c r="I372" s="323">
        <v>3.79</v>
      </c>
      <c r="AE372" s="323"/>
    </row>
    <row r="373" spans="2:43" ht="12.75" customHeight="1">
      <c r="B373" s="324">
        <f t="shared" si="3"/>
        <v>43916</v>
      </c>
      <c r="E373">
        <v>3.8</v>
      </c>
      <c r="F373">
        <v>3.84</v>
      </c>
      <c r="G373">
        <v>3.68</v>
      </c>
      <c r="H373" s="323">
        <v>3.71</v>
      </c>
      <c r="I373" s="323">
        <v>3.79</v>
      </c>
      <c r="AE373" s="323"/>
    </row>
    <row r="374" spans="2:43" ht="12.75" customHeight="1">
      <c r="B374" s="324">
        <f t="shared" si="3"/>
        <v>43923</v>
      </c>
      <c r="C374" s="324">
        <v>43921</v>
      </c>
      <c r="E374">
        <v>3.8</v>
      </c>
      <c r="F374">
        <v>3.84</v>
      </c>
      <c r="G374">
        <v>3.68</v>
      </c>
      <c r="H374" s="323">
        <v>3.71</v>
      </c>
      <c r="I374" s="323">
        <v>3.79</v>
      </c>
      <c r="J374">
        <v>3.78</v>
      </c>
      <c r="Q374" s="247"/>
      <c r="AC374" s="324"/>
      <c r="AE374" s="323"/>
    </row>
    <row r="375" spans="2:43" ht="12.75" customHeight="1">
      <c r="B375" s="324">
        <f t="shared" si="3"/>
        <v>43930</v>
      </c>
      <c r="E375">
        <v>3.8</v>
      </c>
      <c r="F375">
        <v>3.84</v>
      </c>
      <c r="G375">
        <v>3.68</v>
      </c>
      <c r="H375" s="323">
        <v>3.71</v>
      </c>
      <c r="I375" s="323">
        <v>3.79</v>
      </c>
      <c r="J375">
        <v>3.78</v>
      </c>
      <c r="Q375" s="247"/>
      <c r="AE375" s="323"/>
      <c r="AQ375" s="247"/>
    </row>
    <row r="376" spans="2:43" ht="12.75" customHeight="1">
      <c r="B376" s="324">
        <f t="shared" si="3"/>
        <v>43937</v>
      </c>
      <c r="E376">
        <v>3.8</v>
      </c>
      <c r="F376">
        <v>3.84</v>
      </c>
      <c r="G376">
        <v>3.68</v>
      </c>
      <c r="H376" s="323">
        <v>3.71</v>
      </c>
      <c r="I376" s="323">
        <v>3.79</v>
      </c>
      <c r="J376">
        <v>3.78</v>
      </c>
      <c r="AE376" s="323"/>
    </row>
    <row r="377" spans="2:43" ht="12.75" customHeight="1">
      <c r="B377" s="324">
        <f t="shared" si="3"/>
        <v>43944</v>
      </c>
      <c r="E377">
        <v>3.8</v>
      </c>
      <c r="F377">
        <v>3.84</v>
      </c>
      <c r="G377">
        <v>3.68</v>
      </c>
      <c r="H377" s="323">
        <v>3.71</v>
      </c>
      <c r="I377" s="323">
        <v>3.79</v>
      </c>
      <c r="J377">
        <v>3.78</v>
      </c>
      <c r="AE377" s="323"/>
    </row>
    <row r="378" spans="2:43" ht="12.75" customHeight="1">
      <c r="B378" s="324">
        <f t="shared" si="3"/>
        <v>43951</v>
      </c>
      <c r="C378" s="324">
        <v>43951</v>
      </c>
      <c r="E378">
        <v>3.8</v>
      </c>
      <c r="F378">
        <v>3.84</v>
      </c>
      <c r="G378">
        <v>3.68</v>
      </c>
      <c r="H378" s="323">
        <v>3.71</v>
      </c>
      <c r="I378" s="323">
        <v>3.79</v>
      </c>
      <c r="J378">
        <v>3.78</v>
      </c>
      <c r="K378">
        <v>3.68</v>
      </c>
      <c r="AC378" s="324"/>
      <c r="AE378" s="323"/>
    </row>
    <row r="379" spans="2:43" ht="12.75" customHeight="1">
      <c r="B379" s="324">
        <f t="shared" si="3"/>
        <v>43958</v>
      </c>
      <c r="E379">
        <v>3.8</v>
      </c>
      <c r="F379">
        <v>3.84</v>
      </c>
      <c r="G379">
        <v>3.68</v>
      </c>
      <c r="H379" s="323">
        <v>3.71</v>
      </c>
      <c r="I379" s="323">
        <v>3.79</v>
      </c>
      <c r="J379">
        <v>3.78</v>
      </c>
      <c r="K379">
        <v>3.68</v>
      </c>
      <c r="AE379" s="323"/>
    </row>
    <row r="380" spans="2:43" ht="12.75" customHeight="1">
      <c r="B380" s="324">
        <f t="shared" si="3"/>
        <v>43965</v>
      </c>
      <c r="E380">
        <v>3.8</v>
      </c>
      <c r="F380">
        <v>3.84</v>
      </c>
      <c r="G380">
        <v>3.68</v>
      </c>
      <c r="H380" s="323">
        <v>3.71</v>
      </c>
      <c r="I380" s="323">
        <v>3.79</v>
      </c>
      <c r="J380">
        <v>3.78</v>
      </c>
      <c r="K380">
        <v>3.68</v>
      </c>
    </row>
    <row r="381" spans="2:43" ht="12.75" customHeight="1">
      <c r="B381" s="324">
        <f t="shared" si="3"/>
        <v>43972</v>
      </c>
      <c r="E381">
        <v>3.8</v>
      </c>
      <c r="F381">
        <v>3.84</v>
      </c>
      <c r="G381">
        <v>3.68</v>
      </c>
      <c r="H381" s="323">
        <v>3.71</v>
      </c>
      <c r="I381" s="323">
        <v>3.79</v>
      </c>
      <c r="J381">
        <v>3.78</v>
      </c>
      <c r="K381">
        <v>3.68</v>
      </c>
    </row>
    <row r="382" spans="2:43" ht="12.75" customHeight="1">
      <c r="B382" s="324">
        <f t="shared" si="3"/>
        <v>43979</v>
      </c>
      <c r="E382">
        <v>3.8</v>
      </c>
      <c r="F382">
        <v>3.84</v>
      </c>
      <c r="G382">
        <v>3.68</v>
      </c>
      <c r="H382" s="323">
        <v>3.71</v>
      </c>
      <c r="I382" s="323">
        <v>3.79</v>
      </c>
      <c r="J382">
        <v>3.78</v>
      </c>
      <c r="K382">
        <v>3.68</v>
      </c>
    </row>
    <row r="383" spans="2:43" ht="12.75" customHeight="1">
      <c r="B383" s="324">
        <f t="shared" si="3"/>
        <v>43986</v>
      </c>
      <c r="C383" s="324">
        <v>43980</v>
      </c>
      <c r="E383">
        <v>3.8</v>
      </c>
      <c r="F383">
        <v>3.84</v>
      </c>
      <c r="G383">
        <v>3.68</v>
      </c>
      <c r="H383" s="323">
        <v>3.71</v>
      </c>
      <c r="I383" s="323">
        <v>3.79</v>
      </c>
      <c r="J383">
        <v>3.78</v>
      </c>
      <c r="K383">
        <v>3.68</v>
      </c>
      <c r="L383">
        <v>3.29</v>
      </c>
    </row>
    <row r="384" spans="2:43" ht="12.75" customHeight="1">
      <c r="B384" s="324">
        <f t="shared" si="3"/>
        <v>43993</v>
      </c>
      <c r="E384" s="510">
        <v>3.8</v>
      </c>
      <c r="F384" s="510">
        <v>3.84</v>
      </c>
      <c r="G384" s="510">
        <v>3.68</v>
      </c>
      <c r="H384" s="518">
        <v>3.71</v>
      </c>
      <c r="I384" s="518">
        <v>3.79</v>
      </c>
      <c r="J384" s="510">
        <v>3.78</v>
      </c>
      <c r="K384" s="510">
        <v>3.68</v>
      </c>
      <c r="L384" s="510">
        <v>3.29</v>
      </c>
    </row>
    <row r="385" spans="1:17" ht="12.75" customHeight="1">
      <c r="B385" s="324">
        <f t="shared" si="3"/>
        <v>44000</v>
      </c>
      <c r="E385" s="510">
        <v>3.8</v>
      </c>
      <c r="F385" s="510">
        <v>3.84</v>
      </c>
      <c r="G385" s="510">
        <v>3.68</v>
      </c>
      <c r="H385" s="518">
        <v>3.71</v>
      </c>
      <c r="I385" s="518">
        <v>3.79</v>
      </c>
      <c r="J385" s="510">
        <v>3.78</v>
      </c>
      <c r="K385" s="510">
        <v>3.68</v>
      </c>
      <c r="L385" s="510">
        <v>3.29</v>
      </c>
    </row>
    <row r="386" spans="1:17" ht="12.75" customHeight="1">
      <c r="B386" s="324">
        <f t="shared" si="3"/>
        <v>44007</v>
      </c>
      <c r="E386" s="510">
        <v>3.8</v>
      </c>
      <c r="F386" s="510">
        <v>3.84</v>
      </c>
      <c r="G386" s="510">
        <v>3.68</v>
      </c>
      <c r="H386" s="518">
        <v>3.71</v>
      </c>
      <c r="I386" s="518">
        <v>3.79</v>
      </c>
      <c r="J386" s="510">
        <v>3.78</v>
      </c>
      <c r="K386" s="510">
        <v>3.68</v>
      </c>
      <c r="L386" s="510">
        <v>3.29</v>
      </c>
    </row>
    <row r="387" spans="1:17" ht="12.75" customHeight="1">
      <c r="B387" s="324">
        <f t="shared" si="3"/>
        <v>44014</v>
      </c>
      <c r="C387" s="324">
        <v>44012</v>
      </c>
      <c r="E387" s="510">
        <v>3.8</v>
      </c>
      <c r="F387" s="510">
        <v>3.84</v>
      </c>
      <c r="G387" s="510">
        <v>3.68</v>
      </c>
      <c r="H387" s="518">
        <v>3.71</v>
      </c>
      <c r="I387" s="518">
        <v>3.79</v>
      </c>
      <c r="J387" s="510">
        <v>3.78</v>
      </c>
      <c r="K387" s="510">
        <v>3.68</v>
      </c>
      <c r="L387" s="510">
        <v>3.29</v>
      </c>
      <c r="M387">
        <v>3.2</v>
      </c>
      <c r="Q387" s="510"/>
    </row>
    <row r="388" spans="1:17" ht="12.75" customHeight="1">
      <c r="B388" s="324">
        <f t="shared" si="3"/>
        <v>44021</v>
      </c>
      <c r="E388" s="510">
        <v>3.8</v>
      </c>
      <c r="F388" s="510">
        <v>3.84</v>
      </c>
      <c r="G388" s="510">
        <v>3.68</v>
      </c>
      <c r="H388" s="518">
        <v>3.71</v>
      </c>
      <c r="I388" s="518">
        <v>3.79</v>
      </c>
      <c r="J388" s="510">
        <v>3.78</v>
      </c>
      <c r="K388" s="510">
        <v>3.68</v>
      </c>
      <c r="L388" s="510">
        <v>3.29</v>
      </c>
      <c r="M388" s="510">
        <v>3.2</v>
      </c>
      <c r="Q388" s="510"/>
    </row>
    <row r="389" spans="1:17" ht="12.75" customHeight="1">
      <c r="B389" s="324">
        <f t="shared" si="3"/>
        <v>44028</v>
      </c>
      <c r="E389" s="510">
        <v>3.8</v>
      </c>
      <c r="F389" s="510">
        <v>3.84</v>
      </c>
      <c r="G389" s="510">
        <v>3.68</v>
      </c>
      <c r="H389" s="518">
        <v>3.71</v>
      </c>
      <c r="I389" s="518">
        <v>3.79</v>
      </c>
      <c r="J389" s="510">
        <v>3.78</v>
      </c>
      <c r="K389" s="510">
        <v>3.68</v>
      </c>
      <c r="L389" s="510">
        <v>3.29</v>
      </c>
      <c r="M389" s="510">
        <v>3.2</v>
      </c>
    </row>
    <row r="390" spans="1:17" ht="12.75" customHeight="1">
      <c r="B390" s="324">
        <f t="shared" si="3"/>
        <v>44035</v>
      </c>
      <c r="E390" s="510">
        <v>3.8</v>
      </c>
      <c r="F390" s="510">
        <v>3.84</v>
      </c>
      <c r="G390" s="510">
        <v>3.68</v>
      </c>
      <c r="H390" s="518">
        <v>3.71</v>
      </c>
      <c r="I390" s="518">
        <v>3.79</v>
      </c>
      <c r="J390" s="510">
        <v>3.78</v>
      </c>
      <c r="K390" s="510">
        <v>3.68</v>
      </c>
      <c r="L390" s="510">
        <v>3.29</v>
      </c>
      <c r="M390" s="510">
        <v>3.2</v>
      </c>
    </row>
    <row r="391" spans="1:17" ht="12.75" customHeight="1">
      <c r="B391" s="324">
        <f t="shared" si="3"/>
        <v>44042</v>
      </c>
      <c r="E391" s="510">
        <v>3.8</v>
      </c>
      <c r="F391" s="510">
        <v>3.84</v>
      </c>
      <c r="G391" s="510">
        <v>3.68</v>
      </c>
      <c r="H391" s="518">
        <v>3.71</v>
      </c>
      <c r="I391" s="518">
        <v>3.79</v>
      </c>
      <c r="J391" s="510">
        <v>3.78</v>
      </c>
      <c r="K391" s="510">
        <v>3.68</v>
      </c>
      <c r="L391" s="510">
        <v>3.29</v>
      </c>
      <c r="M391" s="510">
        <v>3.2</v>
      </c>
    </row>
    <row r="392" spans="1:17" ht="12.75" customHeight="1">
      <c r="B392" s="324">
        <f>B391+7</f>
        <v>44049</v>
      </c>
      <c r="E392" s="510">
        <v>3.8</v>
      </c>
      <c r="F392" s="510">
        <v>3.84</v>
      </c>
      <c r="G392" s="510">
        <v>3.68</v>
      </c>
      <c r="H392" s="518">
        <v>3.71</v>
      </c>
      <c r="I392" s="518">
        <v>3.79</v>
      </c>
      <c r="J392" s="510">
        <v>3.78</v>
      </c>
      <c r="K392" s="510">
        <v>3.68</v>
      </c>
      <c r="L392" s="510">
        <v>3.29</v>
      </c>
      <c r="M392" s="510">
        <v>3.2</v>
      </c>
      <c r="N392">
        <v>3.16</v>
      </c>
      <c r="Q392" s="510"/>
    </row>
    <row r="393" spans="1:17" ht="12.75" customHeight="1">
      <c r="B393" s="324">
        <f>B392+7</f>
        <v>44056</v>
      </c>
      <c r="E393" s="510">
        <v>3.8</v>
      </c>
      <c r="F393" s="510">
        <v>3.84</v>
      </c>
      <c r="G393" s="510">
        <v>3.68</v>
      </c>
      <c r="H393" s="518">
        <v>3.71</v>
      </c>
      <c r="I393" s="518">
        <v>3.79</v>
      </c>
      <c r="J393" s="510">
        <v>3.78</v>
      </c>
      <c r="K393" s="510">
        <v>3.68</v>
      </c>
      <c r="L393" s="510">
        <v>3.29</v>
      </c>
      <c r="M393" s="510">
        <v>3.2</v>
      </c>
      <c r="N393" s="510">
        <v>3.16</v>
      </c>
    </row>
    <row r="394" spans="1:17" ht="12.75" customHeight="1">
      <c r="B394" s="324">
        <f>B393+7</f>
        <v>44063</v>
      </c>
      <c r="E394" s="510">
        <v>3.8</v>
      </c>
      <c r="F394" s="510">
        <v>3.84</v>
      </c>
      <c r="G394" s="510">
        <v>3.68</v>
      </c>
      <c r="H394" s="518">
        <v>3.71</v>
      </c>
      <c r="I394" s="518">
        <v>3.79</v>
      </c>
      <c r="J394" s="510">
        <v>3.78</v>
      </c>
      <c r="K394" s="510">
        <v>3.68</v>
      </c>
      <c r="L394" s="510">
        <v>3.29</v>
      </c>
      <c r="M394" s="510">
        <v>3.2</v>
      </c>
      <c r="N394" s="510">
        <v>3.16</v>
      </c>
    </row>
    <row r="395" spans="1:17" ht="12.75" customHeight="1" thickBot="1">
      <c r="A395" s="262"/>
      <c r="B395" s="353">
        <f>B394+7</f>
        <v>44070</v>
      </c>
      <c r="C395" s="12"/>
      <c r="D395" s="12"/>
      <c r="E395" s="12">
        <v>3.8</v>
      </c>
      <c r="F395" s="12">
        <v>3.84</v>
      </c>
      <c r="G395" s="12">
        <v>3.68</v>
      </c>
      <c r="H395" s="368">
        <v>3.71</v>
      </c>
      <c r="I395" s="368">
        <v>3.79</v>
      </c>
      <c r="J395" s="12">
        <v>3.78</v>
      </c>
      <c r="K395" s="12">
        <v>3.68</v>
      </c>
      <c r="L395" s="12">
        <v>3.29</v>
      </c>
      <c r="M395" s="12">
        <v>3.2</v>
      </c>
      <c r="N395" s="12">
        <v>3.16</v>
      </c>
      <c r="O395" s="12"/>
      <c r="P395" s="12"/>
      <c r="Q395" s="510" t="s">
        <v>49</v>
      </c>
    </row>
    <row r="396" spans="1:17" ht="12.75" customHeight="1">
      <c r="A396" s="230" t="s">
        <v>294</v>
      </c>
      <c r="B396" s="138"/>
      <c r="C396" s="138"/>
      <c r="D396" s="138"/>
      <c r="E396" s="138"/>
      <c r="F396" s="138"/>
      <c r="G396" s="138"/>
      <c r="H396" s="138"/>
      <c r="I396" s="138"/>
      <c r="J396" s="138"/>
      <c r="K396" s="138"/>
      <c r="L396" s="138"/>
      <c r="M396" s="138"/>
      <c r="N396" s="138"/>
      <c r="O396" s="138"/>
      <c r="P396" s="131"/>
      <c r="Q396" s="87"/>
    </row>
    <row r="397" spans="1:17" ht="12.75" customHeight="1">
      <c r="A397" s="419" t="s">
        <v>414</v>
      </c>
      <c r="B397" s="138"/>
      <c r="C397" s="138"/>
      <c r="D397" s="138"/>
      <c r="E397" s="138"/>
      <c r="F397" s="138"/>
      <c r="G397" s="138"/>
      <c r="H397" s="138"/>
      <c r="I397" s="138"/>
      <c r="J397" s="138"/>
      <c r="K397" s="138"/>
      <c r="L397" s="138"/>
      <c r="M397" s="138"/>
      <c r="N397" s="138"/>
      <c r="O397" s="138"/>
      <c r="P397" s="131"/>
      <c r="Q397" s="87"/>
    </row>
    <row r="398" spans="1:17" ht="12.75" customHeight="1">
      <c r="A398" s="404"/>
      <c r="B398" s="404"/>
      <c r="C398" s="404"/>
      <c r="D398" s="404"/>
      <c r="E398" s="434"/>
      <c r="F398" s="434"/>
      <c r="G398" s="434"/>
      <c r="H398" s="247"/>
      <c r="I398" s="247"/>
      <c r="J398" s="247"/>
      <c r="K398" s="247"/>
      <c r="L398" s="247"/>
      <c r="M398" s="138"/>
      <c r="N398" s="138"/>
      <c r="O398" s="138"/>
      <c r="P398" s="131"/>
      <c r="Q398" s="87"/>
    </row>
    <row r="399" spans="1:17" ht="12.75" customHeight="1">
      <c r="A399" s="404"/>
      <c r="B399" s="404"/>
      <c r="C399" s="404"/>
      <c r="D399" s="404"/>
      <c r="E399" s="434"/>
      <c r="F399" s="434"/>
      <c r="G399" s="434"/>
      <c r="H399" s="247"/>
      <c r="I399" s="247"/>
      <c r="J399" s="247"/>
      <c r="K399" s="247"/>
      <c r="L399" s="247"/>
      <c r="M399" s="87"/>
      <c r="N399" s="87"/>
      <c r="O399" s="87"/>
      <c r="P399" s="87"/>
      <c r="Q399" s="87"/>
    </row>
    <row r="400" spans="1:17" ht="12.75" customHeight="1" thickBot="1">
      <c r="A400" s="10" t="s">
        <v>251</v>
      </c>
      <c r="B400" s="10"/>
      <c r="C400" s="10"/>
      <c r="D400" s="10"/>
      <c r="E400" s="10"/>
      <c r="F400" s="10"/>
      <c r="G400" s="86"/>
      <c r="H400" s="86"/>
      <c r="I400" s="86"/>
      <c r="J400" s="86"/>
      <c r="K400" s="86"/>
      <c r="L400" s="86"/>
      <c r="M400" s="86"/>
      <c r="N400" s="86"/>
      <c r="O400" s="87"/>
      <c r="P400" s="87"/>
      <c r="Q400" s="87"/>
    </row>
    <row r="401" spans="1:17" ht="12.75" customHeight="1" thickBot="1">
      <c r="A401" s="229" t="s">
        <v>136</v>
      </c>
      <c r="B401" s="601" t="s">
        <v>15</v>
      </c>
      <c r="C401" s="601"/>
      <c r="D401" s="601"/>
      <c r="E401" s="601"/>
      <c r="F401" s="601"/>
      <c r="G401" s="601"/>
      <c r="H401" s="601"/>
      <c r="I401" s="601"/>
      <c r="J401" s="601"/>
      <c r="K401" s="601"/>
      <c r="L401" s="601"/>
      <c r="M401" s="601"/>
      <c r="N401" s="601"/>
      <c r="O401" s="87"/>
      <c r="P401" s="87"/>
      <c r="Q401" s="87"/>
    </row>
    <row r="402" spans="1:17" ht="12.75" customHeight="1" thickBot="1">
      <c r="A402" s="251" t="s">
        <v>56</v>
      </c>
      <c r="B402" s="283" t="s">
        <v>135</v>
      </c>
      <c r="C402" s="283" t="s">
        <v>78</v>
      </c>
      <c r="D402" s="283" t="s">
        <v>79</v>
      </c>
      <c r="E402" s="283" t="s">
        <v>80</v>
      </c>
      <c r="F402" s="283" t="s">
        <v>81</v>
      </c>
      <c r="G402" s="283" t="s">
        <v>82</v>
      </c>
      <c r="H402" s="283" t="s">
        <v>83</v>
      </c>
      <c r="I402" s="283" t="s">
        <v>84</v>
      </c>
      <c r="J402" s="283" t="s">
        <v>85</v>
      </c>
      <c r="K402" s="283" t="s">
        <v>86</v>
      </c>
      <c r="L402" s="283" t="s">
        <v>87</v>
      </c>
      <c r="M402" s="283" t="s">
        <v>88</v>
      </c>
      <c r="N402" s="284" t="s">
        <v>142</v>
      </c>
      <c r="O402" s="87"/>
      <c r="P402" s="87"/>
      <c r="Q402" s="87"/>
    </row>
    <row r="403" spans="1:17" ht="12.75" customHeight="1">
      <c r="A403" s="87"/>
      <c r="B403" s="566" t="s">
        <v>149</v>
      </c>
      <c r="C403" s="566"/>
      <c r="D403" s="566"/>
      <c r="E403" s="566"/>
      <c r="F403" s="566"/>
      <c r="G403" s="566"/>
      <c r="H403" s="566"/>
      <c r="I403" s="566"/>
      <c r="J403" s="566"/>
      <c r="K403" s="566"/>
      <c r="L403" s="566"/>
      <c r="M403" s="566"/>
      <c r="N403" s="566"/>
      <c r="O403" s="87"/>
      <c r="P403" s="87"/>
      <c r="Q403" s="87"/>
    </row>
    <row r="404" spans="1:17" ht="12.75" customHeight="1">
      <c r="A404" s="131" t="s">
        <v>137</v>
      </c>
      <c r="B404" s="263">
        <v>2.76</v>
      </c>
      <c r="C404" s="263">
        <v>2.62</v>
      </c>
      <c r="D404" s="263">
        <v>2.33</v>
      </c>
      <c r="E404" s="263">
        <v>2.37</v>
      </c>
      <c r="F404" s="263">
        <v>2.44</v>
      </c>
      <c r="G404" s="263">
        <v>2.48</v>
      </c>
      <c r="H404" s="263">
        <v>2.5</v>
      </c>
      <c r="I404" s="263">
        <v>2.46</v>
      </c>
      <c r="J404" s="263">
        <v>2.61</v>
      </c>
      <c r="K404" s="263">
        <v>2.74</v>
      </c>
      <c r="L404" s="263">
        <v>2.82</v>
      </c>
      <c r="M404" s="263">
        <v>2.64</v>
      </c>
      <c r="N404" s="263">
        <v>2.54</v>
      </c>
      <c r="O404" s="87"/>
      <c r="P404" s="87"/>
      <c r="Q404" s="87"/>
    </row>
    <row r="405" spans="1:17" ht="12.75" customHeight="1">
      <c r="A405" s="131" t="s">
        <v>138</v>
      </c>
      <c r="B405" s="263">
        <v>2.6</v>
      </c>
      <c r="C405" s="263">
        <v>2.33</v>
      </c>
      <c r="D405" s="263">
        <v>2.02</v>
      </c>
      <c r="E405" s="263">
        <v>2.2400000000000002</v>
      </c>
      <c r="F405" s="263">
        <v>2.34</v>
      </c>
      <c r="G405" s="263">
        <v>2.34</v>
      </c>
      <c r="H405" s="263">
        <v>2.35</v>
      </c>
      <c r="I405" s="263">
        <v>2.31</v>
      </c>
      <c r="J405" s="263">
        <v>2.25</v>
      </c>
      <c r="K405" s="263">
        <v>2.12</v>
      </c>
      <c r="L405" s="263">
        <v>1.88</v>
      </c>
      <c r="M405" s="263">
        <v>1.63</v>
      </c>
      <c r="N405" s="263">
        <v>2.15</v>
      </c>
      <c r="O405" s="87"/>
      <c r="P405" s="87"/>
      <c r="Q405" s="87"/>
    </row>
    <row r="406" spans="1:17" ht="12.75" customHeight="1">
      <c r="A406" s="131" t="s">
        <v>139</v>
      </c>
      <c r="B406" s="263">
        <v>1.6</v>
      </c>
      <c r="C406" s="263">
        <v>1.67</v>
      </c>
      <c r="D406" s="263">
        <v>1.88</v>
      </c>
      <c r="E406" s="263">
        <v>1.97</v>
      </c>
      <c r="F406" s="263">
        <v>2</v>
      </c>
      <c r="G406" s="263">
        <v>2.0299999999999998</v>
      </c>
      <c r="H406" s="263">
        <v>2.15</v>
      </c>
      <c r="I406" s="263">
        <v>2.2400000000000002</v>
      </c>
      <c r="J406" s="263">
        <v>2.29</v>
      </c>
      <c r="K406" s="263">
        <v>2.2799999999999998</v>
      </c>
      <c r="L406" s="263">
        <v>2.16</v>
      </c>
      <c r="M406" s="263">
        <v>2.0099999999999998</v>
      </c>
      <c r="N406" s="263">
        <v>2.02</v>
      </c>
      <c r="O406" s="87"/>
      <c r="P406" s="87"/>
      <c r="Q406" s="87"/>
    </row>
    <row r="407" spans="1:17" ht="12.75" customHeight="1">
      <c r="A407" s="131" t="s">
        <v>140</v>
      </c>
      <c r="B407" s="263">
        <v>1.98</v>
      </c>
      <c r="C407" s="263">
        <v>1.97</v>
      </c>
      <c r="D407" s="263">
        <v>2.02</v>
      </c>
      <c r="E407" s="263">
        <v>2.09</v>
      </c>
      <c r="F407" s="263">
        <v>2.11</v>
      </c>
      <c r="G407" s="263">
        <v>2.1800000000000002</v>
      </c>
      <c r="H407" s="263">
        <v>2.2200000000000002</v>
      </c>
      <c r="I407" s="263">
        <v>2.27</v>
      </c>
      <c r="J407" s="263">
        <v>2.35</v>
      </c>
      <c r="K407" s="263">
        <v>2.4900000000000002</v>
      </c>
      <c r="L407" s="263">
        <v>2.64</v>
      </c>
      <c r="M407" s="263">
        <v>2.54</v>
      </c>
      <c r="N407" s="263">
        <v>2.25</v>
      </c>
      <c r="O407" s="87"/>
      <c r="P407" s="87"/>
      <c r="Q407" s="87"/>
    </row>
    <row r="408" spans="1:17" ht="12.75" customHeight="1">
      <c r="A408" s="131" t="s">
        <v>141</v>
      </c>
      <c r="B408" s="263">
        <v>2.5099999999999998</v>
      </c>
      <c r="C408" s="263">
        <v>2.41</v>
      </c>
      <c r="D408" s="263">
        <v>2.27</v>
      </c>
      <c r="E408" s="263">
        <v>2.38</v>
      </c>
      <c r="F408" s="263">
        <v>2.4500000000000002</v>
      </c>
      <c r="G408" s="263">
        <v>2.39</v>
      </c>
      <c r="H408" s="263">
        <v>2.4</v>
      </c>
      <c r="I408" s="263">
        <v>2.36</v>
      </c>
      <c r="J408" s="263">
        <v>2.42</v>
      </c>
      <c r="K408" s="263">
        <v>2.4900000000000002</v>
      </c>
      <c r="L408" s="263">
        <v>2.73</v>
      </c>
      <c r="M408" s="263">
        <v>2.92</v>
      </c>
      <c r="N408" s="263">
        <v>2.52</v>
      </c>
      <c r="O408" s="87"/>
      <c r="P408" s="87"/>
      <c r="Q408" s="87"/>
    </row>
    <row r="409" spans="1:17" ht="12.75" customHeight="1">
      <c r="A409" s="131" t="s">
        <v>90</v>
      </c>
      <c r="B409" s="263">
        <v>3.01</v>
      </c>
      <c r="C409" s="263">
        <v>2.99</v>
      </c>
      <c r="D409" s="263">
        <v>3.1</v>
      </c>
      <c r="E409" s="263">
        <v>3.19</v>
      </c>
      <c r="F409" s="263">
        <v>3.19</v>
      </c>
      <c r="G409" s="263">
        <v>3.22</v>
      </c>
      <c r="H409" s="263">
        <v>3.25</v>
      </c>
      <c r="I409" s="263">
        <v>3.24</v>
      </c>
      <c r="J409" s="263">
        <v>3.24</v>
      </c>
      <c r="K409" s="263">
        <v>3.17</v>
      </c>
      <c r="L409" s="263">
        <v>3.14</v>
      </c>
      <c r="M409" s="263">
        <v>2.87</v>
      </c>
      <c r="N409" s="263">
        <v>3.11</v>
      </c>
      <c r="O409" s="87"/>
      <c r="P409" s="87"/>
      <c r="Q409" s="87"/>
    </row>
    <row r="410" spans="1:17" ht="12.75" customHeight="1">
      <c r="A410" s="131" t="s">
        <v>91</v>
      </c>
      <c r="B410" s="263">
        <v>2.5499999999999998</v>
      </c>
      <c r="C410" s="263">
        <v>2.4500000000000002</v>
      </c>
      <c r="D410" s="263">
        <v>2.34</v>
      </c>
      <c r="E410" s="263">
        <v>2.39</v>
      </c>
      <c r="F410" s="263">
        <v>2.54</v>
      </c>
      <c r="G410" s="263">
        <v>2.44</v>
      </c>
      <c r="H410" s="263">
        <v>2.46</v>
      </c>
      <c r="I410" s="263">
        <v>2.5499999999999998</v>
      </c>
      <c r="J410" s="263">
        <v>2.6</v>
      </c>
      <c r="K410" s="263">
        <v>2.57</v>
      </c>
      <c r="L410" s="263">
        <v>2.5</v>
      </c>
      <c r="M410" s="263">
        <v>2.2999999999999998</v>
      </c>
      <c r="N410" s="263">
        <v>2.5</v>
      </c>
      <c r="O410" s="87"/>
      <c r="P410" s="87"/>
      <c r="Q410" s="87"/>
    </row>
    <row r="411" spans="1:17" ht="12.75" customHeight="1">
      <c r="A411" s="131" t="s">
        <v>92</v>
      </c>
      <c r="B411" s="263">
        <v>2.15</v>
      </c>
      <c r="C411" s="263">
        <v>1.98</v>
      </c>
      <c r="D411" s="263">
        <v>2.13</v>
      </c>
      <c r="E411" s="263">
        <v>2.2599999999999998</v>
      </c>
      <c r="F411" s="263">
        <v>2.36</v>
      </c>
      <c r="G411" s="263">
        <v>2.56</v>
      </c>
      <c r="H411" s="263">
        <v>2.71</v>
      </c>
      <c r="I411" s="263">
        <v>2.95</v>
      </c>
      <c r="J411" s="263">
        <v>3.03</v>
      </c>
      <c r="K411" s="263">
        <v>3.04</v>
      </c>
      <c r="L411" s="263">
        <v>3.13</v>
      </c>
      <c r="M411" s="263">
        <v>3.35</v>
      </c>
      <c r="N411" s="263">
        <v>2.5499999999999998</v>
      </c>
      <c r="O411" s="87"/>
      <c r="P411" s="87"/>
      <c r="Q411" s="87"/>
    </row>
    <row r="412" spans="1:17" ht="12.75" customHeight="1">
      <c r="A412" s="131" t="s">
        <v>93</v>
      </c>
      <c r="B412" s="263">
        <v>3.32</v>
      </c>
      <c r="C412" s="263">
        <v>3.15</v>
      </c>
      <c r="D412" s="263">
        <v>3.17</v>
      </c>
      <c r="E412" s="263">
        <v>3.15</v>
      </c>
      <c r="F412" s="263">
        <v>3.15</v>
      </c>
      <c r="G412" s="263">
        <v>3.11</v>
      </c>
      <c r="H412" s="263">
        <v>3.21</v>
      </c>
      <c r="I412" s="263">
        <v>3.32</v>
      </c>
      <c r="J412" s="263">
        <v>3.34</v>
      </c>
      <c r="K412" s="263">
        <v>3.36</v>
      </c>
      <c r="L412" s="263">
        <v>3.3</v>
      </c>
      <c r="M412" s="263">
        <v>3.12</v>
      </c>
      <c r="N412" s="263">
        <v>3.21</v>
      </c>
      <c r="O412" s="87"/>
      <c r="P412" s="87"/>
      <c r="Q412" s="87"/>
    </row>
    <row r="413" spans="1:17" ht="12.75" customHeight="1">
      <c r="A413" s="131" t="s">
        <v>94</v>
      </c>
      <c r="B413" s="268">
        <v>2.9</v>
      </c>
      <c r="C413" s="268">
        <v>2.65</v>
      </c>
      <c r="D413" s="268">
        <v>2.5499999999999998</v>
      </c>
      <c r="E413" s="268">
        <v>2.56</v>
      </c>
      <c r="F413" s="268">
        <v>2.64</v>
      </c>
      <c r="G413" s="268">
        <v>2.62</v>
      </c>
      <c r="H413" s="268">
        <v>2.67</v>
      </c>
      <c r="I413" s="268">
        <v>2.7</v>
      </c>
      <c r="J413" s="268">
        <v>2.68</v>
      </c>
      <c r="K413" s="268">
        <v>2.64</v>
      </c>
      <c r="L413" s="268">
        <v>2.6</v>
      </c>
      <c r="M413" s="268">
        <v>2.44</v>
      </c>
      <c r="N413" s="268">
        <v>2.63</v>
      </c>
      <c r="O413" s="87"/>
      <c r="P413" s="87"/>
      <c r="Q413" s="87"/>
    </row>
    <row r="414" spans="1:17" ht="12.75" customHeight="1">
      <c r="A414" s="131" t="s">
        <v>95</v>
      </c>
      <c r="B414" s="268">
        <v>2.29</v>
      </c>
      <c r="C414" s="268">
        <v>2.11</v>
      </c>
      <c r="D414" s="268">
        <v>2.21</v>
      </c>
      <c r="E414" s="268">
        <v>2.29</v>
      </c>
      <c r="F414" s="268">
        <v>2.33</v>
      </c>
      <c r="G414" s="268">
        <v>2.3199999999999998</v>
      </c>
      <c r="H414" s="268">
        <v>2.29</v>
      </c>
      <c r="I414" s="268">
        <v>2.2999999999999998</v>
      </c>
      <c r="J414" s="268">
        <v>2.39</v>
      </c>
      <c r="K414" s="268">
        <v>2.3199999999999998</v>
      </c>
      <c r="L414" s="268">
        <v>2</v>
      </c>
      <c r="M414" s="268">
        <v>1.73</v>
      </c>
      <c r="N414" s="268">
        <v>2.23</v>
      </c>
      <c r="O414" s="87"/>
      <c r="P414" s="87"/>
      <c r="Q414" s="87"/>
    </row>
    <row r="415" spans="1:17" ht="12.75" customHeight="1">
      <c r="A415" s="131" t="s">
        <v>96</v>
      </c>
      <c r="B415" s="268">
        <v>1.45</v>
      </c>
      <c r="C415" s="268">
        <v>1.4</v>
      </c>
      <c r="D415" s="268">
        <v>1.47</v>
      </c>
      <c r="E415" s="268">
        <v>1.5</v>
      </c>
      <c r="F415" s="268">
        <v>1.48</v>
      </c>
      <c r="G415" s="268">
        <v>1.42</v>
      </c>
      <c r="H415" s="268">
        <v>1.47</v>
      </c>
      <c r="I415" s="268">
        <v>1.52</v>
      </c>
      <c r="J415" s="268">
        <v>1.66</v>
      </c>
      <c r="K415" s="268">
        <v>1.69</v>
      </c>
      <c r="L415" s="268">
        <v>1.6</v>
      </c>
      <c r="M415" s="268">
        <v>1.47</v>
      </c>
      <c r="N415" s="268">
        <v>1.5</v>
      </c>
      <c r="O415" s="87"/>
      <c r="P415" s="87"/>
      <c r="Q415" s="87"/>
    </row>
    <row r="416" spans="1:17" ht="12.75" customHeight="1">
      <c r="A416" s="131" t="s">
        <v>97</v>
      </c>
      <c r="B416" s="268">
        <v>1.49</v>
      </c>
      <c r="C416" s="268">
        <v>1.55</v>
      </c>
      <c r="D416" s="268">
        <v>1.61</v>
      </c>
      <c r="E416" s="268">
        <v>1.72</v>
      </c>
      <c r="F416" s="268">
        <v>1.77</v>
      </c>
      <c r="G416" s="268">
        <v>1.83</v>
      </c>
      <c r="H416" s="268">
        <v>1.86</v>
      </c>
      <c r="I416" s="268">
        <v>1.88</v>
      </c>
      <c r="J416" s="268">
        <v>1.94</v>
      </c>
      <c r="K416" s="268">
        <v>2.41</v>
      </c>
      <c r="L416" s="268">
        <v>2.72</v>
      </c>
      <c r="M416" s="268">
        <v>2.65</v>
      </c>
      <c r="N416" s="268">
        <v>1.94</v>
      </c>
      <c r="O416" s="87"/>
      <c r="P416" s="87"/>
      <c r="Q416" s="87"/>
    </row>
    <row r="417" spans="1:17" ht="12.75" customHeight="1">
      <c r="A417" s="131" t="s">
        <v>98</v>
      </c>
      <c r="B417" s="268">
        <v>2.6</v>
      </c>
      <c r="C417" s="268">
        <v>2.58</v>
      </c>
      <c r="D417" s="268">
        <v>2.5099999999999998</v>
      </c>
      <c r="E417" s="268">
        <v>2.5299999999999998</v>
      </c>
      <c r="F417" s="268">
        <v>2.6</v>
      </c>
      <c r="G417" s="268">
        <v>2.59</v>
      </c>
      <c r="H417" s="268">
        <v>2.6</v>
      </c>
      <c r="I417" s="268">
        <v>2.56</v>
      </c>
      <c r="J417" s="268">
        <v>2.58</v>
      </c>
      <c r="K417" s="268">
        <v>2.52</v>
      </c>
      <c r="L417" s="268">
        <v>2.4700000000000002</v>
      </c>
      <c r="M417" s="268">
        <v>2.27</v>
      </c>
      <c r="N417" s="268">
        <v>2.54</v>
      </c>
      <c r="O417" s="87"/>
      <c r="P417" s="87"/>
      <c r="Q417" s="87"/>
    </row>
    <row r="418" spans="1:17" ht="12.75" customHeight="1">
      <c r="A418" s="131" t="s">
        <v>99</v>
      </c>
      <c r="B418" s="268">
        <v>2.29</v>
      </c>
      <c r="C418" s="268">
        <v>2.2200000000000002</v>
      </c>
      <c r="D418" s="268">
        <v>2.2400000000000002</v>
      </c>
      <c r="E418" s="268">
        <v>2.27</v>
      </c>
      <c r="F418" s="268">
        <v>2.31</v>
      </c>
      <c r="G418" s="268">
        <v>2.3199999999999998</v>
      </c>
      <c r="H418" s="268">
        <v>2.37</v>
      </c>
      <c r="I418" s="268">
        <v>2.5099999999999998</v>
      </c>
      <c r="J418" s="268">
        <v>2.62</v>
      </c>
      <c r="K418" s="268">
        <v>2.63</v>
      </c>
      <c r="L418" s="268">
        <v>2.62</v>
      </c>
      <c r="M418" s="268">
        <v>2.5099999999999998</v>
      </c>
      <c r="N418" s="268">
        <v>2.36</v>
      </c>
      <c r="O418" s="87"/>
      <c r="P418" s="87"/>
      <c r="Q418" s="87"/>
    </row>
    <row r="419" spans="1:17" ht="12.75" customHeight="1">
      <c r="A419" s="131" t="s">
        <v>100</v>
      </c>
      <c r="B419" s="268">
        <v>2.3199999999999998</v>
      </c>
      <c r="C419" s="268">
        <v>2.19</v>
      </c>
      <c r="D419" s="268">
        <v>2.16</v>
      </c>
      <c r="E419" s="268">
        <v>2.2200000000000002</v>
      </c>
      <c r="F419" s="268">
        <v>2.27</v>
      </c>
      <c r="G419" s="268">
        <v>2.3199999999999998</v>
      </c>
      <c r="H419" s="268">
        <v>2.39</v>
      </c>
      <c r="I419" s="268">
        <v>2.42</v>
      </c>
      <c r="J419" s="268">
        <v>2.38</v>
      </c>
      <c r="K419" s="268">
        <v>2.31</v>
      </c>
      <c r="L419" s="268">
        <v>2.27</v>
      </c>
      <c r="M419" s="268">
        <v>2.33</v>
      </c>
      <c r="N419" s="268">
        <v>2.2799999999999998</v>
      </c>
      <c r="O419" s="87"/>
      <c r="P419" s="87"/>
      <c r="Q419" s="87"/>
    </row>
    <row r="420" spans="1:17" ht="12.75" customHeight="1">
      <c r="A420" s="131" t="s">
        <v>101</v>
      </c>
      <c r="B420" s="263">
        <v>2.33</v>
      </c>
      <c r="C420" s="263">
        <v>2.31</v>
      </c>
      <c r="D420" s="263">
        <v>2.29</v>
      </c>
      <c r="E420" s="263">
        <v>2.33</v>
      </c>
      <c r="F420" s="263">
        <v>2.4</v>
      </c>
      <c r="G420" s="268">
        <v>2.46</v>
      </c>
      <c r="H420" s="268">
        <v>2.4900000000000002</v>
      </c>
      <c r="I420" s="268">
        <v>2.48</v>
      </c>
      <c r="J420" s="268">
        <v>2.4900000000000002</v>
      </c>
      <c r="K420" s="268">
        <v>2.4700000000000002</v>
      </c>
      <c r="L420" s="268">
        <v>2.33</v>
      </c>
      <c r="M420" s="268">
        <v>2.15</v>
      </c>
      <c r="N420" s="268">
        <v>2.37</v>
      </c>
      <c r="O420" s="87"/>
      <c r="P420" s="87"/>
      <c r="Q420" s="87"/>
    </row>
    <row r="421" spans="1:17" ht="12.75" customHeight="1">
      <c r="A421" s="131" t="s">
        <v>102</v>
      </c>
      <c r="B421" s="268">
        <v>2.16</v>
      </c>
      <c r="C421" s="268">
        <v>2.0499999999999998</v>
      </c>
      <c r="D421" s="268">
        <v>1.98</v>
      </c>
      <c r="E421" s="268">
        <v>1.97</v>
      </c>
      <c r="F421" s="268">
        <v>2.0299999999999998</v>
      </c>
      <c r="G421" s="268">
        <v>2</v>
      </c>
      <c r="H421" s="268">
        <v>2.1</v>
      </c>
      <c r="I421" s="268">
        <v>2.16</v>
      </c>
      <c r="J421" s="268">
        <v>2.14</v>
      </c>
      <c r="K421" s="268">
        <v>2.09</v>
      </c>
      <c r="L421" s="268">
        <v>2.2200000000000002</v>
      </c>
      <c r="M421" s="268">
        <v>2.25</v>
      </c>
      <c r="N421" s="268">
        <v>2.0699999999999998</v>
      </c>
      <c r="O421" s="87"/>
      <c r="P421" s="87"/>
      <c r="Q421" s="87"/>
    </row>
    <row r="422" spans="1:17" ht="12.75" customHeight="1">
      <c r="A422" s="131" t="s">
        <v>103</v>
      </c>
      <c r="B422" s="268">
        <v>2.21</v>
      </c>
      <c r="C422" s="268">
        <v>2.2799999999999998</v>
      </c>
      <c r="D422" s="268">
        <v>2.4500000000000002</v>
      </c>
      <c r="E422" s="268">
        <v>2.67</v>
      </c>
      <c r="F422" s="268">
        <v>2.7</v>
      </c>
      <c r="G422" s="268">
        <v>2.79</v>
      </c>
      <c r="H422" s="268">
        <v>2.74</v>
      </c>
      <c r="I422" s="268">
        <v>2.65</v>
      </c>
      <c r="J422" s="268">
        <v>2.6</v>
      </c>
      <c r="K422" s="268">
        <v>2.61</v>
      </c>
      <c r="L422" s="268">
        <v>2.29</v>
      </c>
      <c r="M422" s="268">
        <v>2.16</v>
      </c>
      <c r="N422" s="268">
        <v>2.5</v>
      </c>
      <c r="O422" s="87"/>
      <c r="P422" s="87"/>
      <c r="Q422" s="87"/>
    </row>
    <row r="423" spans="1:17" ht="12.75" customHeight="1">
      <c r="A423" s="131" t="s">
        <v>104</v>
      </c>
      <c r="B423" s="263">
        <v>2.19</v>
      </c>
      <c r="C423" s="263">
        <v>2.06</v>
      </c>
      <c r="D423" s="263">
        <v>1.99</v>
      </c>
      <c r="E423" s="263">
        <v>2.13</v>
      </c>
      <c r="F423" s="263">
        <v>2.19</v>
      </c>
      <c r="G423" s="263">
        <v>2.23</v>
      </c>
      <c r="H423" s="263">
        <v>2.2999999999999998</v>
      </c>
      <c r="I423" s="263">
        <v>2.36</v>
      </c>
      <c r="J423" s="263">
        <v>2.42</v>
      </c>
      <c r="K423" s="263">
        <v>2.5099999999999998</v>
      </c>
      <c r="L423" s="263">
        <v>2.63</v>
      </c>
      <c r="M423" s="263">
        <v>2.63</v>
      </c>
      <c r="N423" s="263">
        <v>2.2599999999999998</v>
      </c>
      <c r="O423" s="87"/>
      <c r="P423" s="87"/>
      <c r="Q423" s="87"/>
    </row>
    <row r="424" spans="1:17" ht="12.75" customHeight="1">
      <c r="A424" s="131" t="s">
        <v>105</v>
      </c>
      <c r="B424" s="263">
        <v>2.69</v>
      </c>
      <c r="C424" s="263">
        <v>2.79</v>
      </c>
      <c r="D424" s="263">
        <v>2.87</v>
      </c>
      <c r="E424" s="263">
        <v>3.07</v>
      </c>
      <c r="F424" s="263">
        <v>3.09</v>
      </c>
      <c r="G424" s="263">
        <v>3.37</v>
      </c>
      <c r="H424" s="263">
        <v>3.51</v>
      </c>
      <c r="I424" s="263">
        <v>3.85</v>
      </c>
      <c r="J424" s="263">
        <v>4.1399999999999997</v>
      </c>
      <c r="K424" s="263">
        <v>4.2</v>
      </c>
      <c r="L424" s="263">
        <v>4.43</v>
      </c>
      <c r="M424" s="263">
        <v>4.3</v>
      </c>
      <c r="N424" s="263">
        <v>3.24</v>
      </c>
      <c r="O424" s="87"/>
      <c r="P424" s="87"/>
      <c r="Q424" s="87"/>
    </row>
    <row r="425" spans="1:17" ht="12.75" customHeight="1">
      <c r="A425" s="131" t="s">
        <v>106</v>
      </c>
      <c r="B425" s="263">
        <v>3.56</v>
      </c>
      <c r="C425" s="263">
        <v>2.88</v>
      </c>
      <c r="D425" s="263">
        <v>2.66</v>
      </c>
      <c r="E425" s="263">
        <v>2.63</v>
      </c>
      <c r="F425" s="263">
        <v>2.69</v>
      </c>
      <c r="G425" s="263">
        <v>2.65</v>
      </c>
      <c r="H425" s="263">
        <v>2.79</v>
      </c>
      <c r="I425" s="263">
        <v>2.8</v>
      </c>
      <c r="J425" s="263">
        <v>2.69</v>
      </c>
      <c r="K425" s="263">
        <v>2.56</v>
      </c>
      <c r="L425" s="263">
        <v>2.42</v>
      </c>
      <c r="M425" s="263">
        <v>2.5</v>
      </c>
      <c r="N425" s="263">
        <v>2.71</v>
      </c>
      <c r="O425" s="87"/>
      <c r="P425" s="87"/>
      <c r="Q425" s="87"/>
    </row>
    <row r="426" spans="1:17" ht="12.75" customHeight="1">
      <c r="A426" s="131" t="s">
        <v>107</v>
      </c>
      <c r="B426" s="263">
        <v>2.52</v>
      </c>
      <c r="C426" s="263">
        <v>2.54</v>
      </c>
      <c r="D426" s="263">
        <v>2.5099999999999998</v>
      </c>
      <c r="E426" s="263">
        <v>2.52</v>
      </c>
      <c r="F426" s="263">
        <v>2.56</v>
      </c>
      <c r="G426" s="263">
        <v>2.5499999999999998</v>
      </c>
      <c r="H426" s="263">
        <v>2.5499999999999998</v>
      </c>
      <c r="I426" s="263">
        <v>2.41</v>
      </c>
      <c r="J426" s="263">
        <v>2.34</v>
      </c>
      <c r="K426" s="263">
        <v>2.2799999999999998</v>
      </c>
      <c r="L426" s="263">
        <v>2.19</v>
      </c>
      <c r="M426" s="263">
        <v>1.89</v>
      </c>
      <c r="N426" s="263">
        <v>2.4300000000000002</v>
      </c>
      <c r="O426" s="87"/>
      <c r="P426" s="87"/>
      <c r="Q426" s="87"/>
    </row>
    <row r="427" spans="1:17" ht="12.75" customHeight="1">
      <c r="A427" s="131" t="s">
        <v>108</v>
      </c>
      <c r="B427" s="263">
        <v>1.84</v>
      </c>
      <c r="C427" s="263">
        <v>1.91</v>
      </c>
      <c r="D427" s="263">
        <v>1.93</v>
      </c>
      <c r="E427" s="263">
        <v>2</v>
      </c>
      <c r="F427" s="263">
        <v>2.06</v>
      </c>
      <c r="G427" s="263">
        <v>2.0499999999999998</v>
      </c>
      <c r="H427" s="263">
        <v>2.06</v>
      </c>
      <c r="I427" s="263">
        <v>2.04</v>
      </c>
      <c r="J427" s="263">
        <v>1.99</v>
      </c>
      <c r="K427" s="263">
        <v>1.97</v>
      </c>
      <c r="L427" s="263">
        <v>1.74</v>
      </c>
      <c r="M427" s="263">
        <v>1.75</v>
      </c>
      <c r="N427" s="263">
        <v>1.94</v>
      </c>
      <c r="O427" s="87"/>
      <c r="P427" s="87"/>
      <c r="Q427" s="87"/>
    </row>
    <row r="428" spans="1:17" ht="12.75" customHeight="1">
      <c r="A428" s="131" t="s">
        <v>109</v>
      </c>
      <c r="B428" s="263">
        <v>1.75</v>
      </c>
      <c r="C428" s="263">
        <v>1.69</v>
      </c>
      <c r="D428" s="263">
        <v>1.7</v>
      </c>
      <c r="E428" s="263">
        <v>1.82</v>
      </c>
      <c r="F428" s="263">
        <v>1.91</v>
      </c>
      <c r="G428" s="263">
        <v>1.98</v>
      </c>
      <c r="H428" s="263">
        <v>2.0299999999999998</v>
      </c>
      <c r="I428" s="263">
        <v>2.0299999999999998</v>
      </c>
      <c r="J428" s="263">
        <v>2.11</v>
      </c>
      <c r="K428" s="263">
        <v>1.91</v>
      </c>
      <c r="L428" s="263">
        <v>1.64</v>
      </c>
      <c r="M428" s="263">
        <v>1.52</v>
      </c>
      <c r="N428" s="263">
        <v>1.82</v>
      </c>
      <c r="O428" s="87"/>
      <c r="P428" s="87"/>
      <c r="Q428" s="87"/>
    </row>
    <row r="429" spans="1:17" ht="12.75" customHeight="1">
      <c r="A429" s="131" t="s">
        <v>110</v>
      </c>
      <c r="B429" s="263">
        <v>1.61</v>
      </c>
      <c r="C429" s="263">
        <v>1.74</v>
      </c>
      <c r="D429" s="263">
        <v>1.86</v>
      </c>
      <c r="E429" s="263">
        <v>1.97</v>
      </c>
      <c r="F429" s="263">
        <v>1.98</v>
      </c>
      <c r="G429" s="263">
        <v>1.96</v>
      </c>
      <c r="H429" s="263">
        <v>1.96</v>
      </c>
      <c r="I429" s="263">
        <v>1.89</v>
      </c>
      <c r="J429" s="263">
        <v>1.82</v>
      </c>
      <c r="K429" s="263">
        <v>1.76</v>
      </c>
      <c r="L429" s="263">
        <v>1.87</v>
      </c>
      <c r="M429" s="263">
        <v>1.9</v>
      </c>
      <c r="N429" s="263">
        <v>1.85</v>
      </c>
      <c r="O429" s="87"/>
      <c r="P429" s="87"/>
      <c r="Q429" s="87"/>
    </row>
    <row r="430" spans="1:17" ht="12.75" customHeight="1">
      <c r="A430" s="131" t="s">
        <v>111</v>
      </c>
      <c r="B430" s="263">
        <v>1.91</v>
      </c>
      <c r="C430" s="263">
        <v>1.84</v>
      </c>
      <c r="D430" s="263">
        <v>1.85</v>
      </c>
      <c r="E430" s="263">
        <v>1.98</v>
      </c>
      <c r="F430" s="263">
        <v>1.97</v>
      </c>
      <c r="G430" s="263">
        <v>1.93</v>
      </c>
      <c r="H430" s="263">
        <v>1.94</v>
      </c>
      <c r="I430" s="263">
        <v>1.91</v>
      </c>
      <c r="J430" s="263">
        <v>1.93</v>
      </c>
      <c r="K430" s="263">
        <v>1.97</v>
      </c>
      <c r="L430" s="263">
        <v>2.13</v>
      </c>
      <c r="M430" s="263">
        <v>2.38</v>
      </c>
      <c r="N430" s="263">
        <v>1.97</v>
      </c>
      <c r="O430" s="87"/>
      <c r="P430" s="87"/>
      <c r="Q430" s="87"/>
    </row>
    <row r="431" spans="1:17" ht="12.75" customHeight="1">
      <c r="A431" s="131" t="s">
        <v>112</v>
      </c>
      <c r="B431" s="263">
        <v>2.4700000000000002</v>
      </c>
      <c r="C431" s="263">
        <v>2.34</v>
      </c>
      <c r="D431" s="263">
        <v>2.2799999999999998</v>
      </c>
      <c r="E431" s="263">
        <v>2.3199999999999998</v>
      </c>
      <c r="F431" s="263">
        <v>2.33</v>
      </c>
      <c r="G431" s="263">
        <v>2.34</v>
      </c>
      <c r="H431" s="263">
        <v>2.33</v>
      </c>
      <c r="I431" s="263">
        <v>2.34</v>
      </c>
      <c r="J431" s="263">
        <v>2.38</v>
      </c>
      <c r="K431" s="263">
        <v>2.34</v>
      </c>
      <c r="L431" s="263">
        <v>2.17</v>
      </c>
      <c r="M431" s="263">
        <v>2.15</v>
      </c>
      <c r="N431" s="263">
        <v>2.3199999999999998</v>
      </c>
      <c r="O431" s="87"/>
      <c r="P431" s="87"/>
      <c r="Q431" s="87"/>
    </row>
    <row r="432" spans="1:17" ht="12.75" customHeight="1">
      <c r="A432" s="131" t="s">
        <v>113</v>
      </c>
      <c r="B432" s="263">
        <v>2.2000000000000002</v>
      </c>
      <c r="C432" s="263">
        <v>2.12</v>
      </c>
      <c r="D432" s="263">
        <v>2.2000000000000002</v>
      </c>
      <c r="E432" s="263">
        <v>2.31</v>
      </c>
      <c r="F432" s="263">
        <v>2.39</v>
      </c>
      <c r="G432" s="263">
        <v>2.61</v>
      </c>
      <c r="H432" s="263">
        <v>2.75</v>
      </c>
      <c r="I432" s="263">
        <v>2.89</v>
      </c>
      <c r="J432" s="263">
        <v>2.87</v>
      </c>
      <c r="K432" s="263">
        <v>2.79</v>
      </c>
      <c r="L432" s="263">
        <v>2.5099999999999998</v>
      </c>
      <c r="M432" s="263">
        <v>2.34</v>
      </c>
      <c r="N432" s="263">
        <v>2.42</v>
      </c>
      <c r="O432" s="87"/>
      <c r="P432" s="87"/>
      <c r="Q432" s="87"/>
    </row>
    <row r="433" spans="1:17" ht="12.75" customHeight="1">
      <c r="A433" s="131" t="s">
        <v>114</v>
      </c>
      <c r="B433" s="263">
        <v>2.2000000000000002</v>
      </c>
      <c r="C433" s="263">
        <v>2.15</v>
      </c>
      <c r="D433" s="263">
        <v>2.0499999999999998</v>
      </c>
      <c r="E433" s="263">
        <v>2.04</v>
      </c>
      <c r="F433" s="263">
        <v>2.12</v>
      </c>
      <c r="G433" s="263">
        <v>1.95</v>
      </c>
      <c r="H433" s="263">
        <v>2.02</v>
      </c>
      <c r="I433" s="263">
        <v>2</v>
      </c>
      <c r="J433" s="263">
        <v>1.99</v>
      </c>
      <c r="K433" s="263">
        <v>2.0299999999999998</v>
      </c>
      <c r="L433" s="263">
        <v>2.11</v>
      </c>
      <c r="M433" s="263">
        <v>1.95</v>
      </c>
      <c r="N433" s="263">
        <v>2.06</v>
      </c>
      <c r="O433" s="87"/>
      <c r="P433" s="87"/>
      <c r="Q433" s="87"/>
    </row>
    <row r="434" spans="1:17" ht="12.75" customHeight="1">
      <c r="A434" s="131" t="s">
        <v>24</v>
      </c>
      <c r="B434" s="263">
        <v>1.9</v>
      </c>
      <c r="C434" s="263">
        <v>1.82</v>
      </c>
      <c r="D434" s="263">
        <v>1.77</v>
      </c>
      <c r="E434" s="263">
        <v>1.92</v>
      </c>
      <c r="F434" s="263">
        <v>2</v>
      </c>
      <c r="G434" s="263">
        <v>2.02</v>
      </c>
      <c r="H434" s="263">
        <v>2.06</v>
      </c>
      <c r="I434" s="263">
        <v>2.11</v>
      </c>
      <c r="J434" s="263">
        <v>2.17</v>
      </c>
      <c r="K434" s="263">
        <v>2.14</v>
      </c>
      <c r="L434" s="263">
        <v>2.14</v>
      </c>
      <c r="M434" s="263">
        <v>2.09</v>
      </c>
      <c r="N434" s="263">
        <v>2</v>
      </c>
      <c r="O434" s="87"/>
      <c r="P434" s="87"/>
      <c r="Q434" s="87"/>
    </row>
    <row r="435" spans="1:17" ht="12.75" customHeight="1">
      <c r="A435" s="131" t="s">
        <v>25</v>
      </c>
      <c r="B435" s="263">
        <v>2.2000000000000002</v>
      </c>
      <c r="C435" s="263">
        <v>2.54</v>
      </c>
      <c r="D435" s="263">
        <v>2.87</v>
      </c>
      <c r="E435" s="263">
        <v>3.01</v>
      </c>
      <c r="F435" s="263">
        <v>3.05</v>
      </c>
      <c r="G435" s="263">
        <v>3.44</v>
      </c>
      <c r="H435" s="263">
        <v>3.43</v>
      </c>
      <c r="I435" s="263">
        <v>3.39</v>
      </c>
      <c r="J435" s="263">
        <v>3.49</v>
      </c>
      <c r="K435" s="263">
        <v>3.51</v>
      </c>
      <c r="L435" s="263">
        <v>3.32</v>
      </c>
      <c r="M435" s="263">
        <v>3.26</v>
      </c>
      <c r="N435" s="263">
        <v>3.04</v>
      </c>
      <c r="O435" s="87"/>
      <c r="P435" s="87"/>
      <c r="Q435" s="87"/>
    </row>
    <row r="436" spans="1:17" ht="12.75" customHeight="1">
      <c r="A436" s="131" t="s">
        <v>26</v>
      </c>
      <c r="B436" s="263">
        <v>3.29</v>
      </c>
      <c r="C436" s="263">
        <v>3.29</v>
      </c>
      <c r="D436" s="263">
        <v>3.43</v>
      </c>
      <c r="E436" s="263">
        <v>3.76</v>
      </c>
      <c r="F436" s="263">
        <v>3.97</v>
      </c>
      <c r="G436" s="263">
        <v>4.53</v>
      </c>
      <c r="H436" s="263">
        <v>4.7</v>
      </c>
      <c r="I436" s="263">
        <v>5.15</v>
      </c>
      <c r="J436" s="263">
        <v>5.28</v>
      </c>
      <c r="K436" s="263">
        <v>5.48</v>
      </c>
      <c r="L436" s="263">
        <v>5.24</v>
      </c>
      <c r="M436" s="263">
        <v>5.26</v>
      </c>
      <c r="N436" s="263">
        <v>4.2</v>
      </c>
      <c r="O436" s="87"/>
      <c r="P436" s="87"/>
      <c r="Q436" s="87"/>
    </row>
    <row r="437" spans="1:17" ht="12.75" customHeight="1">
      <c r="A437" s="131" t="s">
        <v>155</v>
      </c>
      <c r="B437" s="263">
        <v>5.0199999999999996</v>
      </c>
      <c r="C437" s="263">
        <v>4.37</v>
      </c>
      <c r="D437" s="263">
        <v>4.26</v>
      </c>
      <c r="E437" s="263">
        <v>4.0999999999999996</v>
      </c>
      <c r="F437" s="263">
        <v>4.3600000000000003</v>
      </c>
      <c r="G437" s="263">
        <v>3.87</v>
      </c>
      <c r="H437" s="263">
        <v>3.86</v>
      </c>
      <c r="I437" s="263">
        <v>3.85</v>
      </c>
      <c r="J437" s="263">
        <v>3.97</v>
      </c>
      <c r="K437" s="263">
        <v>4.03</v>
      </c>
      <c r="L437" s="263">
        <v>3.6</v>
      </c>
      <c r="M437" s="263">
        <v>3.33</v>
      </c>
      <c r="N437" s="263">
        <v>4.0599999999999996</v>
      </c>
      <c r="O437" s="87"/>
      <c r="P437" s="87"/>
      <c r="Q437" s="87"/>
    </row>
    <row r="438" spans="1:17" ht="12.75" customHeight="1">
      <c r="A438" s="58" t="s">
        <v>1</v>
      </c>
      <c r="B438" s="253">
        <v>3.25</v>
      </c>
      <c r="C438" s="58">
        <v>3.61</v>
      </c>
      <c r="D438" s="58">
        <v>3.65</v>
      </c>
      <c r="E438" s="253">
        <v>3.6</v>
      </c>
      <c r="F438" s="58">
        <v>3.66</v>
      </c>
      <c r="G438" s="58">
        <v>3.55</v>
      </c>
      <c r="H438" s="58">
        <v>3.55</v>
      </c>
      <c r="I438" s="58">
        <v>3.41</v>
      </c>
      <c r="J438" s="58">
        <v>3.48</v>
      </c>
      <c r="K438" s="58">
        <v>3.41</v>
      </c>
      <c r="L438" s="58">
        <v>3.49</v>
      </c>
      <c r="M438" s="58">
        <v>3.65</v>
      </c>
      <c r="N438" s="58">
        <v>3.55</v>
      </c>
      <c r="O438" s="87"/>
      <c r="P438" s="87"/>
      <c r="Q438" s="87"/>
    </row>
    <row r="439" spans="1:17" ht="12.75" customHeight="1">
      <c r="A439" s="223" t="s">
        <v>2</v>
      </c>
      <c r="B439" s="58">
        <v>4.08</v>
      </c>
      <c r="C439" s="58">
        <v>4.32</v>
      </c>
      <c r="D439" s="58">
        <v>4.55</v>
      </c>
      <c r="E439" s="58">
        <v>4.82</v>
      </c>
      <c r="F439" s="58">
        <v>4.9400000000000004</v>
      </c>
      <c r="G439" s="58">
        <v>5.65</v>
      </c>
      <c r="H439" s="58">
        <v>5.53</v>
      </c>
      <c r="I439" s="253">
        <v>6.36</v>
      </c>
      <c r="J439" s="253">
        <v>6.3220000000000001</v>
      </c>
      <c r="K439" s="58">
        <v>6.38</v>
      </c>
      <c r="L439" s="58">
        <v>6.33</v>
      </c>
      <c r="M439" s="58">
        <v>6.88</v>
      </c>
      <c r="N439" s="361">
        <v>5.18</v>
      </c>
      <c r="O439" s="87"/>
      <c r="P439" s="252"/>
      <c r="Q439" s="87"/>
    </row>
    <row r="440" spans="1:17" ht="12.75" customHeight="1">
      <c r="A440" s="363" t="s">
        <v>4</v>
      </c>
      <c r="B440" s="58">
        <v>6.38</v>
      </c>
      <c r="C440" s="58">
        <v>5.73</v>
      </c>
      <c r="D440" s="253">
        <v>5.83</v>
      </c>
      <c r="E440" s="58">
        <v>5.86</v>
      </c>
      <c r="F440" s="253">
        <v>6.07</v>
      </c>
      <c r="G440" s="58">
        <v>6.28</v>
      </c>
      <c r="H440" s="58">
        <v>6.35</v>
      </c>
      <c r="I440" s="367">
        <v>6.34</v>
      </c>
      <c r="J440" s="367">
        <v>6.34</v>
      </c>
      <c r="K440" s="263">
        <v>6.37</v>
      </c>
      <c r="L440" s="361">
        <v>7.14</v>
      </c>
      <c r="M440" s="361">
        <v>7.63</v>
      </c>
      <c r="N440" s="361">
        <v>6.22</v>
      </c>
      <c r="O440" s="87"/>
      <c r="P440" s="87"/>
      <c r="Q440" s="87"/>
    </row>
    <row r="441" spans="1:17" ht="12.75" customHeight="1">
      <c r="A441" s="363" t="s">
        <v>3</v>
      </c>
      <c r="B441" s="58">
        <v>6.89</v>
      </c>
      <c r="C441" s="58">
        <v>6.78</v>
      </c>
      <c r="D441" s="253">
        <v>7.01</v>
      </c>
      <c r="E441" s="58">
        <v>6.87</v>
      </c>
      <c r="F441" s="58">
        <v>6.96</v>
      </c>
      <c r="G441" s="58">
        <v>7.04</v>
      </c>
      <c r="H441" s="58">
        <v>7.13</v>
      </c>
      <c r="I441" s="376">
        <v>6.97</v>
      </c>
      <c r="J441" s="376">
        <v>6.97</v>
      </c>
      <c r="K441" s="377">
        <v>6.97</v>
      </c>
      <c r="L441" s="377">
        <v>6.79</v>
      </c>
      <c r="M441" s="377">
        <v>6.21</v>
      </c>
      <c r="N441" s="377">
        <v>6.89</v>
      </c>
      <c r="O441" s="87"/>
      <c r="P441" s="87"/>
      <c r="Q441" s="87"/>
    </row>
    <row r="442" spans="1:17" ht="12.75" customHeight="1">
      <c r="A442" s="382" t="s">
        <v>163</v>
      </c>
      <c r="B442" s="253">
        <v>5.4</v>
      </c>
      <c r="C442" s="58">
        <v>4.63</v>
      </c>
      <c r="D442" s="253">
        <v>4.37</v>
      </c>
      <c r="E442" s="58">
        <v>4.41</v>
      </c>
      <c r="F442" s="253">
        <v>4.42</v>
      </c>
      <c r="G442" s="58">
        <v>4.3499999999999996</v>
      </c>
      <c r="H442" s="399">
        <v>4.5199999999999996</v>
      </c>
      <c r="I442" s="376">
        <v>4.71</v>
      </c>
      <c r="J442" s="376">
        <v>4.71</v>
      </c>
      <c r="K442" s="377">
        <v>4.5</v>
      </c>
      <c r="L442" s="377">
        <v>4.0599999999999996</v>
      </c>
      <c r="M442" s="377">
        <v>3.63</v>
      </c>
      <c r="N442" s="377">
        <v>4.46</v>
      </c>
      <c r="O442" s="87"/>
      <c r="P442" s="87"/>
      <c r="Q442" s="87"/>
    </row>
    <row r="443" spans="1:17" ht="12.75" customHeight="1">
      <c r="A443" s="382" t="s">
        <v>165</v>
      </c>
      <c r="B443" s="58">
        <v>3.49</v>
      </c>
      <c r="C443" s="58">
        <v>3.57</v>
      </c>
      <c r="D443" s="253">
        <v>3.6</v>
      </c>
      <c r="E443" s="58">
        <v>3.79</v>
      </c>
      <c r="F443" s="253">
        <v>3.82</v>
      </c>
      <c r="G443" s="58">
        <v>3.79</v>
      </c>
      <c r="H443" s="376">
        <v>3.81</v>
      </c>
      <c r="I443" s="376">
        <v>3.75</v>
      </c>
      <c r="J443" s="376">
        <v>3.64</v>
      </c>
      <c r="K443" s="377">
        <v>3.59</v>
      </c>
      <c r="L443" s="377">
        <v>3.8</v>
      </c>
      <c r="M443" s="377">
        <v>3.68</v>
      </c>
      <c r="N443" s="377">
        <v>3.7</v>
      </c>
      <c r="O443" s="377"/>
      <c r="P443" s="377"/>
      <c r="Q443" s="87"/>
    </row>
    <row r="444" spans="1:17" ht="12.75" customHeight="1">
      <c r="A444" s="382" t="s">
        <v>167</v>
      </c>
      <c r="B444" s="58">
        <v>3.68</v>
      </c>
      <c r="C444" s="58">
        <v>3.67</v>
      </c>
      <c r="D444" s="253">
        <v>3.59</v>
      </c>
      <c r="E444" s="58">
        <v>3.65</v>
      </c>
      <c r="F444" s="253">
        <v>3.66</v>
      </c>
      <c r="G444" s="58">
        <v>3.58</v>
      </c>
      <c r="H444" s="376">
        <v>3.56</v>
      </c>
      <c r="I444" s="376">
        <v>3.58</v>
      </c>
      <c r="J444" s="376">
        <v>3.68</v>
      </c>
      <c r="K444" s="377">
        <v>3.82</v>
      </c>
      <c r="L444" s="377">
        <v>3.6</v>
      </c>
      <c r="M444" s="377">
        <v>3.21</v>
      </c>
      <c r="N444" s="377">
        <v>3.61</v>
      </c>
      <c r="O444" s="377"/>
      <c r="P444" s="377"/>
      <c r="Q444" s="87"/>
    </row>
    <row r="445" spans="1:17" ht="12.75" customHeight="1">
      <c r="A445" s="382" t="s">
        <v>168</v>
      </c>
      <c r="B445" s="58">
        <v>3.22</v>
      </c>
      <c r="C445" s="58">
        <v>3.29</v>
      </c>
      <c r="D445" s="253">
        <v>3.23</v>
      </c>
      <c r="E445" s="58">
        <v>3.33</v>
      </c>
      <c r="F445" s="253">
        <v>3.4</v>
      </c>
      <c r="G445" s="58">
        <v>3.44</v>
      </c>
      <c r="H445" s="376">
        <v>3.49</v>
      </c>
      <c r="I445" s="376">
        <v>3.43</v>
      </c>
      <c r="J445" s="376">
        <v>3.45</v>
      </c>
      <c r="K445" s="377">
        <v>3.43</v>
      </c>
      <c r="L445" s="377">
        <v>3.49</v>
      </c>
      <c r="M445" s="377">
        <v>3.27</v>
      </c>
      <c r="N445" s="377">
        <v>3.36</v>
      </c>
      <c r="O445" s="377"/>
      <c r="P445" s="377"/>
      <c r="Q445" s="87"/>
    </row>
    <row r="446" spans="1:17" ht="12.75" customHeight="1">
      <c r="A446" s="382" t="s">
        <v>169</v>
      </c>
      <c r="B446" s="58">
        <v>3.27</v>
      </c>
      <c r="C446" s="58">
        <v>3.26</v>
      </c>
      <c r="D446" s="253">
        <v>3.15</v>
      </c>
      <c r="E446" s="58">
        <v>3.23</v>
      </c>
      <c r="F446" s="253">
        <v>3.29</v>
      </c>
      <c r="G446" s="58">
        <v>3.38</v>
      </c>
      <c r="H446" s="376">
        <v>3.51</v>
      </c>
      <c r="I446" s="376">
        <v>3.58</v>
      </c>
      <c r="J446" s="376">
        <v>3.68</v>
      </c>
      <c r="K446" s="377">
        <v>3.58</v>
      </c>
      <c r="L446" s="377">
        <v>3.47</v>
      </c>
      <c r="M446" s="377">
        <v>3.36</v>
      </c>
      <c r="N446" s="377">
        <v>3.36</v>
      </c>
      <c r="O446" s="377"/>
      <c r="P446" s="252"/>
      <c r="Q446" s="87"/>
    </row>
    <row r="447" spans="1:17" ht="12.75" customHeight="1">
      <c r="A447" s="382" t="s">
        <v>170</v>
      </c>
      <c r="B447" s="253">
        <v>3.4</v>
      </c>
      <c r="C447" s="58">
        <v>3.42</v>
      </c>
      <c r="D447" s="253">
        <v>3.41</v>
      </c>
      <c r="E447" s="58">
        <v>3.54</v>
      </c>
      <c r="F447" s="253">
        <v>3.56</v>
      </c>
      <c r="G447" s="253">
        <v>3.6</v>
      </c>
      <c r="H447" s="376">
        <v>3.61</v>
      </c>
      <c r="I447" s="376">
        <v>3.53</v>
      </c>
      <c r="J447" s="376">
        <v>3.63</v>
      </c>
      <c r="K447" s="377">
        <v>3.98</v>
      </c>
      <c r="L447" s="377">
        <v>4.16</v>
      </c>
      <c r="M447" s="377">
        <v>3.93</v>
      </c>
      <c r="N447" s="377">
        <v>3.61</v>
      </c>
      <c r="O447" s="377"/>
      <c r="P447" s="394"/>
      <c r="Q447" s="87"/>
    </row>
    <row r="448" spans="1:17" ht="12.75" customHeight="1">
      <c r="A448" s="382" t="s">
        <v>188</v>
      </c>
      <c r="B448" s="253">
        <v>3.8</v>
      </c>
      <c r="C448" s="58">
        <v>3.84</v>
      </c>
      <c r="D448" s="253">
        <v>3.68</v>
      </c>
      <c r="E448" s="58">
        <v>3.71</v>
      </c>
      <c r="F448" s="253">
        <v>3.79</v>
      </c>
      <c r="G448" s="253">
        <v>3.78</v>
      </c>
      <c r="H448" s="376">
        <v>3.68</v>
      </c>
      <c r="I448" s="376">
        <v>3.29</v>
      </c>
      <c r="J448" s="519">
        <v>3.2</v>
      </c>
      <c r="K448" s="520">
        <v>3.16</v>
      </c>
      <c r="L448" s="520">
        <v>3.21</v>
      </c>
      <c r="M448" s="520">
        <v>3.12</v>
      </c>
      <c r="N448" s="520">
        <v>3.56</v>
      </c>
      <c r="O448" s="377"/>
      <c r="P448" s="252"/>
      <c r="Q448" s="87"/>
    </row>
    <row r="449" spans="1:30" ht="12.75" customHeight="1" thickBot="1">
      <c r="A449" s="372" t="s">
        <v>192</v>
      </c>
      <c r="B449" s="266"/>
      <c r="C449" s="86"/>
      <c r="D449" s="266"/>
      <c r="E449" s="86"/>
      <c r="F449" s="266"/>
      <c r="G449" s="266"/>
      <c r="H449" s="86"/>
      <c r="I449" s="86"/>
      <c r="J449" s="86"/>
      <c r="K449" s="86"/>
      <c r="L449" s="86"/>
      <c r="M449" s="86"/>
      <c r="N449" s="86"/>
      <c r="O449" s="377"/>
      <c r="P449" s="252"/>
      <c r="Q449" s="87"/>
    </row>
    <row r="450" spans="1:30" s="510" customFormat="1" ht="12.75" customHeight="1">
      <c r="A450" s="515" t="s">
        <v>356</v>
      </c>
      <c r="B450" s="253"/>
      <c r="C450" s="58"/>
      <c r="D450" s="253"/>
      <c r="E450" s="58"/>
      <c r="F450" s="253"/>
      <c r="G450" s="253"/>
      <c r="H450" s="58"/>
      <c r="I450" s="58"/>
      <c r="J450" s="58"/>
      <c r="K450" s="58"/>
      <c r="L450" s="58"/>
      <c r="M450" s="58"/>
      <c r="N450" s="58"/>
      <c r="O450" s="520"/>
      <c r="P450" s="252"/>
      <c r="Q450" s="87"/>
    </row>
    <row r="451" spans="1:30" s="510" customFormat="1" ht="12.75" customHeight="1">
      <c r="A451" s="515"/>
      <c r="B451" s="253"/>
      <c r="C451" s="58"/>
      <c r="D451" s="253"/>
      <c r="E451" s="58"/>
      <c r="F451" s="253"/>
      <c r="G451" s="253"/>
      <c r="H451" s="58"/>
      <c r="I451" s="58"/>
      <c r="J451" s="58"/>
      <c r="K451" s="58"/>
      <c r="L451" s="58"/>
      <c r="M451" s="58"/>
      <c r="N451" s="58"/>
      <c r="O451" s="520"/>
      <c r="P451" s="252"/>
      <c r="Q451" s="87"/>
    </row>
    <row r="452" spans="1:30" ht="12.75" customHeight="1">
      <c r="A452" s="382"/>
      <c r="B452" s="58"/>
      <c r="C452" s="58"/>
      <c r="D452" s="253"/>
      <c r="E452" s="58"/>
      <c r="F452" s="253"/>
      <c r="G452" s="58"/>
      <c r="H452" s="58"/>
      <c r="I452" s="58"/>
      <c r="J452" s="58"/>
      <c r="K452" s="58"/>
      <c r="L452" s="58"/>
      <c r="M452" s="58"/>
      <c r="N452" s="58"/>
      <c r="O452" s="87"/>
      <c r="P452" s="87"/>
      <c r="Q452" s="87"/>
    </row>
    <row r="453" spans="1:30" ht="12.75" customHeight="1" thickBot="1">
      <c r="A453" s="10" t="s">
        <v>252</v>
      </c>
      <c r="B453" s="10"/>
      <c r="C453" s="10"/>
      <c r="D453" s="10"/>
      <c r="E453" s="10"/>
      <c r="F453" s="10"/>
      <c r="G453" s="10"/>
      <c r="H453" s="86"/>
      <c r="I453" s="86"/>
      <c r="J453" s="86"/>
      <c r="K453" s="86"/>
      <c r="L453" s="86"/>
      <c r="M453" s="86"/>
      <c r="N453" s="87"/>
      <c r="O453" s="131"/>
      <c r="P453" s="131"/>
      <c r="Q453" s="131"/>
      <c r="R453" s="17"/>
      <c r="S453" s="17"/>
      <c r="T453" s="17"/>
      <c r="U453" s="17"/>
      <c r="V453" s="17"/>
      <c r="W453" s="17"/>
      <c r="X453" s="17"/>
      <c r="Y453" s="17"/>
      <c r="Z453" s="17"/>
      <c r="AA453" s="17"/>
      <c r="AB453" s="17"/>
      <c r="AC453" s="17"/>
      <c r="AD453" s="17"/>
    </row>
    <row r="454" spans="1:30" ht="12.75" customHeight="1" thickBot="1">
      <c r="A454" s="229" t="s">
        <v>136</v>
      </c>
      <c r="B454" s="604" t="s">
        <v>265</v>
      </c>
      <c r="C454" s="604"/>
      <c r="D454" s="604"/>
      <c r="E454" s="604"/>
      <c r="F454" s="604"/>
      <c r="G454" s="604"/>
      <c r="H454" s="604"/>
      <c r="I454" s="604"/>
      <c r="J454" s="604"/>
      <c r="K454" s="604"/>
      <c r="L454" s="604"/>
      <c r="M454" s="604"/>
      <c r="N454" s="87"/>
      <c r="O454" s="131"/>
      <c r="P454" s="229"/>
      <c r="Q454" s="131"/>
      <c r="R454" s="17"/>
      <c r="S454" s="21"/>
      <c r="T454" s="21"/>
      <c r="U454" s="21"/>
      <c r="V454" s="21"/>
      <c r="W454" s="21"/>
      <c r="X454" s="21"/>
      <c r="Y454" s="21"/>
      <c r="Z454" s="21"/>
      <c r="AA454" s="21"/>
      <c r="AB454" s="21"/>
      <c r="AC454" s="21"/>
      <c r="AD454" s="21"/>
    </row>
    <row r="455" spans="1:30" ht="12.75" customHeight="1" thickBot="1">
      <c r="A455" s="251" t="s">
        <v>56</v>
      </c>
      <c r="B455" s="283" t="s">
        <v>135</v>
      </c>
      <c r="C455" s="283" t="s">
        <v>78</v>
      </c>
      <c r="D455" s="283" t="s">
        <v>79</v>
      </c>
      <c r="E455" s="283" t="s">
        <v>80</v>
      </c>
      <c r="F455" s="283" t="s">
        <v>81</v>
      </c>
      <c r="G455" s="283" t="s">
        <v>82</v>
      </c>
      <c r="H455" s="283" t="s">
        <v>83</v>
      </c>
      <c r="I455" s="283" t="s">
        <v>84</v>
      </c>
      <c r="J455" s="283" t="s">
        <v>85</v>
      </c>
      <c r="K455" s="283" t="s">
        <v>86</v>
      </c>
      <c r="L455" s="283" t="s">
        <v>87</v>
      </c>
      <c r="M455" s="283" t="s">
        <v>88</v>
      </c>
      <c r="N455" s="87"/>
      <c r="O455" s="131"/>
      <c r="P455" s="229"/>
      <c r="Q455" s="131"/>
      <c r="R455" s="17"/>
      <c r="S455" s="21"/>
      <c r="T455" s="21"/>
      <c r="U455" s="21"/>
      <c r="V455" s="21"/>
      <c r="W455" s="21"/>
      <c r="X455" s="22"/>
      <c r="Y455" s="21"/>
      <c r="Z455" s="21"/>
      <c r="AA455" s="21"/>
      <c r="AB455" s="21"/>
      <c r="AC455" s="21"/>
      <c r="AD455" s="21"/>
    </row>
    <row r="456" spans="1:30" ht="12.75" customHeight="1">
      <c r="A456" s="87"/>
      <c r="B456" s="566" t="s">
        <v>149</v>
      </c>
      <c r="C456" s="566"/>
      <c r="D456" s="566"/>
      <c r="E456" s="566"/>
      <c r="F456" s="566"/>
      <c r="G456" s="566"/>
      <c r="H456" s="566"/>
      <c r="I456" s="566"/>
      <c r="J456" s="566"/>
      <c r="K456" s="566"/>
      <c r="L456" s="566"/>
      <c r="M456" s="566"/>
      <c r="N456" s="87"/>
      <c r="O456" s="18"/>
      <c r="P456" s="23"/>
      <c r="Q456" s="131"/>
      <c r="R456" s="17"/>
      <c r="S456" s="17"/>
      <c r="T456" s="17"/>
      <c r="U456" s="17"/>
      <c r="V456" s="17"/>
      <c r="W456" s="17"/>
      <c r="X456" s="17"/>
      <c r="Y456" s="17"/>
      <c r="Z456" s="17"/>
      <c r="AA456" s="17"/>
      <c r="AB456" s="17"/>
      <c r="AC456" s="17"/>
      <c r="AD456" s="17"/>
    </row>
    <row r="457" spans="1:30" ht="12.75" customHeight="1">
      <c r="A457" s="87" t="s">
        <v>137</v>
      </c>
      <c r="B457" s="252">
        <v>-0.255</v>
      </c>
      <c r="C457" s="252">
        <v>-0.28499999999999998</v>
      </c>
      <c r="D457" s="252">
        <v>-0.35899999999999999</v>
      </c>
      <c r="E457" s="252">
        <v>-0.30899999999999972</v>
      </c>
      <c r="F457" s="252">
        <v>-0.23499999999999999</v>
      </c>
      <c r="G457" s="252">
        <v>-0.20599999999999996</v>
      </c>
      <c r="H457" s="252">
        <v>-0.21600000000000019</v>
      </c>
      <c r="I457" s="252">
        <v>-0.21099999999999985</v>
      </c>
      <c r="J457" s="252">
        <v>-0.22599999999999998</v>
      </c>
      <c r="K457" s="252">
        <v>-0.23899999999999988</v>
      </c>
      <c r="L457" s="252">
        <v>-9.6000000000000085E-2</v>
      </c>
      <c r="M457" s="252">
        <v>-0.14599999999999991</v>
      </c>
      <c r="N457" s="87"/>
      <c r="O457" s="261"/>
      <c r="P457" s="269"/>
      <c r="Q457" s="264"/>
      <c r="R457" s="19"/>
      <c r="S457" s="19"/>
      <c r="T457" s="19"/>
      <c r="U457" s="19"/>
      <c r="V457" s="19"/>
      <c r="W457" s="19"/>
      <c r="X457" s="19"/>
      <c r="Y457" s="19"/>
      <c r="Z457" s="19"/>
      <c r="AA457" s="19"/>
      <c r="AB457" s="19"/>
      <c r="AC457" s="19"/>
      <c r="AD457" s="19"/>
    </row>
    <row r="458" spans="1:30" ht="12.75" customHeight="1">
      <c r="A458" s="87" t="s">
        <v>138</v>
      </c>
      <c r="B458" s="252">
        <v>-0.23399999999999999</v>
      </c>
      <c r="C458" s="252">
        <v>-0.32799999999999985</v>
      </c>
      <c r="D458" s="252">
        <v>-0.40799999999999992</v>
      </c>
      <c r="E458" s="252">
        <v>-0.28099999999999969</v>
      </c>
      <c r="F458" s="252">
        <v>-0.254</v>
      </c>
      <c r="G458" s="252">
        <v>-0.21700000000000008</v>
      </c>
      <c r="H458" s="252">
        <v>-0.24</v>
      </c>
      <c r="I458" s="252">
        <v>-0.21700000000000008</v>
      </c>
      <c r="J458" s="252">
        <v>-0.19099999999999984</v>
      </c>
      <c r="K458" s="252">
        <v>-0.22500000000000001</v>
      </c>
      <c r="L458" s="252">
        <v>-0.25800000000000001</v>
      </c>
      <c r="M458" s="252">
        <v>-0.26300000000000012</v>
      </c>
      <c r="N458" s="87"/>
      <c r="O458" s="261"/>
      <c r="P458" s="269"/>
      <c r="Q458" s="264"/>
      <c r="R458" s="19"/>
      <c r="S458" s="19"/>
      <c r="T458" s="19"/>
      <c r="U458" s="19"/>
      <c r="V458" s="19"/>
      <c r="W458" s="19"/>
      <c r="X458" s="19"/>
      <c r="Y458" s="19"/>
      <c r="Z458" s="19"/>
      <c r="AA458" s="19"/>
      <c r="AB458" s="19"/>
      <c r="AC458" s="19"/>
      <c r="AD458" s="19"/>
    </row>
    <row r="459" spans="1:30" ht="12.75" customHeight="1">
      <c r="A459" s="87" t="s">
        <v>139</v>
      </c>
      <c r="B459" s="252">
        <v>-0.41100000000000003</v>
      </c>
      <c r="C459" s="252">
        <v>-0.41499999999999998</v>
      </c>
      <c r="D459" s="252">
        <v>-0.33700000000000019</v>
      </c>
      <c r="E459" s="252">
        <v>-0.28099999999999992</v>
      </c>
      <c r="F459" s="252">
        <v>-0.24199999999999999</v>
      </c>
      <c r="G459" s="252">
        <v>-0.2330000000000001</v>
      </c>
      <c r="H459" s="252">
        <v>-0.28900000000000015</v>
      </c>
      <c r="I459" s="252">
        <v>-0.32599999999999962</v>
      </c>
      <c r="J459" s="252">
        <v>-0.27099999999999991</v>
      </c>
      <c r="K459" s="252">
        <v>-0.28600000000000003</v>
      </c>
      <c r="L459" s="252">
        <v>-0.20799999999999974</v>
      </c>
      <c r="M459" s="252">
        <v>-0.18400000000000016</v>
      </c>
      <c r="N459" s="87"/>
      <c r="O459" s="261"/>
      <c r="P459" s="269"/>
      <c r="Q459" s="264"/>
      <c r="R459" s="19"/>
      <c r="S459" s="19"/>
      <c r="T459" s="19"/>
      <c r="U459" s="19"/>
      <c r="V459" s="19"/>
      <c r="W459" s="19"/>
      <c r="X459" s="19"/>
      <c r="Y459" s="19"/>
      <c r="Z459" s="19"/>
      <c r="AA459" s="19"/>
      <c r="AB459" s="19"/>
      <c r="AC459" s="19"/>
      <c r="AD459" s="19"/>
    </row>
    <row r="460" spans="1:30" ht="12.75" customHeight="1">
      <c r="A460" s="87" t="s">
        <v>140</v>
      </c>
      <c r="B460" s="252">
        <v>-0.23799999999999999</v>
      </c>
      <c r="C460" s="252">
        <v>-0.33600000000000008</v>
      </c>
      <c r="D460" s="252">
        <v>-0.26799999999999979</v>
      </c>
      <c r="E460" s="252">
        <v>-0.24400000000000022</v>
      </c>
      <c r="F460" s="252">
        <v>-0.20800000000000018</v>
      </c>
      <c r="G460" s="252">
        <v>-0.185</v>
      </c>
      <c r="H460" s="252">
        <v>-0.25</v>
      </c>
      <c r="I460" s="252">
        <v>-0.27099999999999991</v>
      </c>
      <c r="J460" s="252">
        <v>-0.32299999999999995</v>
      </c>
      <c r="K460" s="252">
        <v>-0.3839999999999999</v>
      </c>
      <c r="L460" s="252">
        <v>-0.42399999999999993</v>
      </c>
      <c r="M460" s="252">
        <v>-0.27899999999999991</v>
      </c>
      <c r="N460" s="87"/>
      <c r="O460" s="261"/>
      <c r="P460" s="269"/>
      <c r="Q460" s="264"/>
      <c r="R460" s="19"/>
      <c r="S460" s="19"/>
      <c r="T460" s="19"/>
      <c r="U460" s="19"/>
      <c r="V460" s="19"/>
      <c r="W460" s="19"/>
      <c r="X460" s="19"/>
      <c r="Y460" s="19"/>
      <c r="Z460" s="19"/>
      <c r="AA460" s="19"/>
      <c r="AB460" s="19"/>
      <c r="AC460" s="19"/>
      <c r="AD460" s="19"/>
    </row>
    <row r="461" spans="1:30" ht="12.75" customHeight="1">
      <c r="A461" s="87" t="s">
        <v>141</v>
      </c>
      <c r="B461" s="252">
        <v>-0.2410000000000001</v>
      </c>
      <c r="C461" s="252">
        <v>-0.36899999999999977</v>
      </c>
      <c r="D461" s="252">
        <v>-0.41299999999999981</v>
      </c>
      <c r="E461" s="252">
        <v>-0.49400000000000022</v>
      </c>
      <c r="F461" s="252">
        <v>-0.29299999999999971</v>
      </c>
      <c r="G461" s="252">
        <v>-0.32799999999999985</v>
      </c>
      <c r="H461" s="252">
        <v>-0.29800000000000004</v>
      </c>
      <c r="I461" s="252">
        <v>-0.31899999999999995</v>
      </c>
      <c r="J461" s="252">
        <v>-0.379</v>
      </c>
      <c r="K461" s="252">
        <v>-0.3</v>
      </c>
      <c r="L461" s="252">
        <v>-0.43800000000000017</v>
      </c>
      <c r="M461" s="252">
        <v>-0.505</v>
      </c>
      <c r="N461" s="87"/>
      <c r="O461" s="261"/>
      <c r="P461" s="269"/>
      <c r="Q461" s="264"/>
      <c r="R461" s="19"/>
      <c r="S461" s="19"/>
      <c r="T461" s="19"/>
      <c r="U461" s="19"/>
      <c r="V461" s="19"/>
      <c r="W461" s="19"/>
      <c r="X461" s="19"/>
      <c r="Y461" s="19"/>
      <c r="Z461" s="19"/>
      <c r="AA461" s="19"/>
      <c r="AB461" s="19"/>
      <c r="AC461" s="19"/>
      <c r="AD461" s="19"/>
    </row>
    <row r="462" spans="1:30" ht="12.75" customHeight="1">
      <c r="A462" s="87" t="s">
        <v>90</v>
      </c>
      <c r="B462" s="252">
        <v>-0.52797619047619015</v>
      </c>
      <c r="C462" s="252">
        <v>-0.61945652173912968</v>
      </c>
      <c r="D462" s="252">
        <v>-0.7140277777777797</v>
      </c>
      <c r="E462" s="252">
        <v>-0.60904761904762017</v>
      </c>
      <c r="F462" s="252">
        <v>-0.52571428571429024</v>
      </c>
      <c r="G462" s="252">
        <v>-0.39105263157894976</v>
      </c>
      <c r="H462" s="252">
        <v>-0.35249999999999998</v>
      </c>
      <c r="I462" s="252">
        <v>-0.4054761904761901</v>
      </c>
      <c r="J462" s="252">
        <v>-0.31262499999999971</v>
      </c>
      <c r="K462" s="252">
        <v>-0.24056818181818196</v>
      </c>
      <c r="L462" s="252">
        <v>-0.32659090909090915</v>
      </c>
      <c r="M462" s="252">
        <v>-0.24119047619047596</v>
      </c>
      <c r="N462" s="87"/>
      <c r="O462" s="261"/>
      <c r="P462" s="269"/>
      <c r="Q462" s="264"/>
      <c r="R462" s="19"/>
      <c r="S462" s="19"/>
      <c r="T462" s="19"/>
      <c r="U462" s="19"/>
      <c r="V462" s="19"/>
      <c r="W462" s="19"/>
      <c r="X462" s="19"/>
      <c r="Y462" s="19"/>
      <c r="Z462" s="19"/>
      <c r="AA462" s="19"/>
      <c r="AB462" s="19"/>
      <c r="AC462" s="19"/>
      <c r="AD462" s="19"/>
    </row>
    <row r="463" spans="1:30" ht="12.75" customHeight="1">
      <c r="A463" s="87" t="s">
        <v>91</v>
      </c>
      <c r="B463" s="252">
        <v>-0.40202380952381001</v>
      </c>
      <c r="C463" s="252">
        <v>-0.45704545454545409</v>
      </c>
      <c r="D463" s="252">
        <v>-0.42987500000000045</v>
      </c>
      <c r="E463" s="252">
        <v>-0.33181818181818157</v>
      </c>
      <c r="F463" s="252">
        <v>-0.18725000000000014</v>
      </c>
      <c r="G463" s="252">
        <v>-0.23947368421052673</v>
      </c>
      <c r="H463" s="252">
        <v>-0.24171052631578949</v>
      </c>
      <c r="I463" s="252">
        <v>-0.2323809523809528</v>
      </c>
      <c r="J463" s="252">
        <v>-0.19212499999999988</v>
      </c>
      <c r="K463" s="252">
        <v>-0.1575</v>
      </c>
      <c r="L463" s="252">
        <v>-9.1190476190476044E-2</v>
      </c>
      <c r="M463" s="252">
        <v>-2.7840909090909083E-2</v>
      </c>
      <c r="N463" s="87"/>
      <c r="O463" s="261"/>
      <c r="P463" s="269"/>
      <c r="Q463" s="264"/>
      <c r="R463" s="19"/>
      <c r="S463" s="19"/>
      <c r="T463" s="19"/>
      <c r="U463" s="19"/>
      <c r="V463" s="19"/>
      <c r="W463" s="19"/>
      <c r="X463" s="19"/>
      <c r="Y463" s="19"/>
      <c r="Z463" s="19"/>
      <c r="AA463" s="19"/>
      <c r="AB463" s="19"/>
      <c r="AC463" s="19"/>
      <c r="AD463" s="19"/>
    </row>
    <row r="464" spans="1:30" ht="12.75" customHeight="1">
      <c r="A464" s="87" t="s">
        <v>92</v>
      </c>
      <c r="B464" s="252">
        <v>-9.22619047619051E-2</v>
      </c>
      <c r="C464" s="252">
        <v>-0.21857142857142842</v>
      </c>
      <c r="D464" s="252">
        <v>-0.200625</v>
      </c>
      <c r="E464" s="252">
        <v>-0.15512499999999996</v>
      </c>
      <c r="F464" s="252">
        <v>-0.18952380952380965</v>
      </c>
      <c r="G464" s="252">
        <v>-0.17210526315789476</v>
      </c>
      <c r="H464" s="252">
        <v>-0.24760869565217369</v>
      </c>
      <c r="I464" s="252">
        <v>-0.17549999999999999</v>
      </c>
      <c r="J464" s="252">
        <v>-6.5119047619047965E-2</v>
      </c>
      <c r="K464" s="252">
        <v>-7.4090909090909207E-2</v>
      </c>
      <c r="L464" s="252">
        <v>5.3749999999999076E-3</v>
      </c>
      <c r="M464" s="252">
        <v>-0.17902173913043473</v>
      </c>
      <c r="N464" s="87"/>
      <c r="O464" s="261"/>
      <c r="P464" s="269"/>
      <c r="Q464" s="264"/>
      <c r="R464" s="19"/>
      <c r="S464" s="19"/>
      <c r="T464" s="19"/>
      <c r="U464" s="19"/>
      <c r="V464" s="19"/>
      <c r="W464" s="19"/>
      <c r="X464" s="19"/>
      <c r="Y464" s="19"/>
      <c r="Z464" s="19"/>
      <c r="AA464" s="19"/>
      <c r="AB464" s="19"/>
      <c r="AC464" s="19"/>
      <c r="AD464" s="19"/>
    </row>
    <row r="465" spans="1:30" ht="12.75" customHeight="1">
      <c r="A465" s="87" t="s">
        <v>93</v>
      </c>
      <c r="B465" s="252">
        <v>-0.26035714285714295</v>
      </c>
      <c r="C465" s="252">
        <v>-0.3253571428571429</v>
      </c>
      <c r="D465" s="252">
        <v>-0.32285714285714295</v>
      </c>
      <c r="E465" s="252">
        <v>-0.20535714285714279</v>
      </c>
      <c r="F465" s="252">
        <v>-0.15226190476190471</v>
      </c>
      <c r="G465" s="252">
        <v>-0.13787500000000019</v>
      </c>
      <c r="H465" s="252">
        <v>-0.25727272727272732</v>
      </c>
      <c r="I465" s="252">
        <v>-0.2201249999999999</v>
      </c>
      <c r="J465" s="252">
        <v>-0.14965909090909069</v>
      </c>
      <c r="K465" s="252">
        <v>-0.13202380952380954</v>
      </c>
      <c r="L465" s="252">
        <v>0.22500000000000001</v>
      </c>
      <c r="M465" s="252">
        <v>0.14652173913043498</v>
      </c>
      <c r="N465" s="87"/>
      <c r="O465" s="261"/>
      <c r="P465" s="269"/>
      <c r="Q465" s="264"/>
      <c r="R465" s="19"/>
      <c r="S465" s="19"/>
      <c r="T465" s="19"/>
      <c r="U465" s="19"/>
      <c r="V465" s="19"/>
      <c r="W465" s="19"/>
      <c r="X465" s="19"/>
      <c r="Y465" s="19"/>
      <c r="Z465" s="19"/>
      <c r="AA465" s="19"/>
      <c r="AB465" s="19"/>
      <c r="AC465" s="19"/>
      <c r="AD465" s="19"/>
    </row>
    <row r="466" spans="1:30" ht="12.75" customHeight="1">
      <c r="A466" s="87" t="s">
        <v>94</v>
      </c>
      <c r="B466" s="252">
        <v>4.1579999999999728E-2</v>
      </c>
      <c r="C466" s="252">
        <v>-0.13352000000000031</v>
      </c>
      <c r="D466" s="252">
        <v>-0.18154000000000003</v>
      </c>
      <c r="E466" s="252">
        <v>-0.23498999999999981</v>
      </c>
      <c r="F466" s="252">
        <v>-6.7989999999999995E-2</v>
      </c>
      <c r="G466" s="252">
        <v>-6.4839999999999787E-2</v>
      </c>
      <c r="H466" s="252">
        <v>-8.285000000000009E-2</v>
      </c>
      <c r="I466" s="252">
        <v>-0.13049999999999962</v>
      </c>
      <c r="J466" s="252">
        <v>-8.4269999999999623E-2</v>
      </c>
      <c r="K466" s="252">
        <v>-0.11444999999999972</v>
      </c>
      <c r="L466" s="252">
        <v>0.12867000000000006</v>
      </c>
      <c r="M466" s="252">
        <v>0.14067000000000007</v>
      </c>
      <c r="N466" s="87"/>
      <c r="O466" s="261"/>
      <c r="P466" s="269"/>
      <c r="Q466" s="264"/>
      <c r="R466" s="19"/>
      <c r="S466" s="19"/>
      <c r="T466" s="19"/>
      <c r="U466" s="19"/>
      <c r="V466" s="19"/>
      <c r="W466" s="19"/>
      <c r="X466" s="19"/>
      <c r="Y466" s="19"/>
      <c r="Z466" s="19"/>
      <c r="AA466" s="19"/>
      <c r="AB466" s="19"/>
      <c r="AC466" s="19"/>
      <c r="AD466" s="19"/>
    </row>
    <row r="467" spans="1:30" ht="12.75" customHeight="1">
      <c r="A467" s="87" t="s">
        <v>95</v>
      </c>
      <c r="B467" s="252">
        <v>9.0899999999999981E-2</v>
      </c>
      <c r="C467" s="252">
        <v>-0.12413000000000007</v>
      </c>
      <c r="D467" s="252">
        <v>-0.1709900000000002</v>
      </c>
      <c r="E467" s="252">
        <v>-0.18474999999999975</v>
      </c>
      <c r="F467" s="252">
        <v>-0.13589999999999991</v>
      </c>
      <c r="G467" s="252">
        <v>-7.488000000000028E-2</v>
      </c>
      <c r="H467" s="252">
        <v>-2.0560000000000134E-2</v>
      </c>
      <c r="I467" s="252">
        <v>-3.5000000000002807E-3</v>
      </c>
      <c r="J467" s="252">
        <v>3.7150000000000016E-2</v>
      </c>
      <c r="K467" s="252">
        <v>-2.9000000000003467E-3</v>
      </c>
      <c r="L467" s="252">
        <v>0.25740999999999992</v>
      </c>
      <c r="M467" s="252">
        <v>0.11643000000000003</v>
      </c>
      <c r="N467" s="87"/>
      <c r="O467" s="261"/>
      <c r="P467" s="269"/>
      <c r="Q467" s="264"/>
      <c r="R467" s="19"/>
      <c r="S467" s="19"/>
      <c r="T467" s="19"/>
      <c r="U467" s="19"/>
      <c r="V467" s="19"/>
      <c r="W467" s="19"/>
      <c r="X467" s="19"/>
      <c r="Y467" s="19"/>
      <c r="Z467" s="19"/>
      <c r="AA467" s="19"/>
      <c r="AB467" s="19"/>
      <c r="AC467" s="19"/>
      <c r="AD467" s="19"/>
    </row>
    <row r="468" spans="1:30" ht="12.75" customHeight="1">
      <c r="A468" s="87" t="s">
        <v>96</v>
      </c>
      <c r="B468" s="252">
        <v>-0.21720000000000006</v>
      </c>
      <c r="C468" s="252">
        <v>-0.29154000000000013</v>
      </c>
      <c r="D468" s="252">
        <v>-0.23384000000000005</v>
      </c>
      <c r="E468" s="252">
        <v>-0.16981000000000002</v>
      </c>
      <c r="F468" s="252">
        <v>-9.5469999999999944E-2</v>
      </c>
      <c r="G468" s="252">
        <v>-7.6210000000000111E-2</v>
      </c>
      <c r="H468" s="252">
        <v>-0.12518000000000007</v>
      </c>
      <c r="I468" s="252">
        <v>-0.16504000000000008</v>
      </c>
      <c r="J468" s="252">
        <v>-0.24185000000000012</v>
      </c>
      <c r="K468" s="252">
        <v>-0.19979999999999998</v>
      </c>
      <c r="L468" s="252">
        <v>-0.10786999999999991</v>
      </c>
      <c r="M468" s="252">
        <v>-0.10352000000000006</v>
      </c>
      <c r="N468" s="87"/>
      <c r="O468" s="261"/>
      <c r="P468" s="269"/>
      <c r="Q468" s="264"/>
      <c r="R468" s="19"/>
      <c r="S468" s="19"/>
      <c r="T468" s="19"/>
      <c r="U468" s="19"/>
      <c r="V468" s="19"/>
      <c r="W468" s="19"/>
      <c r="X468" s="19"/>
      <c r="Y468" s="19"/>
      <c r="Z468" s="19"/>
      <c r="AA468" s="19"/>
      <c r="AB468" s="19"/>
      <c r="AC468" s="19"/>
      <c r="AD468" s="19"/>
    </row>
    <row r="469" spans="1:30" ht="12.75" customHeight="1">
      <c r="A469" s="87" t="s">
        <v>97</v>
      </c>
      <c r="B469" s="252">
        <v>-0.26171000000000011</v>
      </c>
      <c r="C469" s="252">
        <v>-0.2805899999999999</v>
      </c>
      <c r="D469" s="252">
        <v>-0.22334999999999994</v>
      </c>
      <c r="E469" s="252">
        <v>-0.17645</v>
      </c>
      <c r="F469" s="252">
        <v>-0.1934499999999999</v>
      </c>
      <c r="G469" s="252">
        <v>-0.17454999999999998</v>
      </c>
      <c r="H469" s="252">
        <v>-0.20994999999999986</v>
      </c>
      <c r="I469" s="252">
        <v>-0.16360000000000019</v>
      </c>
      <c r="J469" s="252">
        <v>-0.19500000000000001</v>
      </c>
      <c r="K469" s="252">
        <v>-0.48839999999999995</v>
      </c>
      <c r="L469" s="252">
        <v>-0.44104999999999972</v>
      </c>
      <c r="M469" s="252">
        <v>-0.24272999999999989</v>
      </c>
      <c r="N469" s="87"/>
      <c r="O469" s="261"/>
      <c r="P469" s="269"/>
      <c r="Q469" s="264"/>
      <c r="R469" s="19"/>
      <c r="S469" s="19"/>
      <c r="T469" s="19"/>
      <c r="U469" s="19"/>
      <c r="V469" s="19"/>
      <c r="W469" s="19"/>
      <c r="X469" s="19"/>
      <c r="Y469" s="19"/>
      <c r="Z469" s="19"/>
      <c r="AA469" s="19"/>
      <c r="AB469" s="19"/>
      <c r="AC469" s="19"/>
      <c r="AD469" s="19"/>
    </row>
    <row r="470" spans="1:30" ht="12.75" customHeight="1">
      <c r="A470" s="87" t="s">
        <v>98</v>
      </c>
      <c r="B470" s="252">
        <v>-0.33142000000000005</v>
      </c>
      <c r="C470" s="252">
        <v>-0.30618999999999996</v>
      </c>
      <c r="D470" s="252">
        <v>-0.18457000000000034</v>
      </c>
      <c r="E470" s="252">
        <v>-0.24038000000000004</v>
      </c>
      <c r="F470" s="252">
        <v>-0.17761000000000005</v>
      </c>
      <c r="G470" s="252">
        <v>-0.10557000000000016</v>
      </c>
      <c r="H470" s="252">
        <v>-0.18731000000000009</v>
      </c>
      <c r="I470" s="252">
        <v>-0.12274999999999991</v>
      </c>
      <c r="J470" s="252">
        <v>-0.12549999999999972</v>
      </c>
      <c r="K470" s="252">
        <v>-8.7130000000000152E-2</v>
      </c>
      <c r="L470" s="252">
        <v>1.9100000000000339E-2</v>
      </c>
      <c r="M470" s="252">
        <v>-2.7859999999999996E-2</v>
      </c>
      <c r="N470" s="87"/>
      <c r="O470" s="261"/>
      <c r="P470" s="269"/>
      <c r="Q470" s="264"/>
      <c r="R470" s="19"/>
      <c r="S470" s="19"/>
      <c r="T470" s="19"/>
      <c r="U470" s="19"/>
      <c r="V470" s="19"/>
      <c r="W470" s="19"/>
      <c r="X470" s="19"/>
      <c r="Y470" s="19"/>
      <c r="Z470" s="19"/>
      <c r="AA470" s="19"/>
      <c r="AB470" s="19"/>
      <c r="AC470" s="19"/>
      <c r="AD470" s="19"/>
    </row>
    <row r="471" spans="1:30" ht="12.75" customHeight="1">
      <c r="A471" s="87" t="s">
        <v>99</v>
      </c>
      <c r="B471" s="252">
        <v>-3.3999999999999808E-2</v>
      </c>
      <c r="C471" s="252">
        <v>-0.17189999999999994</v>
      </c>
      <c r="D471" s="252">
        <v>-0.13941999999999988</v>
      </c>
      <c r="E471" s="252">
        <v>-0.12564999999999982</v>
      </c>
      <c r="F471" s="252">
        <v>-0.1275</v>
      </c>
      <c r="G471" s="252">
        <v>-0.1075</v>
      </c>
      <c r="H471" s="252">
        <v>-0.16250000000000001</v>
      </c>
      <c r="I471" s="252">
        <v>-0.21249999999999999</v>
      </c>
      <c r="J471" s="252">
        <v>-0.22625000000000001</v>
      </c>
      <c r="K471" s="252">
        <v>-0.2</v>
      </c>
      <c r="L471" s="252">
        <v>-3.4999999999999698E-2</v>
      </c>
      <c r="M471" s="252">
        <v>3.4999999999999698E-2</v>
      </c>
      <c r="N471" s="87"/>
      <c r="O471" s="261"/>
      <c r="P471" s="269"/>
      <c r="Q471" s="264"/>
      <c r="R471" s="19"/>
      <c r="S471" s="19"/>
      <c r="T471" s="19"/>
      <c r="U471" s="19"/>
      <c r="V471" s="19"/>
      <c r="W471" s="19"/>
      <c r="X471" s="19"/>
      <c r="Y471" s="19"/>
      <c r="Z471" s="19"/>
      <c r="AA471" s="19"/>
      <c r="AB471" s="19"/>
      <c r="AC471" s="19"/>
      <c r="AD471" s="19"/>
    </row>
    <row r="472" spans="1:30" ht="12.75" customHeight="1">
      <c r="A472" s="87" t="s">
        <v>100</v>
      </c>
      <c r="B472" s="252">
        <v>2.3499999999999854E-2</v>
      </c>
      <c r="C472" s="252">
        <v>-0.10789999999999988</v>
      </c>
      <c r="D472" s="252">
        <v>-9.9199999999999733E-2</v>
      </c>
      <c r="E472" s="252">
        <v>-0.13959999999999972</v>
      </c>
      <c r="F472" s="252">
        <v>-0.10270000000000001</v>
      </c>
      <c r="G472" s="252">
        <v>-8.3099999999999952E-2</v>
      </c>
      <c r="H472" s="252">
        <v>-0.14959999999999996</v>
      </c>
      <c r="I472" s="252">
        <v>-0.13540000000000019</v>
      </c>
      <c r="J472" s="252">
        <v>-0.11050000000000004</v>
      </c>
      <c r="K472" s="252">
        <v>-8.5500000000000131E-2</v>
      </c>
      <c r="L472" s="252">
        <v>-6.3600000000000101E-2</v>
      </c>
      <c r="M472" s="252">
        <v>-0.16409999999999991</v>
      </c>
      <c r="N472" s="87"/>
      <c r="O472" s="261"/>
      <c r="P472" s="269"/>
      <c r="Q472" s="264"/>
      <c r="R472" s="19"/>
      <c r="S472" s="19"/>
      <c r="T472" s="19"/>
      <c r="U472" s="19"/>
      <c r="V472" s="19"/>
      <c r="W472" s="19"/>
      <c r="X472" s="19"/>
      <c r="Y472" s="19"/>
      <c r="Z472" s="19"/>
      <c r="AA472" s="19"/>
      <c r="AB472" s="19"/>
      <c r="AC472" s="19"/>
      <c r="AD472" s="19"/>
    </row>
    <row r="473" spans="1:30" ht="12.75" customHeight="1">
      <c r="A473" s="87" t="s">
        <v>101</v>
      </c>
      <c r="B473" s="252">
        <v>-0.185</v>
      </c>
      <c r="C473" s="252">
        <v>-0.19880429999999993</v>
      </c>
      <c r="D473" s="252">
        <v>-0.14449999999999985</v>
      </c>
      <c r="E473" s="252">
        <v>-0.18092100000000011</v>
      </c>
      <c r="F473" s="252">
        <v>-0.18</v>
      </c>
      <c r="G473" s="252">
        <v>-0.185</v>
      </c>
      <c r="H473" s="252">
        <v>-0.2325999999999997</v>
      </c>
      <c r="I473" s="252">
        <v>-5.2300000000000235E-2</v>
      </c>
      <c r="J473" s="252">
        <v>-9.3599999999999905E-2</v>
      </c>
      <c r="K473" s="252">
        <v>-8.6099999999999621E-2</v>
      </c>
      <c r="L473" s="252">
        <v>1.2500000000001954E-3</v>
      </c>
      <c r="M473" s="252">
        <v>-4.2000000000000259E-2</v>
      </c>
      <c r="N473" s="87"/>
      <c r="O473" s="261"/>
      <c r="P473" s="269"/>
      <c r="Q473" s="264"/>
      <c r="R473" s="19"/>
      <c r="S473" s="19"/>
      <c r="T473" s="19"/>
      <c r="U473" s="19"/>
      <c r="V473" s="19"/>
      <c r="W473" s="19"/>
      <c r="X473" s="19"/>
      <c r="Y473" s="19"/>
      <c r="Z473" s="19"/>
      <c r="AA473" s="19"/>
      <c r="AB473" s="19"/>
      <c r="AC473" s="19"/>
      <c r="AD473" s="19"/>
    </row>
    <row r="474" spans="1:30" ht="12.75" customHeight="1">
      <c r="A474" s="87" t="s">
        <v>102</v>
      </c>
      <c r="B474" s="252">
        <v>-2.1599999999999842E-2</v>
      </c>
      <c r="C474" s="252">
        <v>-3.8900000000000379E-2</v>
      </c>
      <c r="D474" s="252">
        <v>-0.1379999999999999</v>
      </c>
      <c r="E474" s="252">
        <v>-0.22629999999999995</v>
      </c>
      <c r="F474" s="252">
        <v>-0.14660000000000029</v>
      </c>
      <c r="G474" s="252">
        <v>-0.12309999999999999</v>
      </c>
      <c r="H474" s="252">
        <v>-0.14000000000000001</v>
      </c>
      <c r="I474" s="252">
        <v>-0.12699999999999978</v>
      </c>
      <c r="J474" s="252">
        <v>-0.14559999999999995</v>
      </c>
      <c r="K474" s="252">
        <v>-9.0700000000000003E-2</v>
      </c>
      <c r="L474" s="252">
        <v>-0.18789999999999996</v>
      </c>
      <c r="M474" s="252">
        <v>-0.12340000000000018</v>
      </c>
      <c r="N474" s="87"/>
      <c r="O474" s="261"/>
      <c r="P474" s="269"/>
      <c r="Q474" s="264"/>
      <c r="R474" s="19"/>
      <c r="S474" s="19"/>
      <c r="T474" s="19"/>
      <c r="U474" s="19"/>
      <c r="V474" s="19"/>
      <c r="W474" s="19"/>
      <c r="X474" s="19"/>
      <c r="Y474" s="19"/>
      <c r="Z474" s="19"/>
      <c r="AA474" s="19"/>
      <c r="AB474" s="19"/>
      <c r="AC474" s="19"/>
      <c r="AD474" s="19"/>
    </row>
    <row r="475" spans="1:30" ht="12.75" customHeight="1">
      <c r="A475" s="87" t="s">
        <v>103</v>
      </c>
      <c r="B475" s="252">
        <v>-0.19285714285714217</v>
      </c>
      <c r="C475" s="252">
        <v>-0.20595238095238111</v>
      </c>
      <c r="D475" s="252">
        <v>-0.28821428571428553</v>
      </c>
      <c r="E475" s="252">
        <v>-3.3586956521739708E-2</v>
      </c>
      <c r="F475" s="252">
        <v>-0.32130952380952404</v>
      </c>
      <c r="G475" s="252">
        <v>-0.12026315789473641</v>
      </c>
      <c r="H475" s="252">
        <v>-0.11119565217391347</v>
      </c>
      <c r="I475" s="252">
        <v>-1.723684210526244E-2</v>
      </c>
      <c r="J475" s="252">
        <v>-5.5714285714285605E-2</v>
      </c>
      <c r="K475" s="252">
        <v>-6.7386363636364077E-2</v>
      </c>
      <c r="L475" s="252">
        <v>5.0750000000000295E-2</v>
      </c>
      <c r="M475" s="252">
        <v>-3.2065217391304301E-2</v>
      </c>
      <c r="N475" s="87"/>
      <c r="O475" s="261"/>
      <c r="P475" s="269"/>
      <c r="Q475" s="264"/>
      <c r="R475" s="19"/>
      <c r="S475" s="19"/>
      <c r="T475" s="19"/>
      <c r="U475" s="19"/>
      <c r="V475" s="19"/>
      <c r="W475" s="19"/>
      <c r="X475" s="19"/>
      <c r="Y475" s="19"/>
      <c r="Z475" s="19"/>
      <c r="AA475" s="19"/>
      <c r="AB475" s="19"/>
      <c r="AC475" s="19"/>
      <c r="AD475" s="19"/>
    </row>
    <row r="476" spans="1:30" ht="12.75" customHeight="1">
      <c r="A476" s="87" t="s">
        <v>104</v>
      </c>
      <c r="B476" s="252">
        <v>-1.3090000000000046E-2</v>
      </c>
      <c r="C476" s="252">
        <v>-9.9499999999999922E-2</v>
      </c>
      <c r="D476" s="252">
        <v>-9.9999999999999867E-2</v>
      </c>
      <c r="E476" s="252">
        <v>-0.16199999999999992</v>
      </c>
      <c r="F476" s="252">
        <v>-0.13464000000000009</v>
      </c>
      <c r="G476" s="252">
        <v>-0.10407000000000011</v>
      </c>
      <c r="H476" s="252">
        <v>-0.16220000000000034</v>
      </c>
      <c r="I476" s="252">
        <v>-0.12657000000000007</v>
      </c>
      <c r="J476" s="252">
        <v>-0.18727000000000027</v>
      </c>
      <c r="K476" s="252">
        <v>-0.21760000000000002</v>
      </c>
      <c r="L476" s="252">
        <v>-0.2513749999999999</v>
      </c>
      <c r="M476" s="252">
        <v>-0.2004999999999999</v>
      </c>
      <c r="N476" s="87"/>
      <c r="O476" s="261"/>
      <c r="P476" s="269"/>
      <c r="Q476" s="264"/>
      <c r="R476" s="19"/>
      <c r="S476" s="19"/>
      <c r="T476" s="19"/>
      <c r="U476" s="19"/>
      <c r="V476" s="19"/>
      <c r="W476" s="19"/>
      <c r="X476" s="19"/>
      <c r="Y476" s="19"/>
      <c r="Z476" s="19"/>
      <c r="AA476" s="19"/>
      <c r="AB476" s="19"/>
      <c r="AC476" s="19"/>
      <c r="AD476" s="19"/>
    </row>
    <row r="477" spans="1:30" ht="12.75" customHeight="1">
      <c r="A477" s="87" t="s">
        <v>105</v>
      </c>
      <c r="B477" s="252">
        <v>-0.33824999999999994</v>
      </c>
      <c r="C477" s="252">
        <v>-0.4386000000000001</v>
      </c>
      <c r="D477" s="252">
        <v>-0.41</v>
      </c>
      <c r="E477" s="252">
        <v>-0.43375000000000002</v>
      </c>
      <c r="F477" s="252">
        <v>-0.53270000000000017</v>
      </c>
      <c r="G477" s="252">
        <v>-0.37349999999999994</v>
      </c>
      <c r="H477" s="252">
        <v>-0.38500000000000001</v>
      </c>
      <c r="I477" s="252">
        <v>-0.69100000000000028</v>
      </c>
      <c r="J477" s="252">
        <v>-0.66640000000000033</v>
      </c>
      <c r="K477" s="252">
        <v>-0.4623999999999997</v>
      </c>
      <c r="L477" s="252">
        <v>0.56809999999999983</v>
      </c>
      <c r="M477" s="252">
        <v>0.65539999999999976</v>
      </c>
      <c r="N477" s="87"/>
      <c r="O477" s="261"/>
      <c r="P477" s="269"/>
      <c r="Q477" s="265"/>
      <c r="R477" s="19"/>
      <c r="S477" s="19"/>
      <c r="T477" s="19"/>
      <c r="U477" s="19"/>
      <c r="V477" s="19"/>
      <c r="W477" s="19"/>
      <c r="X477" s="19"/>
      <c r="Y477" s="19"/>
      <c r="Z477" s="19"/>
      <c r="AA477" s="19"/>
      <c r="AB477" s="19"/>
      <c r="AC477" s="19"/>
      <c r="AD477" s="19"/>
    </row>
    <row r="478" spans="1:30" ht="12.75" customHeight="1">
      <c r="A478" s="87" t="s">
        <v>106</v>
      </c>
      <c r="B478" s="252">
        <v>0.36012500000000003</v>
      </c>
      <c r="C478" s="252">
        <v>4.2065999999999715E-2</v>
      </c>
      <c r="D478" s="252">
        <v>-2.0499999999999741E-2</v>
      </c>
      <c r="E478" s="252">
        <v>-1.4047000000000143E-2</v>
      </c>
      <c r="F478" s="252">
        <v>9.6599999999997799E-3</v>
      </c>
      <c r="G478" s="252">
        <v>-0.1561840000000001</v>
      </c>
      <c r="H478" s="252">
        <v>-0.24175000000000013</v>
      </c>
      <c r="I478" s="252">
        <v>-0.19295499999999999</v>
      </c>
      <c r="J478" s="252">
        <v>-0.11773800000000012</v>
      </c>
      <c r="K478" s="252">
        <v>-0.10166699999999995</v>
      </c>
      <c r="L478" s="252">
        <v>-2.8068000000000204E-2</v>
      </c>
      <c r="M478" s="252">
        <v>-0.12547599999999992</v>
      </c>
      <c r="N478" s="87"/>
      <c r="O478" s="261"/>
      <c r="P478" s="269"/>
      <c r="Q478" s="264"/>
      <c r="R478" s="19"/>
      <c r="S478" s="19"/>
      <c r="T478" s="19"/>
      <c r="U478" s="19"/>
      <c r="V478" s="19"/>
      <c r="W478" s="19"/>
      <c r="X478" s="19"/>
      <c r="Y478" s="19"/>
      <c r="Z478" s="19"/>
      <c r="AA478" s="19"/>
      <c r="AB478" s="19"/>
      <c r="AC478" s="19"/>
      <c r="AD478" s="19"/>
    </row>
    <row r="479" spans="1:30" ht="12.75" customHeight="1">
      <c r="A479" s="87" t="s">
        <v>107</v>
      </c>
      <c r="B479" s="252">
        <v>-0.12214299999999989</v>
      </c>
      <c r="C479" s="252">
        <v>-0.27336999999999989</v>
      </c>
      <c r="D479" s="252">
        <v>-0.25105300000000019</v>
      </c>
      <c r="E479" s="252">
        <v>-0.21352299999999991</v>
      </c>
      <c r="F479" s="252">
        <v>-0.14812500000000001</v>
      </c>
      <c r="G479" s="252">
        <v>-0.13789600000000002</v>
      </c>
      <c r="H479" s="252">
        <v>-0.16420500000000038</v>
      </c>
      <c r="I479" s="252">
        <v>-7.5794999999999835E-2</v>
      </c>
      <c r="J479" s="252">
        <v>-0.14000000000000001</v>
      </c>
      <c r="K479" s="252">
        <v>-0.14159100000000002</v>
      </c>
      <c r="L479" s="252">
        <v>-0.13670500000000008</v>
      </c>
      <c r="M479" s="252">
        <v>-0.17273800000000006</v>
      </c>
      <c r="N479" s="87"/>
      <c r="O479" s="261"/>
      <c r="P479" s="269"/>
      <c r="Q479" s="264"/>
      <c r="R479" s="19"/>
      <c r="S479" s="19"/>
      <c r="T479" s="19"/>
      <c r="U479" s="19"/>
      <c r="V479" s="19"/>
      <c r="W479" s="19"/>
      <c r="X479" s="19"/>
      <c r="Y479" s="19"/>
      <c r="Z479" s="19"/>
      <c r="AA479" s="19"/>
      <c r="AB479" s="19"/>
      <c r="AC479" s="19"/>
      <c r="AD479" s="19"/>
    </row>
    <row r="480" spans="1:30" ht="12.75" customHeight="1">
      <c r="A480" s="87" t="s">
        <v>108</v>
      </c>
      <c r="B480" s="252">
        <v>-0.2441669999999998</v>
      </c>
      <c r="C480" s="252">
        <v>-0.27670499999999998</v>
      </c>
      <c r="D480" s="252">
        <v>-0.25962499999999999</v>
      </c>
      <c r="E480" s="252">
        <v>-0.21454500000000021</v>
      </c>
      <c r="F480" s="252">
        <v>-0.10776299999999983</v>
      </c>
      <c r="G480" s="252">
        <v>-9.5921000000000145E-2</v>
      </c>
      <c r="H480" s="252">
        <v>-0.17934800000000006</v>
      </c>
      <c r="I480" s="252">
        <v>-0.14136399999999982</v>
      </c>
      <c r="J480" s="252">
        <v>-0.20799999999999996</v>
      </c>
      <c r="K480" s="252">
        <v>-0.20409100000000024</v>
      </c>
      <c r="L480" s="252">
        <v>-0.22523800000000005</v>
      </c>
      <c r="M480" s="252">
        <v>-0.38579499999999989</v>
      </c>
      <c r="N480" s="87"/>
      <c r="O480" s="261"/>
      <c r="P480" s="269"/>
      <c r="Q480" s="264"/>
      <c r="R480" s="19"/>
      <c r="S480" s="19"/>
      <c r="T480" s="19"/>
      <c r="U480" s="19"/>
      <c r="V480" s="19"/>
      <c r="W480" s="19"/>
      <c r="X480" s="19"/>
      <c r="Y480" s="19"/>
      <c r="Z480" s="19"/>
      <c r="AA480" s="19"/>
      <c r="AB480" s="19"/>
      <c r="AC480" s="19"/>
      <c r="AD480" s="19"/>
    </row>
    <row r="481" spans="1:30" ht="12.75" customHeight="1">
      <c r="A481" s="87" t="s">
        <v>109</v>
      </c>
      <c r="B481" s="252">
        <v>-0.39785700000000013</v>
      </c>
      <c r="C481" s="252">
        <v>-0.32250000000000001</v>
      </c>
      <c r="D481" s="252">
        <v>-0.25619000000000014</v>
      </c>
      <c r="E481" s="252">
        <v>-0.19690499999999989</v>
      </c>
      <c r="F481" s="252">
        <v>-0.24987500000000007</v>
      </c>
      <c r="G481" s="252">
        <v>-0.21662500000000007</v>
      </c>
      <c r="H481" s="252">
        <v>-0.27684800000000021</v>
      </c>
      <c r="I481" s="252">
        <v>-0.2447370000000002</v>
      </c>
      <c r="J481" s="252">
        <v>-0.28511400000000009</v>
      </c>
      <c r="K481" s="252">
        <v>-0.16920500000000005</v>
      </c>
      <c r="L481" s="252">
        <v>-0.20674999999999999</v>
      </c>
      <c r="M481" s="252">
        <v>-0.26293499999999992</v>
      </c>
      <c r="N481" s="87"/>
      <c r="O481" s="261"/>
      <c r="P481" s="269"/>
      <c r="Q481" s="264"/>
      <c r="R481" s="19"/>
      <c r="S481" s="19"/>
      <c r="T481" s="19"/>
      <c r="U481" s="19"/>
      <c r="V481" s="19"/>
      <c r="W481" s="19"/>
      <c r="X481" s="19"/>
      <c r="Y481" s="19"/>
      <c r="Z481" s="19"/>
      <c r="AA481" s="19"/>
      <c r="AB481" s="19"/>
      <c r="AC481" s="19"/>
      <c r="AD481" s="19"/>
    </row>
    <row r="482" spans="1:30" ht="12.75" customHeight="1">
      <c r="A482" s="87" t="s">
        <v>110</v>
      </c>
      <c r="B482" s="252">
        <v>-0.3194999999999999</v>
      </c>
      <c r="C482" s="252">
        <v>-0.30170499999999989</v>
      </c>
      <c r="D482" s="252">
        <v>-0.24666699999999975</v>
      </c>
      <c r="E482" s="252">
        <v>-0.25299999999999989</v>
      </c>
      <c r="F482" s="252">
        <v>-0.20988100000000021</v>
      </c>
      <c r="G482" s="252">
        <v>-0.15302600000000011</v>
      </c>
      <c r="H482" s="252">
        <v>-0.18299999999999983</v>
      </c>
      <c r="I482" s="252">
        <v>-0.16600000000000015</v>
      </c>
      <c r="J482" s="252">
        <v>-0.17399999999999993</v>
      </c>
      <c r="K482" s="252">
        <v>-0.16700000000000004</v>
      </c>
      <c r="L482" s="252">
        <v>-0.28547600000000006</v>
      </c>
      <c r="M482" s="252">
        <v>-0.26967400000000019</v>
      </c>
      <c r="N482" s="87"/>
      <c r="O482" s="261"/>
      <c r="P482" s="269"/>
      <c r="Q482" s="264"/>
      <c r="R482" s="19"/>
      <c r="S482" s="19"/>
      <c r="T482" s="19"/>
      <c r="U482" s="19"/>
      <c r="V482" s="19"/>
      <c r="W482" s="19"/>
      <c r="X482" s="19"/>
      <c r="Y482" s="19"/>
      <c r="Z482" s="19"/>
      <c r="AA482" s="19"/>
      <c r="AB482" s="19"/>
      <c r="AC482" s="19"/>
      <c r="AD482" s="19"/>
    </row>
    <row r="483" spans="1:30" ht="12.75" customHeight="1">
      <c r="A483" s="87" t="s">
        <v>111</v>
      </c>
      <c r="B483" s="252">
        <v>-0.30694399999999988</v>
      </c>
      <c r="C483" s="252">
        <v>-0.24434799999999979</v>
      </c>
      <c r="D483" s="252">
        <v>-0.19904799999999989</v>
      </c>
      <c r="E483" s="252">
        <v>-0.17249999999999999</v>
      </c>
      <c r="F483" s="252">
        <v>-0.13023800000000008</v>
      </c>
      <c r="G483" s="252">
        <v>-0.11592099999999994</v>
      </c>
      <c r="H483" s="252">
        <v>-0.12824999999999998</v>
      </c>
      <c r="I483" s="252">
        <v>-7.7727000000000102E-2</v>
      </c>
      <c r="J483" s="252">
        <v>-0.15306799999999998</v>
      </c>
      <c r="K483" s="252">
        <v>-0.14962500000000012</v>
      </c>
      <c r="L483" s="252">
        <v>-0.2240000000000002</v>
      </c>
      <c r="M483" s="252">
        <v>-0.21386400000000005</v>
      </c>
      <c r="N483" s="87"/>
      <c r="O483" s="261"/>
      <c r="P483" s="269"/>
      <c r="Q483" s="264"/>
      <c r="R483" s="19"/>
      <c r="S483" s="19"/>
      <c r="T483" s="19"/>
      <c r="U483" s="19"/>
      <c r="V483" s="19"/>
      <c r="W483" s="19"/>
      <c r="X483" s="19"/>
      <c r="Y483" s="19"/>
      <c r="Z483" s="19"/>
      <c r="AA483" s="19"/>
      <c r="AB483" s="19"/>
      <c r="AC483" s="19"/>
      <c r="AD483" s="19"/>
    </row>
    <row r="484" spans="1:30" ht="12.75" customHeight="1">
      <c r="A484" s="87" t="s">
        <v>112</v>
      </c>
      <c r="B484" s="252">
        <v>-0.25129999999999963</v>
      </c>
      <c r="C484" s="252">
        <v>-0.18420000000000014</v>
      </c>
      <c r="D484" s="252">
        <v>-0.14700000000000024</v>
      </c>
      <c r="E484" s="252">
        <v>-4.3000000000000149E-2</v>
      </c>
      <c r="F484" s="252">
        <v>-2.8000000000000025E-2</v>
      </c>
      <c r="G484" s="252">
        <v>-5.0000000000000266E-2</v>
      </c>
      <c r="H484" s="252">
        <v>-2.7379999999999072E-3</v>
      </c>
      <c r="I484" s="252">
        <v>-4.5238000000000334E-2</v>
      </c>
      <c r="J484" s="252">
        <v>-6.800000000000006E-2</v>
      </c>
      <c r="K484" s="252">
        <v>-5.400000000000027E-2</v>
      </c>
      <c r="L484" s="252">
        <v>4.6399999999999775E-2</v>
      </c>
      <c r="M484" s="252">
        <v>-5.400000000000027E-2</v>
      </c>
      <c r="N484" s="87"/>
      <c r="O484" s="261"/>
      <c r="P484" s="269"/>
      <c r="Q484" s="264"/>
      <c r="R484" s="19"/>
      <c r="S484" s="19"/>
      <c r="T484" s="19"/>
      <c r="U484" s="19"/>
      <c r="V484" s="19"/>
      <c r="W484" s="19"/>
      <c r="X484" s="19"/>
      <c r="Y484" s="19"/>
      <c r="Z484" s="19"/>
      <c r="AA484" s="19"/>
      <c r="AB484" s="19"/>
      <c r="AC484" s="19"/>
      <c r="AD484" s="19"/>
    </row>
    <row r="485" spans="1:30" ht="12.75" customHeight="1">
      <c r="A485" s="87" t="s">
        <v>113</v>
      </c>
      <c r="B485" s="252">
        <v>-0.11399999999999988</v>
      </c>
      <c r="C485" s="252">
        <v>-0.13599999999999968</v>
      </c>
      <c r="D485" s="252">
        <v>-0.17</v>
      </c>
      <c r="E485" s="252">
        <v>-0.16800000000000001</v>
      </c>
      <c r="F485" s="252">
        <v>-0.27699999999999969</v>
      </c>
      <c r="G485" s="252">
        <v>-0.21900000000000031</v>
      </c>
      <c r="H485" s="252">
        <v>-0.30299999999999994</v>
      </c>
      <c r="I485" s="252">
        <v>-0.26600000000000001</v>
      </c>
      <c r="J485" s="252">
        <v>-0.15</v>
      </c>
      <c r="K485" s="252">
        <v>-7.0000000000000007E-2</v>
      </c>
      <c r="L485" s="252">
        <v>0.14000000000000001</v>
      </c>
      <c r="M485" s="252">
        <v>9.2999999999999999E-2</v>
      </c>
      <c r="N485" s="87"/>
      <c r="O485" s="261"/>
      <c r="P485" s="269"/>
      <c r="Q485" s="264"/>
      <c r="R485" s="19"/>
      <c r="S485" s="19"/>
      <c r="T485" s="19"/>
      <c r="U485" s="19"/>
      <c r="V485" s="19"/>
      <c r="W485" s="19"/>
      <c r="X485" s="19"/>
      <c r="Y485" s="19"/>
      <c r="Z485" s="19"/>
      <c r="AA485" s="19"/>
      <c r="AB485" s="19"/>
      <c r="AC485" s="19"/>
      <c r="AD485" s="19"/>
    </row>
    <row r="486" spans="1:30" ht="12.75" customHeight="1">
      <c r="A486" s="87" t="s">
        <v>114</v>
      </c>
      <c r="B486" s="252">
        <f t="shared" ref="B486:M486" si="4">B433-B223</f>
        <v>1.988100000000026E-2</v>
      </c>
      <c r="C486" s="252">
        <f t="shared" si="4"/>
        <v>0.10023800000000005</v>
      </c>
      <c r="D486" s="252">
        <f t="shared" si="4"/>
        <v>6.0594999999999732E-2</v>
      </c>
      <c r="E486" s="252">
        <f t="shared" si="4"/>
        <v>-1.0476000000000152E-2</v>
      </c>
      <c r="F486" s="252">
        <f t="shared" si="4"/>
        <v>0.11874999999999991</v>
      </c>
      <c r="G486" s="252">
        <f t="shared" si="4"/>
        <v>-5.3420999999999941E-2</v>
      </c>
      <c r="H486" s="252">
        <f t="shared" si="4"/>
        <v>-0.15318200000000015</v>
      </c>
      <c r="I486" s="252">
        <f t="shared" si="4"/>
        <v>-7.8809999999999825E-2</v>
      </c>
      <c r="J486" s="252">
        <f t="shared" si="4"/>
        <v>-0.12964299999999995</v>
      </c>
      <c r="K486" s="252">
        <f t="shared" si="4"/>
        <v>-0.18840900000000005</v>
      </c>
      <c r="L486" s="252">
        <f t="shared" si="4"/>
        <v>-0.29087500000000022</v>
      </c>
      <c r="M486" s="252">
        <f t="shared" si="4"/>
        <v>-0.20162999999999998</v>
      </c>
      <c r="N486" s="87"/>
      <c r="O486" s="261"/>
      <c r="P486" s="269"/>
      <c r="Q486" s="264"/>
      <c r="R486" s="19"/>
      <c r="S486" s="19"/>
      <c r="T486" s="19"/>
      <c r="U486" s="19"/>
      <c r="V486" s="19"/>
      <c r="W486" s="19"/>
      <c r="X486" s="19"/>
      <c r="Y486" s="19"/>
      <c r="Z486" s="19"/>
      <c r="AA486" s="19"/>
      <c r="AB486" s="19"/>
      <c r="AC486" s="19"/>
      <c r="AD486" s="19"/>
    </row>
    <row r="487" spans="1:30" ht="12.75" customHeight="1">
      <c r="A487" s="87" t="s">
        <v>24</v>
      </c>
      <c r="B487" s="252">
        <f t="shared" ref="B487:M487" si="5">B434-B224</f>
        <v>-0.19880999999999993</v>
      </c>
      <c r="C487" s="252">
        <f t="shared" si="5"/>
        <v>-0.20059500000000008</v>
      </c>
      <c r="D487" s="252">
        <f t="shared" si="5"/>
        <v>-0.15988099999999994</v>
      </c>
      <c r="E487" s="252">
        <f t="shared" si="5"/>
        <v>-0.16297600000000001</v>
      </c>
      <c r="F487" s="252">
        <f t="shared" si="5"/>
        <v>-0.13387500000000019</v>
      </c>
      <c r="G487" s="252">
        <f t="shared" si="5"/>
        <v>-0.20960499999999982</v>
      </c>
      <c r="H487" s="252">
        <f t="shared" si="5"/>
        <v>-0.218804</v>
      </c>
      <c r="I487" s="252">
        <f t="shared" si="5"/>
        <v>-0.25815800000000033</v>
      </c>
      <c r="J487" s="252">
        <f t="shared" si="5"/>
        <v>-0.32954499999999998</v>
      </c>
      <c r="K487" s="252">
        <f t="shared" si="5"/>
        <v>-0.24124999999999996</v>
      </c>
      <c r="L487" s="252">
        <f t="shared" si="5"/>
        <v>-0.34537499999999977</v>
      </c>
      <c r="M487" s="252">
        <f t="shared" si="5"/>
        <v>-0.20782600000000029</v>
      </c>
      <c r="N487" s="252"/>
      <c r="O487" s="421"/>
      <c r="P487" s="269"/>
      <c r="Q487" s="264"/>
      <c r="R487" s="19"/>
      <c r="S487" s="19"/>
      <c r="T487" s="19"/>
      <c r="U487" s="19"/>
      <c r="V487" s="19"/>
      <c r="W487" s="19"/>
      <c r="X487" s="19"/>
      <c r="Y487" s="19"/>
      <c r="Z487" s="19"/>
      <c r="AA487" s="19"/>
      <c r="AB487" s="19"/>
      <c r="AC487" s="19"/>
      <c r="AD487" s="19"/>
    </row>
    <row r="488" spans="1:30" ht="12.75" customHeight="1">
      <c r="A488" s="87" t="s">
        <v>25</v>
      </c>
      <c r="B488" s="252">
        <f t="shared" ref="B488:M488" si="6">B435-B225</f>
        <v>-0.28525</v>
      </c>
      <c r="C488" s="252">
        <f t="shared" si="6"/>
        <v>-0.49261400000000011</v>
      </c>
      <c r="D488" s="252">
        <f t="shared" si="6"/>
        <v>-0.68809499999999968</v>
      </c>
      <c r="E488" s="252">
        <f t="shared" si="6"/>
        <v>-0.75337500000000013</v>
      </c>
      <c r="F488" s="252">
        <f t="shared" si="6"/>
        <v>-0.85845200000000021</v>
      </c>
      <c r="G488" s="252">
        <f t="shared" si="6"/>
        <v>-0.67223700000000042</v>
      </c>
      <c r="H488" s="252">
        <f t="shared" si="6"/>
        <v>-0.63636399999999993</v>
      </c>
      <c r="I488" s="252">
        <f t="shared" si="6"/>
        <v>-0.22761899999999979</v>
      </c>
      <c r="J488" s="252">
        <f t="shared" si="6"/>
        <v>-0.25352299999999994</v>
      </c>
      <c r="K488" s="252">
        <f t="shared" si="6"/>
        <v>-0.29976200000000031</v>
      </c>
      <c r="L488" s="252">
        <f t="shared" si="6"/>
        <v>2.4404999999999788E-2</v>
      </c>
      <c r="M488" s="252">
        <f t="shared" si="6"/>
        <v>-4.880400000000007E-2</v>
      </c>
      <c r="N488" s="87"/>
      <c r="O488" s="362"/>
      <c r="P488" s="269"/>
      <c r="Q488" s="264"/>
      <c r="R488" s="19"/>
      <c r="S488" s="19"/>
      <c r="T488" s="19"/>
      <c r="U488" s="19"/>
      <c r="V488" s="19"/>
      <c r="W488" s="19"/>
      <c r="X488" s="19"/>
      <c r="Y488" s="19"/>
      <c r="Z488" s="19"/>
      <c r="AA488" s="19"/>
      <c r="AB488" s="19"/>
      <c r="AC488" s="19"/>
      <c r="AD488" s="19"/>
    </row>
    <row r="489" spans="1:30" ht="12.75" customHeight="1">
      <c r="A489" s="87" t="s">
        <v>26</v>
      </c>
      <c r="B489" s="252">
        <f t="shared" ref="B489:M489" si="7">B436-B226</f>
        <v>-0.29618399999999978</v>
      </c>
      <c r="C489" s="252">
        <f t="shared" si="7"/>
        <v>-0.28858700000000015</v>
      </c>
      <c r="D489" s="252">
        <f t="shared" si="7"/>
        <v>-0.38547599999999971</v>
      </c>
      <c r="E489" s="252">
        <f t="shared" si="7"/>
        <v>-0.56425000000000036</v>
      </c>
      <c r="F489" s="252">
        <f t="shared" si="7"/>
        <v>-0.91571399999999992</v>
      </c>
      <c r="G489" s="252">
        <f t="shared" si="7"/>
        <v>-0.63074999999999992</v>
      </c>
      <c r="H489" s="252">
        <f t="shared" si="7"/>
        <v>-0.83150000000000013</v>
      </c>
      <c r="I489" s="252">
        <f t="shared" si="7"/>
        <v>-0.78363599999999956</v>
      </c>
      <c r="J489" s="252">
        <f t="shared" si="7"/>
        <v>-0.75</v>
      </c>
      <c r="K489" s="252">
        <f t="shared" si="7"/>
        <v>-1.5089289999999993</v>
      </c>
      <c r="L489" s="252">
        <f t="shared" si="7"/>
        <v>-1.2219319999999998</v>
      </c>
      <c r="M489" s="252">
        <f t="shared" si="7"/>
        <v>-0.23321400000000025</v>
      </c>
      <c r="N489" s="87"/>
      <c r="O489" s="362"/>
      <c r="AA489" s="19"/>
      <c r="AB489" s="19"/>
      <c r="AC489" s="19"/>
      <c r="AD489" s="19"/>
    </row>
    <row r="490" spans="1:30" ht="12.75" customHeight="1">
      <c r="A490" s="58" t="s">
        <v>155</v>
      </c>
      <c r="B490" s="253">
        <f t="shared" ref="B490:M490" si="8">B437-B227</f>
        <v>-0.44309500000000046</v>
      </c>
      <c r="C490" s="253">
        <f t="shared" si="8"/>
        <v>0.24369599999999991</v>
      </c>
      <c r="D490" s="253">
        <f t="shared" si="8"/>
        <v>0.52184199999999992</v>
      </c>
      <c r="E490" s="253">
        <f t="shared" si="8"/>
        <v>0.40647699999999976</v>
      </c>
      <c r="F490" s="253">
        <f t="shared" si="8"/>
        <v>0.45037500000000019</v>
      </c>
      <c r="G490" s="253">
        <f t="shared" si="8"/>
        <v>0.2511840000000003</v>
      </c>
      <c r="H490" s="253">
        <f t="shared" si="8"/>
        <v>5.5250000000000021E-2</v>
      </c>
      <c r="I490" s="253">
        <f t="shared" si="8"/>
        <v>-2.2262000000000004E-2</v>
      </c>
      <c r="J490" s="253">
        <f t="shared" si="8"/>
        <v>-0.2458749999999994</v>
      </c>
      <c r="K490" s="253">
        <f t="shared" si="8"/>
        <v>-9.4545000000000101E-2</v>
      </c>
      <c r="L490" s="253">
        <f t="shared" si="8"/>
        <v>0.32477299999999998</v>
      </c>
      <c r="M490" s="253">
        <f t="shared" si="8"/>
        <v>5.8571000000000151E-2</v>
      </c>
      <c r="N490" s="87"/>
      <c r="O490" s="362"/>
      <c r="P490" s="269"/>
      <c r="Q490" s="264"/>
      <c r="R490" s="19"/>
      <c r="S490" s="19"/>
      <c r="T490" s="19"/>
      <c r="U490" s="19"/>
      <c r="V490" s="19"/>
      <c r="W490" s="19"/>
      <c r="X490" s="19"/>
      <c r="Y490" s="19"/>
      <c r="Z490" s="19"/>
      <c r="AA490" s="19"/>
      <c r="AB490" s="19"/>
      <c r="AC490" s="19"/>
      <c r="AD490" s="19"/>
    </row>
    <row r="491" spans="1:30" ht="12.75" customHeight="1">
      <c r="A491" s="223" t="s">
        <v>1</v>
      </c>
      <c r="B491" s="253">
        <f t="shared" ref="B491:M491" si="9">B438-B228</f>
        <v>-7.139999999998814E-4</v>
      </c>
      <c r="C491" s="253">
        <f t="shared" si="9"/>
        <v>-0.11011400000000027</v>
      </c>
      <c r="D491" s="253">
        <f t="shared" si="9"/>
        <v>-0.24937500000000012</v>
      </c>
      <c r="E491" s="253">
        <f t="shared" si="9"/>
        <v>-0.42465899999999968</v>
      </c>
      <c r="F491" s="253">
        <f t="shared" si="9"/>
        <v>-0.19868399999999964</v>
      </c>
      <c r="G491" s="253">
        <f t="shared" si="9"/>
        <v>-7.7763000000000027E-2</v>
      </c>
      <c r="H491" s="253">
        <f t="shared" si="9"/>
        <v>-0.13184800000000019</v>
      </c>
      <c r="I491" s="253">
        <f t="shared" si="9"/>
        <v>-0.13023799999999985</v>
      </c>
      <c r="J491" s="253">
        <f t="shared" si="9"/>
        <v>-0.2017500000000001</v>
      </c>
      <c r="K491" s="253">
        <f t="shared" si="9"/>
        <v>-5.7840999999999809E-2</v>
      </c>
      <c r="L491" s="253">
        <f t="shared" si="9"/>
        <v>-0.29367099999999979</v>
      </c>
      <c r="M491" s="253">
        <f t="shared" si="9"/>
        <v>-0.43613599999999986</v>
      </c>
      <c r="N491" s="87"/>
      <c r="O491" s="362"/>
      <c r="P491" s="269"/>
      <c r="Q491" s="264"/>
      <c r="R491" s="19"/>
      <c r="S491" s="19"/>
      <c r="T491" s="19"/>
      <c r="U491" s="19"/>
      <c r="V491" s="19"/>
      <c r="W491" s="19"/>
      <c r="X491" s="19"/>
      <c r="Y491" s="19"/>
      <c r="Z491" s="19"/>
      <c r="AA491" s="19"/>
      <c r="AB491" s="19"/>
      <c r="AC491" s="19"/>
      <c r="AD491" s="19"/>
    </row>
    <row r="492" spans="1:30" ht="12.75" customHeight="1">
      <c r="A492" s="223" t="s">
        <v>2</v>
      </c>
      <c r="B492" s="253">
        <f t="shared" ref="B492:M492" si="10">B439-B229</f>
        <v>-0.81166699999999992</v>
      </c>
      <c r="C492" s="253">
        <f t="shared" si="10"/>
        <v>-1.1354759999999997</v>
      </c>
      <c r="D492" s="253">
        <f t="shared" si="10"/>
        <v>-0.97250000000000014</v>
      </c>
      <c r="E492" s="253">
        <f t="shared" si="10"/>
        <v>-1.1001139999999996</v>
      </c>
      <c r="F492" s="253">
        <f t="shared" si="10"/>
        <v>-1.4123749999999999</v>
      </c>
      <c r="G492" s="253">
        <f t="shared" si="10"/>
        <v>-1.2544740000000001</v>
      </c>
      <c r="H492" s="253">
        <f t="shared" si="10"/>
        <v>-1.3338039999999998</v>
      </c>
      <c r="I492" s="253">
        <f t="shared" si="10"/>
        <v>-1.1709999999999994</v>
      </c>
      <c r="J492" s="253">
        <f t="shared" si="10"/>
        <v>-0.91300000000000026</v>
      </c>
      <c r="K492" s="253">
        <f t="shared" si="10"/>
        <v>-0.82738599999999973</v>
      </c>
      <c r="L492" s="253">
        <f t="shared" si="10"/>
        <v>-0.3516250000000003</v>
      </c>
      <c r="M492" s="253">
        <f t="shared" si="10"/>
        <v>-0.25402199999999997</v>
      </c>
      <c r="N492" s="87"/>
      <c r="O492" s="362"/>
      <c r="P492" s="269"/>
      <c r="Q492" s="264"/>
      <c r="R492" s="19"/>
      <c r="S492" s="19"/>
      <c r="T492" s="19"/>
      <c r="U492" s="19"/>
      <c r="V492" s="19"/>
      <c r="W492" s="19"/>
      <c r="X492" s="19"/>
      <c r="Y492" s="19"/>
      <c r="Z492" s="19"/>
      <c r="AA492" s="19"/>
      <c r="AB492" s="19"/>
      <c r="AC492" s="19"/>
      <c r="AD492" s="19"/>
    </row>
    <row r="493" spans="1:30" ht="12.75" customHeight="1">
      <c r="A493" s="365" t="s">
        <v>4</v>
      </c>
      <c r="B493" s="253">
        <f t="shared" ref="B493:M493" si="11">B440-B230</f>
        <v>-0.55869000000000035</v>
      </c>
      <c r="C493" s="253">
        <f t="shared" si="11"/>
        <v>-0.59118999999999922</v>
      </c>
      <c r="D493" s="253">
        <f t="shared" si="11"/>
        <v>-0.44035699999999967</v>
      </c>
      <c r="E493" s="253">
        <f t="shared" si="11"/>
        <v>-0.19928599999999985</v>
      </c>
      <c r="F493" s="253">
        <f t="shared" si="11"/>
        <v>-0.23862499999999986</v>
      </c>
      <c r="G493" s="253">
        <f t="shared" si="11"/>
        <v>-0.12387499999999996</v>
      </c>
      <c r="H493" s="253">
        <f t="shared" si="11"/>
        <v>-0.12545500000000054</v>
      </c>
      <c r="I493" s="253">
        <f t="shared" si="11"/>
        <v>4.9999999999972289E-4</v>
      </c>
      <c r="J493" s="253">
        <f t="shared" si="11"/>
        <v>0.32977299999999943</v>
      </c>
      <c r="K493" s="253">
        <f t="shared" si="11"/>
        <v>0.33809500000000003</v>
      </c>
      <c r="L493" s="253">
        <f t="shared" si="11"/>
        <v>-0.45273800000000008</v>
      </c>
      <c r="M493" s="253">
        <f t="shared" si="11"/>
        <v>-0.40543499999999977</v>
      </c>
      <c r="N493" s="87"/>
      <c r="O493" s="18"/>
      <c r="P493" s="269"/>
      <c r="Q493" s="264"/>
      <c r="R493" s="19"/>
      <c r="S493" s="19"/>
      <c r="T493" s="19"/>
      <c r="U493" s="19"/>
      <c r="V493" s="19"/>
      <c r="W493" s="19"/>
      <c r="X493" s="19"/>
      <c r="Y493" s="19"/>
      <c r="Z493" s="19"/>
      <c r="AA493" s="19"/>
      <c r="AB493" s="19"/>
      <c r="AC493" s="19"/>
      <c r="AD493" s="19"/>
    </row>
    <row r="494" spans="1:30" ht="12.75" customHeight="1">
      <c r="A494" s="365" t="s">
        <v>3</v>
      </c>
      <c r="B494" s="253">
        <f t="shared" ref="B494:M494" si="12">B441-B231</f>
        <v>-0.74394700000000036</v>
      </c>
      <c r="C494" s="253">
        <f t="shared" si="12"/>
        <v>-0.72119599999999995</v>
      </c>
      <c r="D494" s="253">
        <f t="shared" si="12"/>
        <v>-0.39107100000000017</v>
      </c>
      <c r="E494" s="253">
        <f t="shared" si="12"/>
        <v>-0.33725000000000005</v>
      </c>
      <c r="F494" s="253">
        <f t="shared" si="12"/>
        <v>-0.18654800000000016</v>
      </c>
      <c r="G494" s="253">
        <f t="shared" si="12"/>
        <v>-3.0132000000000048E-2</v>
      </c>
      <c r="H494" s="253">
        <f t="shared" si="12"/>
        <v>-2.3749999999999716E-2</v>
      </c>
      <c r="I494" s="253">
        <f t="shared" si="12"/>
        <v>0.48499999999999943</v>
      </c>
      <c r="J494" s="253">
        <f t="shared" si="12"/>
        <v>0.45522699999999983</v>
      </c>
      <c r="K494" s="253">
        <f t="shared" si="12"/>
        <v>0.34737499999999955</v>
      </c>
      <c r="L494" s="253">
        <f t="shared" si="12"/>
        <v>1.5101139999999997</v>
      </c>
      <c r="M494" s="253">
        <f t="shared" si="12"/>
        <v>1.3782949999999996</v>
      </c>
      <c r="N494" s="87"/>
      <c r="O494" s="378"/>
      <c r="P494" s="269"/>
      <c r="Q494" s="264"/>
      <c r="R494" s="19"/>
      <c r="S494" s="19"/>
      <c r="T494" s="19"/>
      <c r="U494" s="19"/>
      <c r="V494" s="19"/>
      <c r="W494" s="19"/>
      <c r="X494" s="19"/>
      <c r="Y494" s="19"/>
      <c r="Z494" s="19"/>
      <c r="AA494" s="19"/>
      <c r="AB494" s="19"/>
      <c r="AC494" s="19"/>
      <c r="AD494" s="19"/>
    </row>
    <row r="495" spans="1:30" ht="12.75" customHeight="1">
      <c r="A495" s="382" t="s">
        <v>163</v>
      </c>
      <c r="B495" s="253">
        <f t="shared" ref="B495:M495" si="13">B442-B232</f>
        <v>0.8047500000000003</v>
      </c>
      <c r="C495" s="253">
        <f t="shared" si="13"/>
        <v>0.23836999999999975</v>
      </c>
      <c r="D495" s="253">
        <f t="shared" si="13"/>
        <v>0.13999999999999968</v>
      </c>
      <c r="E495" s="253">
        <f t="shared" si="13"/>
        <v>0.1053569999999997</v>
      </c>
      <c r="F495" s="253">
        <f t="shared" si="13"/>
        <v>0.14773800000000037</v>
      </c>
      <c r="G495" s="253">
        <f t="shared" si="13"/>
        <v>-0.12289500000000064</v>
      </c>
      <c r="H495" s="253">
        <f t="shared" si="13"/>
        <v>-0.33488100000000021</v>
      </c>
      <c r="I495" s="253">
        <f t="shared" si="13"/>
        <v>-0.30999999999999961</v>
      </c>
      <c r="J495" s="253">
        <f t="shared" si="13"/>
        <v>-0.19142900000000029</v>
      </c>
      <c r="K495" s="253">
        <f t="shared" si="13"/>
        <v>3.3332999999999835E-2</v>
      </c>
      <c r="L495" s="253">
        <f t="shared" si="13"/>
        <v>0.27090899999999962</v>
      </c>
      <c r="M495" s="253">
        <f t="shared" si="13"/>
        <v>3.6547999999999803E-2</v>
      </c>
      <c r="N495" s="87"/>
      <c r="O495" s="378"/>
      <c r="P495" s="269"/>
      <c r="Q495" s="264"/>
      <c r="R495" s="19"/>
      <c r="S495" s="19"/>
      <c r="T495" s="19"/>
      <c r="U495" s="19"/>
      <c r="V495" s="19"/>
      <c r="W495" s="19"/>
      <c r="X495" s="19"/>
      <c r="Y495" s="19"/>
      <c r="Z495" s="19"/>
      <c r="AA495" s="19"/>
      <c r="AB495" s="19"/>
      <c r="AC495" s="19"/>
      <c r="AD495" s="19"/>
    </row>
    <row r="496" spans="1:30" ht="12.75" customHeight="1">
      <c r="A496" s="382" t="s">
        <v>165</v>
      </c>
      <c r="B496" s="253">
        <f t="shared" ref="B496:M496" si="14">B443-B233</f>
        <v>0.10190500000000036</v>
      </c>
      <c r="C496" s="253">
        <f t="shared" si="14"/>
        <v>7.586999999999966E-2</v>
      </c>
      <c r="D496" s="253">
        <f t="shared" si="14"/>
        <v>-0.13171099999999969</v>
      </c>
      <c r="E496" s="253">
        <f t="shared" si="14"/>
        <v>-0.22443200000000019</v>
      </c>
      <c r="F496" s="253">
        <f t="shared" si="14"/>
        <v>-6.0000000000000053E-2</v>
      </c>
      <c r="G496" s="253">
        <f t="shared" si="14"/>
        <v>-4.6841999999999828E-2</v>
      </c>
      <c r="H496" s="253">
        <f t="shared" si="14"/>
        <v>-5.2045000000000119E-2</v>
      </c>
      <c r="I496" s="253">
        <f t="shared" si="14"/>
        <v>4.6590000000001908E-3</v>
      </c>
      <c r="J496" s="253">
        <f t="shared" si="14"/>
        <v>2.0000000000000018E-2</v>
      </c>
      <c r="K496" s="253">
        <f t="shared" si="14"/>
        <v>-5.3977000000000164E-2</v>
      </c>
      <c r="L496" s="253">
        <f t="shared" si="14"/>
        <v>-0.29431800000000052</v>
      </c>
      <c r="M496" s="253">
        <f t="shared" si="14"/>
        <v>2.8570000000001095E-3</v>
      </c>
      <c r="N496" s="87"/>
      <c r="O496" s="378"/>
      <c r="P496" s="269"/>
      <c r="Q496" s="264"/>
      <c r="R496" s="19"/>
      <c r="S496" s="19"/>
      <c r="T496" s="19"/>
      <c r="U496" s="19"/>
      <c r="V496" s="19"/>
      <c r="W496" s="19"/>
      <c r="X496" s="19"/>
      <c r="Y496" s="19"/>
      <c r="Z496" s="19"/>
      <c r="AA496" s="19"/>
      <c r="AB496" s="19"/>
      <c r="AC496" s="19"/>
      <c r="AD496" s="19"/>
    </row>
    <row r="497" spans="1:30" ht="12.75" customHeight="1">
      <c r="A497" s="382" t="s">
        <v>167</v>
      </c>
      <c r="B497" s="253">
        <f t="shared" ref="B497:M497" si="15">B444-B234</f>
        <v>-0.11454299999999984</v>
      </c>
      <c r="C497" s="253">
        <f t="shared" si="15"/>
        <v>-0.16056800000000004</v>
      </c>
      <c r="D497" s="253">
        <f t="shared" si="15"/>
        <v>-7.3125000000000107E-2</v>
      </c>
      <c r="E497" s="253">
        <f t="shared" si="15"/>
        <v>-5.9773000000000298E-2</v>
      </c>
      <c r="F497" s="253">
        <f t="shared" si="15"/>
        <v>4.1579000000000033E-2</v>
      </c>
      <c r="G497" s="253">
        <f t="shared" si="15"/>
        <v>-5.2750000000000075E-2</v>
      </c>
      <c r="H497" s="253">
        <f t="shared" si="15"/>
        <v>-8.2955000000000112E-2</v>
      </c>
      <c r="I497" s="253">
        <f t="shared" si="15"/>
        <v>-0.14678600000000008</v>
      </c>
      <c r="J497" s="253">
        <f t="shared" si="15"/>
        <v>-0.22833299999999968</v>
      </c>
      <c r="K497" s="253">
        <f t="shared" si="15"/>
        <v>-0.28190900000000019</v>
      </c>
      <c r="L497" s="253">
        <f t="shared" si="15"/>
        <v>0.15212500000000029</v>
      </c>
      <c r="M497" s="253">
        <f t="shared" si="15"/>
        <v>-2.0434999999999981E-2</v>
      </c>
      <c r="N497" s="87"/>
      <c r="O497" s="18"/>
      <c r="P497" s="269"/>
      <c r="Q497" s="264"/>
      <c r="R497" s="19"/>
      <c r="S497" s="19"/>
      <c r="T497" s="19"/>
      <c r="U497" s="19"/>
      <c r="V497" s="19"/>
      <c r="W497" s="19"/>
      <c r="X497" s="19"/>
      <c r="Y497" s="19"/>
      <c r="Z497" s="19"/>
      <c r="AA497" s="19"/>
      <c r="AB497" s="19"/>
      <c r="AC497" s="19"/>
      <c r="AD497" s="19"/>
    </row>
    <row r="498" spans="1:30" s="34" customFormat="1" ht="12.75" customHeight="1">
      <c r="A498" s="382" t="s">
        <v>168</v>
      </c>
      <c r="B498" s="367">
        <f t="shared" ref="B498:M498" si="16">B445-B235</f>
        <v>-0.11749999999999972</v>
      </c>
      <c r="C498" s="367">
        <f t="shared" si="16"/>
        <v>-0.20488099999999987</v>
      </c>
      <c r="D498" s="367">
        <f t="shared" si="16"/>
        <v>-0.21976200000000023</v>
      </c>
      <c r="E498" s="367">
        <f t="shared" si="16"/>
        <v>-0.20595199999999991</v>
      </c>
      <c r="F498" s="367">
        <f t="shared" si="16"/>
        <v>-0.21812500000000012</v>
      </c>
      <c r="G498" s="367">
        <f t="shared" si="16"/>
        <v>-0.25210500000000025</v>
      </c>
      <c r="H498" s="367">
        <f t="shared" si="16"/>
        <v>-0.16684799999999989</v>
      </c>
      <c r="I498" s="367">
        <f t="shared" si="16"/>
        <v>-0.20013199999999998</v>
      </c>
      <c r="J498" s="367">
        <f t="shared" si="16"/>
        <v>-0.25545499999999999</v>
      </c>
      <c r="K498" s="367">
        <f t="shared" si="16"/>
        <v>-0.29284099999999968</v>
      </c>
      <c r="L498" s="367">
        <f t="shared" si="16"/>
        <v>-0.33099999999999996</v>
      </c>
      <c r="M498" s="367">
        <f t="shared" si="16"/>
        <v>-0.26119599999999998</v>
      </c>
      <c r="N498" s="223"/>
      <c r="O498" s="300"/>
      <c r="P498" s="428"/>
      <c r="Q498" s="429"/>
      <c r="R498" s="430"/>
      <c r="S498" s="430"/>
      <c r="T498" s="430"/>
      <c r="U498" s="430"/>
      <c r="V498" s="430"/>
      <c r="W498" s="430"/>
      <c r="X498" s="430"/>
      <c r="Y498" s="430"/>
      <c r="Z498" s="430"/>
      <c r="AA498" s="430"/>
      <c r="AB498" s="430"/>
      <c r="AC498" s="430"/>
      <c r="AD498" s="430"/>
    </row>
    <row r="499" spans="1:30" ht="12.75" customHeight="1">
      <c r="A499" s="382" t="s">
        <v>169</v>
      </c>
      <c r="B499" s="367">
        <f t="shared" ref="B499:M499" si="17">B446-B236</f>
        <v>-0.26874999999999982</v>
      </c>
      <c r="C499" s="367">
        <f t="shared" si="17"/>
        <v>-0.23386400000000007</v>
      </c>
      <c r="D499" s="367">
        <f t="shared" si="17"/>
        <v>-0.28178599999999987</v>
      </c>
      <c r="E499" s="367">
        <f t="shared" si="17"/>
        <v>-0.28049999999999997</v>
      </c>
      <c r="F499" s="367">
        <f t="shared" si="17"/>
        <v>-0.23726199999999986</v>
      </c>
      <c r="G499" s="367">
        <f t="shared" si="17"/>
        <v>-0.2792110000000001</v>
      </c>
      <c r="H499" s="367">
        <f t="shared" si="17"/>
        <v>-0.32142900000000019</v>
      </c>
      <c r="I499" s="367">
        <f t="shared" si="17"/>
        <v>-0.27488099999999971</v>
      </c>
      <c r="J499" s="367">
        <f t="shared" si="17"/>
        <v>-0.33799999999999963</v>
      </c>
      <c r="K499" s="367">
        <f t="shared" si="17"/>
        <v>-6.869000000000014E-2</v>
      </c>
      <c r="L499" s="367">
        <f t="shared" si="17"/>
        <v>-6.0199999999999587E-2</v>
      </c>
      <c r="M499" s="367">
        <f t="shared" si="17"/>
        <v>-0.22336899999999993</v>
      </c>
      <c r="N499" s="58"/>
      <c r="O499" s="18"/>
      <c r="P499" s="269"/>
      <c r="Q499" s="264"/>
      <c r="R499" s="19"/>
      <c r="S499" s="19"/>
      <c r="T499" s="19"/>
      <c r="U499" s="19"/>
      <c r="V499" s="19"/>
      <c r="W499" s="19"/>
      <c r="X499" s="19"/>
      <c r="Y499" s="19"/>
      <c r="Z499" s="19"/>
      <c r="AA499" s="19"/>
      <c r="AB499" s="19"/>
      <c r="AC499" s="19"/>
      <c r="AD499" s="19"/>
    </row>
    <row r="500" spans="1:30" ht="12.75" customHeight="1">
      <c r="A500" s="382" t="s">
        <v>170</v>
      </c>
      <c r="B500" s="367">
        <f t="shared" ref="B500:M501" si="18">B447-B237</f>
        <v>-0.18447000000000013</v>
      </c>
      <c r="C500" s="367">
        <f t="shared" si="18"/>
        <v>-0.26150000000000029</v>
      </c>
      <c r="D500" s="367">
        <f t="shared" si="18"/>
        <v>-0.24797599999999997</v>
      </c>
      <c r="E500" s="367">
        <f t="shared" si="18"/>
        <v>-0.27162499999999978</v>
      </c>
      <c r="F500" s="367">
        <f t="shared" si="18"/>
        <v>-0.22690499999999991</v>
      </c>
      <c r="G500" s="367">
        <f t="shared" si="18"/>
        <v>-0.13789999999999969</v>
      </c>
      <c r="H500" s="367">
        <f t="shared" si="18"/>
        <v>-0.10107100000000013</v>
      </c>
      <c r="I500" s="367">
        <f t="shared" si="18"/>
        <v>-4.7024000000000399E-2</v>
      </c>
      <c r="J500" s="367">
        <f t="shared" si="18"/>
        <v>-0.20670499999999992</v>
      </c>
      <c r="K500" s="367">
        <f t="shared" si="18"/>
        <v>-0.37224999999999975</v>
      </c>
      <c r="L500" s="367">
        <f t="shared" si="18"/>
        <v>-0.12011400000000005</v>
      </c>
      <c r="M500" s="367">
        <f t="shared" si="18"/>
        <v>0.16761400000000037</v>
      </c>
      <c r="N500" s="58"/>
      <c r="O500" s="18"/>
      <c r="P500" s="269"/>
      <c r="Q500" s="264"/>
      <c r="R500" s="19"/>
      <c r="S500" s="19"/>
      <c r="T500" s="19"/>
      <c r="U500" s="19"/>
      <c r="V500" s="19"/>
      <c r="W500" s="19"/>
      <c r="X500" s="19"/>
      <c r="Y500" s="19"/>
      <c r="Z500" s="19"/>
      <c r="AA500" s="19"/>
      <c r="AB500" s="19"/>
      <c r="AC500" s="19"/>
      <c r="AD500" s="19"/>
    </row>
    <row r="501" spans="1:30" ht="12.75" customHeight="1">
      <c r="A501" s="382" t="s">
        <v>188</v>
      </c>
      <c r="B501" s="367">
        <f t="shared" ref="B501:I501" si="19">B448-B238</f>
        <v>0.12175000000000002</v>
      </c>
      <c r="C501" s="367">
        <f t="shared" si="19"/>
        <v>-5.771000000000015E-2</v>
      </c>
      <c r="D501" s="367">
        <f t="shared" si="19"/>
        <v>-5.6249999999999911E-2</v>
      </c>
      <c r="E501" s="367">
        <f t="shared" si="19"/>
        <v>-0.12238099999999985</v>
      </c>
      <c r="F501" s="367">
        <f t="shared" si="19"/>
        <v>-6.7381000000000135E-2</v>
      </c>
      <c r="G501" s="367">
        <f t="shared" si="19"/>
        <v>5.5259999999996978E-3</v>
      </c>
      <c r="H501" s="367">
        <f t="shared" si="19"/>
        <v>9.1364000000000001E-2</v>
      </c>
      <c r="I501" s="367">
        <f t="shared" si="19"/>
        <v>8.1999999999999851E-2</v>
      </c>
      <c r="J501" s="367">
        <f t="shared" si="18"/>
        <v>7.0000000000001172E-3</v>
      </c>
      <c r="K501" s="367">
        <f t="shared" si="18"/>
        <v>-0.1156299999999999</v>
      </c>
      <c r="L501" s="367">
        <f t="shared" si="18"/>
        <v>-0.10090000000000021</v>
      </c>
      <c r="M501" s="367">
        <f t="shared" si="18"/>
        <v>-0.11919999999999975</v>
      </c>
      <c r="N501" s="58"/>
      <c r="O501" s="18"/>
      <c r="P501" s="269"/>
      <c r="Q501" s="264"/>
      <c r="R501" s="19"/>
      <c r="S501" s="19"/>
      <c r="T501" s="19"/>
      <c r="U501" s="19"/>
      <c r="V501" s="19"/>
      <c r="W501" s="19"/>
      <c r="X501" s="19"/>
      <c r="Y501" s="19"/>
      <c r="Z501" s="19"/>
      <c r="AA501" s="19"/>
      <c r="AB501" s="19"/>
      <c r="AC501" s="19"/>
      <c r="AD501" s="19"/>
    </row>
    <row r="502" spans="1:30" ht="12.75" customHeight="1" thickBot="1">
      <c r="A502" s="372" t="s">
        <v>192</v>
      </c>
      <c r="B502" s="433"/>
      <c r="C502" s="433"/>
      <c r="D502" s="433"/>
      <c r="E502" s="433"/>
      <c r="F502" s="433"/>
      <c r="G502" s="433"/>
      <c r="H502" s="433"/>
      <c r="I502" s="12"/>
      <c r="J502" s="12"/>
      <c r="K502" s="12"/>
      <c r="L502" s="12"/>
      <c r="M502" s="12"/>
      <c r="N502" s="58"/>
      <c r="O502" s="18"/>
      <c r="P502" s="269"/>
      <c r="Q502" s="264"/>
      <c r="R502" s="19"/>
      <c r="S502" s="19"/>
      <c r="T502" s="19"/>
      <c r="U502" s="19"/>
      <c r="V502" s="19"/>
      <c r="W502" s="19"/>
      <c r="X502" s="19"/>
      <c r="Y502" s="19"/>
      <c r="Z502" s="19"/>
      <c r="AA502" s="19"/>
      <c r="AB502" s="19"/>
      <c r="AC502" s="19"/>
      <c r="AD502" s="19"/>
    </row>
    <row r="503" spans="1:30" s="510" customFormat="1" ht="12.75" customHeight="1">
      <c r="A503" s="515" t="s">
        <v>357</v>
      </c>
      <c r="B503" s="367"/>
      <c r="C503" s="367"/>
      <c r="D503" s="367"/>
      <c r="E503" s="367"/>
      <c r="F503" s="367"/>
      <c r="G503" s="367"/>
      <c r="H503" s="367"/>
      <c r="I503" s="511"/>
      <c r="J503" s="511"/>
      <c r="K503" s="511"/>
      <c r="L503" s="511"/>
      <c r="M503" s="511"/>
      <c r="N503" s="58"/>
      <c r="O503" s="513"/>
      <c r="P503" s="269"/>
      <c r="Q503" s="264"/>
      <c r="R503" s="514"/>
      <c r="S503" s="514"/>
      <c r="T503" s="514"/>
      <c r="U503" s="514"/>
      <c r="V503" s="514"/>
      <c r="W503" s="514"/>
      <c r="X503" s="514"/>
      <c r="Y503" s="514"/>
      <c r="Z503" s="514"/>
      <c r="AA503" s="514"/>
      <c r="AB503" s="514"/>
      <c r="AC503" s="514"/>
      <c r="AD503" s="514"/>
    </row>
    <row r="504" spans="1:30" s="510" customFormat="1" ht="12.75" customHeight="1">
      <c r="A504" s="515"/>
      <c r="B504" s="367"/>
      <c r="C504" s="367"/>
      <c r="D504" s="367"/>
      <c r="E504" s="367"/>
      <c r="F504" s="367"/>
      <c r="G504" s="367"/>
      <c r="H504" s="367"/>
      <c r="I504" s="511"/>
      <c r="J504" s="511"/>
      <c r="K504" s="511"/>
      <c r="L504" s="511"/>
      <c r="M504" s="511"/>
      <c r="N504" s="58"/>
      <c r="O504" s="513"/>
      <c r="P504" s="269"/>
      <c r="Q504" s="264"/>
      <c r="R504" s="514"/>
      <c r="S504" s="514"/>
      <c r="T504" s="514"/>
      <c r="U504" s="514"/>
      <c r="V504" s="514"/>
      <c r="W504" s="514"/>
      <c r="X504" s="514"/>
      <c r="Y504" s="514"/>
      <c r="Z504" s="514"/>
      <c r="AA504" s="514"/>
      <c r="AB504" s="514"/>
      <c r="AC504" s="514"/>
      <c r="AD504" s="514"/>
    </row>
    <row r="505" spans="1:30" ht="12.75" customHeight="1">
      <c r="A505" s="382"/>
      <c r="B505" s="253"/>
      <c r="C505" s="253"/>
      <c r="D505" s="253"/>
      <c r="E505" s="253"/>
      <c r="F505" s="253"/>
      <c r="G505" s="253"/>
      <c r="H505" s="253"/>
      <c r="I505" s="13"/>
      <c r="J505" s="13"/>
      <c r="K505" s="13"/>
      <c r="L505" s="13"/>
      <c r="M505" s="13"/>
      <c r="N505" s="58"/>
      <c r="O505" s="18"/>
      <c r="P505" s="269"/>
      <c r="Q505" s="264"/>
      <c r="R505" s="19"/>
      <c r="S505" s="19"/>
      <c r="T505" s="19"/>
      <c r="U505" s="19"/>
      <c r="V505" s="19"/>
      <c r="W505" s="19"/>
      <c r="X505" s="19"/>
      <c r="Y505" s="19"/>
      <c r="Z505" s="19"/>
      <c r="AA505" s="19"/>
      <c r="AB505" s="19"/>
      <c r="AC505" s="19"/>
      <c r="AD505" s="19"/>
    </row>
    <row r="506" spans="1:30" ht="12" customHeight="1" thickBot="1">
      <c r="A506" s="10" t="s">
        <v>360</v>
      </c>
      <c r="B506" s="10"/>
      <c r="C506" s="10"/>
      <c r="D506" s="10"/>
      <c r="E506" s="10"/>
      <c r="F506" s="10"/>
      <c r="G506" s="10"/>
      <c r="H506" s="10"/>
      <c r="I506" s="86"/>
      <c r="J506" s="86"/>
      <c r="K506" s="86"/>
      <c r="L506" s="86"/>
      <c r="M506" s="86"/>
      <c r="N506" s="86"/>
      <c r="O506" s="261"/>
      <c r="P506" s="269"/>
      <c r="Q506" s="264"/>
      <c r="R506" s="19"/>
      <c r="S506" s="19"/>
      <c r="T506" s="19"/>
      <c r="U506" s="19"/>
      <c r="V506" s="19"/>
      <c r="W506" s="19"/>
      <c r="X506" s="19"/>
      <c r="Y506" s="19"/>
      <c r="Z506" s="19"/>
      <c r="AA506" s="19"/>
      <c r="AB506" s="19"/>
      <c r="AC506" s="19"/>
      <c r="AD506" s="19"/>
    </row>
    <row r="507" spans="1:30" ht="12.75" customHeight="1" thickBot="1">
      <c r="A507" s="229" t="s">
        <v>136</v>
      </c>
      <c r="B507" s="131"/>
      <c r="C507" s="604" t="s">
        <v>265</v>
      </c>
      <c r="D507" s="604"/>
      <c r="E507" s="604"/>
      <c r="F507" s="604"/>
      <c r="G507" s="604"/>
      <c r="H507" s="604"/>
      <c r="I507" s="604"/>
      <c r="J507" s="604"/>
      <c r="K507" s="604"/>
      <c r="L507" s="604"/>
      <c r="M507" s="604"/>
      <c r="N507" s="604"/>
      <c r="O507" s="261"/>
      <c r="P507" s="269"/>
      <c r="Q507" s="264"/>
      <c r="R507" s="19"/>
      <c r="S507" s="19"/>
      <c r="T507" s="19"/>
      <c r="U507" s="19"/>
      <c r="V507" s="19"/>
      <c r="W507" s="19"/>
      <c r="X507" s="19"/>
      <c r="Y507" s="19"/>
      <c r="Z507" s="19"/>
      <c r="AA507" s="19"/>
      <c r="AB507" s="19"/>
      <c r="AC507" s="19"/>
      <c r="AD507" s="19"/>
    </row>
    <row r="508" spans="1:30" ht="12.75" customHeight="1" thickBot="1">
      <c r="A508" s="251" t="s">
        <v>56</v>
      </c>
      <c r="B508" s="285" t="s">
        <v>16</v>
      </c>
      <c r="C508" s="283" t="s">
        <v>135</v>
      </c>
      <c r="D508" s="283" t="s">
        <v>78</v>
      </c>
      <c r="E508" s="283" t="s">
        <v>79</v>
      </c>
      <c r="F508" s="283" t="s">
        <v>80</v>
      </c>
      <c r="G508" s="283" t="s">
        <v>81</v>
      </c>
      <c r="H508" s="283" t="s">
        <v>82</v>
      </c>
      <c r="I508" s="283" t="s">
        <v>83</v>
      </c>
      <c r="J508" s="283" t="s">
        <v>84</v>
      </c>
      <c r="K508" s="283" t="s">
        <v>85</v>
      </c>
      <c r="L508" s="283" t="s">
        <v>86</v>
      </c>
      <c r="M508" s="283" t="s">
        <v>87</v>
      </c>
      <c r="N508" s="283" t="s">
        <v>88</v>
      </c>
      <c r="O508" s="261"/>
      <c r="P508" s="269"/>
      <c r="Q508" s="264"/>
      <c r="R508" s="19"/>
      <c r="S508" s="19"/>
      <c r="T508" s="19"/>
      <c r="U508" s="19"/>
      <c r="V508" s="19"/>
      <c r="W508" s="19"/>
      <c r="X508" s="19"/>
      <c r="Y508" s="19"/>
      <c r="Z508" s="19"/>
      <c r="AA508" s="19"/>
      <c r="AB508" s="19"/>
      <c r="AC508" s="19"/>
      <c r="AD508" s="19"/>
    </row>
    <row r="509" spans="1:30" ht="12.75" customHeight="1">
      <c r="A509" s="87"/>
      <c r="B509" s="87"/>
      <c r="C509" s="566" t="s">
        <v>149</v>
      </c>
      <c r="D509" s="566"/>
      <c r="E509" s="566"/>
      <c r="F509" s="566"/>
      <c r="G509" s="566"/>
      <c r="H509" s="566"/>
      <c r="I509" s="566"/>
      <c r="J509" s="566"/>
      <c r="K509" s="566"/>
      <c r="L509" s="566"/>
      <c r="M509" s="566"/>
      <c r="N509" s="566"/>
      <c r="O509" s="261"/>
      <c r="P509" s="269"/>
      <c r="Q509" s="264"/>
      <c r="R509" s="19"/>
      <c r="S509" s="19"/>
      <c r="T509" s="19"/>
      <c r="U509" s="19"/>
      <c r="V509" s="19"/>
      <c r="W509" s="19"/>
      <c r="X509" s="19"/>
      <c r="Y509" s="19"/>
      <c r="Z509" s="19"/>
      <c r="AA509" s="19"/>
      <c r="AB509" s="19"/>
      <c r="AC509" s="19"/>
      <c r="AD509" s="19"/>
    </row>
    <row r="510" spans="1:30" ht="12.75" customHeight="1">
      <c r="A510" s="87" t="s">
        <v>90</v>
      </c>
      <c r="B510" s="87" t="s">
        <v>143</v>
      </c>
      <c r="C510" s="252">
        <v>-0.2758000000000001</v>
      </c>
      <c r="D510" s="252">
        <v>-0.34659999999999991</v>
      </c>
      <c r="E510" s="252">
        <v>-0.35699999999999993</v>
      </c>
      <c r="F510" s="252">
        <v>-0.32179999999999997</v>
      </c>
      <c r="G510" s="252">
        <v>-0.24639999999999995</v>
      </c>
      <c r="H510" s="252">
        <v>-0.23380000000000001</v>
      </c>
      <c r="I510" s="252">
        <v>-0.25860000000000005</v>
      </c>
      <c r="J510" s="252">
        <v>-0.26879999999999987</v>
      </c>
      <c r="K510" s="252">
        <v>-0.27799999999999991</v>
      </c>
      <c r="L510" s="252">
        <v>-0.28679999999999994</v>
      </c>
      <c r="M510" s="252">
        <v>-0.2848</v>
      </c>
      <c r="N510" s="252">
        <v>-0.27539999999999998</v>
      </c>
      <c r="O510" s="261"/>
      <c r="P510" s="269"/>
      <c r="Q510" s="264"/>
      <c r="R510" s="19"/>
      <c r="S510" s="19"/>
      <c r="T510" s="19"/>
      <c r="U510" s="19"/>
      <c r="V510" s="19"/>
      <c r="W510" s="19"/>
      <c r="X510" s="19"/>
      <c r="Y510" s="19"/>
      <c r="Z510" s="19"/>
      <c r="AA510" s="19"/>
      <c r="AB510" s="19"/>
      <c r="AC510" s="19"/>
      <c r="AD510" s="19"/>
    </row>
    <row r="511" spans="1:30" ht="12.75" customHeight="1">
      <c r="A511" s="87" t="s">
        <v>91</v>
      </c>
      <c r="B511" s="87" t="s">
        <v>144</v>
      </c>
      <c r="C511" s="252">
        <v>-0.33039523809523808</v>
      </c>
      <c r="D511" s="252">
        <v>-0.41349130434782583</v>
      </c>
      <c r="E511" s="252">
        <v>-0.42800555555555586</v>
      </c>
      <c r="F511" s="252">
        <v>-0.38180952380952404</v>
      </c>
      <c r="G511" s="252">
        <v>-0.304542857142858</v>
      </c>
      <c r="H511" s="252">
        <v>-0.27081052631578995</v>
      </c>
      <c r="I511" s="252">
        <v>-0.28589999999999999</v>
      </c>
      <c r="J511" s="252">
        <v>-0.30769523809523791</v>
      </c>
      <c r="K511" s="252">
        <v>-0.29532499999999989</v>
      </c>
      <c r="L511" s="252">
        <v>-0.28711363636363635</v>
      </c>
      <c r="M511" s="252">
        <v>-0.33091818181818178</v>
      </c>
      <c r="N511" s="252">
        <v>-0.29443809523809522</v>
      </c>
      <c r="O511" s="261"/>
      <c r="P511" s="269"/>
      <c r="Q511" s="264"/>
      <c r="R511" s="19"/>
      <c r="S511" s="19"/>
      <c r="T511" s="19"/>
      <c r="U511" s="19"/>
      <c r="V511" s="19"/>
      <c r="W511" s="19"/>
      <c r="X511" s="19"/>
      <c r="Y511" s="19"/>
      <c r="Z511" s="19"/>
      <c r="AA511" s="19"/>
      <c r="AB511" s="19"/>
      <c r="AC511" s="19"/>
      <c r="AD511" s="19"/>
    </row>
    <row r="512" spans="1:30" ht="12.75" customHeight="1">
      <c r="A512" s="87" t="s">
        <v>92</v>
      </c>
      <c r="B512" s="87" t="s">
        <v>145</v>
      </c>
      <c r="C512" s="252">
        <v>-0.36400000000000005</v>
      </c>
      <c r="D512" s="252">
        <v>-0.43930039525691666</v>
      </c>
      <c r="E512" s="252">
        <v>-0.43238055555555599</v>
      </c>
      <c r="F512" s="252">
        <v>-0.39197316017316042</v>
      </c>
      <c r="G512" s="252">
        <v>-0.29119285714285803</v>
      </c>
      <c r="H512" s="252">
        <v>-0.27530526315789527</v>
      </c>
      <c r="I512" s="252">
        <v>-0.28624210526315796</v>
      </c>
      <c r="J512" s="252">
        <v>-0.31077142857142848</v>
      </c>
      <c r="K512" s="252">
        <v>-0.29554999999999987</v>
      </c>
      <c r="L512" s="252">
        <v>-0.27361363636363639</v>
      </c>
      <c r="M512" s="252">
        <v>-0.29755627705627702</v>
      </c>
      <c r="N512" s="252">
        <v>-0.24740627705627699</v>
      </c>
      <c r="O512" s="261"/>
      <c r="P512" s="269"/>
      <c r="Q512" s="264"/>
      <c r="R512" s="19"/>
      <c r="S512" s="19"/>
      <c r="T512" s="19"/>
      <c r="U512" s="19"/>
      <c r="V512" s="19"/>
      <c r="W512" s="19"/>
      <c r="X512" s="19"/>
      <c r="Y512" s="19"/>
      <c r="Z512" s="19"/>
      <c r="AA512" s="19"/>
      <c r="AB512" s="19"/>
      <c r="AC512" s="19"/>
      <c r="AD512" s="19"/>
    </row>
    <row r="513" spans="1:30" ht="12.75" customHeight="1">
      <c r="A513" s="87" t="s">
        <v>93</v>
      </c>
      <c r="B513" s="87" t="s">
        <v>146</v>
      </c>
      <c r="C513" s="252">
        <v>-0.30025238095238105</v>
      </c>
      <c r="D513" s="252">
        <v>-0.40001468097120246</v>
      </c>
      <c r="E513" s="252">
        <v>-0.40510555555555594</v>
      </c>
      <c r="F513" s="252">
        <v>-0.36679816017316041</v>
      </c>
      <c r="G513" s="252">
        <v>-0.28069761904761997</v>
      </c>
      <c r="H513" s="252">
        <v>-0.26312631578947421</v>
      </c>
      <c r="I513" s="252">
        <v>-0.27796384439359267</v>
      </c>
      <c r="J513" s="252">
        <v>-0.28067142857142857</v>
      </c>
      <c r="K513" s="252">
        <v>-0.2543738095238095</v>
      </c>
      <c r="L513" s="252">
        <v>-0.23123181818181821</v>
      </c>
      <c r="M513" s="252">
        <v>-0.25488127705627706</v>
      </c>
      <c r="N513" s="252">
        <v>-0.24641062488236393</v>
      </c>
      <c r="O513" s="261"/>
      <c r="P513" s="269"/>
      <c r="Q513" s="264"/>
      <c r="R513" s="19"/>
      <c r="S513" s="19"/>
      <c r="T513" s="19"/>
      <c r="U513" s="19"/>
      <c r="V513" s="19"/>
      <c r="W513" s="19"/>
      <c r="X513" s="19"/>
      <c r="Y513" s="19"/>
      <c r="Z513" s="19"/>
      <c r="AA513" s="19"/>
      <c r="AB513" s="19"/>
      <c r="AC513" s="19"/>
      <c r="AD513" s="19"/>
    </row>
    <row r="514" spans="1:30" ht="12.75" customHeight="1">
      <c r="A514" s="87" t="s">
        <v>94</v>
      </c>
      <c r="B514" s="87" t="s">
        <v>147</v>
      </c>
      <c r="C514" s="252">
        <v>-0.30472380952380967</v>
      </c>
      <c r="D514" s="252">
        <v>-0.39788610954263098</v>
      </c>
      <c r="E514" s="252">
        <v>-0.41607698412698457</v>
      </c>
      <c r="F514" s="252">
        <v>-0.35906958874458894</v>
      </c>
      <c r="G514" s="252">
        <v>-0.2695500000000009</v>
      </c>
      <c r="H514" s="252">
        <v>-0.25370131578947425</v>
      </c>
      <c r="I514" s="252">
        <v>-0.2794183898481381</v>
      </c>
      <c r="J514" s="252">
        <v>-0.27049642857142853</v>
      </c>
      <c r="K514" s="252">
        <v>-0.21970562770562765</v>
      </c>
      <c r="L514" s="252">
        <v>-0.18083658008658016</v>
      </c>
      <c r="M514" s="252">
        <v>-0.12508127705627717</v>
      </c>
      <c r="N514" s="252">
        <v>-0.16130627705627693</v>
      </c>
      <c r="O514" s="261"/>
      <c r="P514" s="269"/>
      <c r="Q514" s="264"/>
      <c r="R514" s="19"/>
      <c r="S514" s="19"/>
      <c r="T514" s="19"/>
      <c r="U514" s="19"/>
      <c r="V514" s="19"/>
      <c r="W514" s="19"/>
      <c r="X514" s="19"/>
      <c r="Y514" s="19"/>
      <c r="Z514" s="19"/>
      <c r="AA514" s="19"/>
      <c r="AB514" s="19"/>
      <c r="AC514" s="19"/>
      <c r="AD514" s="19"/>
    </row>
    <row r="515" spans="1:30" ht="12.75" customHeight="1">
      <c r="A515" s="87" t="s">
        <v>95</v>
      </c>
      <c r="B515" s="87" t="s">
        <v>115</v>
      </c>
      <c r="C515" s="252">
        <v>-0.24820780952380969</v>
      </c>
      <c r="D515" s="252">
        <v>-0.35079010954263107</v>
      </c>
      <c r="E515" s="252">
        <v>-0.36978498412698463</v>
      </c>
      <c r="F515" s="252">
        <v>-0.30726758874458887</v>
      </c>
      <c r="G515" s="252">
        <v>-0.22454800000000094</v>
      </c>
      <c r="H515" s="252">
        <v>-0.20106931578947423</v>
      </c>
      <c r="I515" s="252">
        <v>-0.23638838984813812</v>
      </c>
      <c r="J515" s="252">
        <v>-0.23279642857142849</v>
      </c>
      <c r="K515" s="252">
        <v>-0.16075962770562757</v>
      </c>
      <c r="L515" s="252">
        <v>-0.14372658008658012</v>
      </c>
      <c r="M515" s="252">
        <v>-1.1747277056277117E-2</v>
      </c>
      <c r="N515" s="252">
        <v>-3.2172277056276941E-2</v>
      </c>
      <c r="O515" s="261"/>
      <c r="P515" s="269"/>
      <c r="Q515" s="264"/>
      <c r="R515" s="19"/>
      <c r="S515" s="19"/>
      <c r="T515" s="19"/>
      <c r="U515" s="19"/>
      <c r="V515" s="19"/>
      <c r="W515" s="19"/>
      <c r="X515" s="19"/>
      <c r="Y515" s="19"/>
      <c r="Z515" s="19"/>
      <c r="AA515" s="19"/>
      <c r="AB515" s="19"/>
      <c r="AC515" s="19"/>
      <c r="AD515" s="19"/>
    </row>
    <row r="516" spans="1:30" ht="12.75" customHeight="1">
      <c r="A516" s="87" t="s">
        <v>96</v>
      </c>
      <c r="B516" s="87" t="s">
        <v>116</v>
      </c>
      <c r="C516" s="252">
        <v>-0.12443257142857167</v>
      </c>
      <c r="D516" s="252">
        <v>-0.25172480519480517</v>
      </c>
      <c r="E516" s="252">
        <v>-0.26117742857142873</v>
      </c>
      <c r="F516" s="252">
        <v>-0.22240806493506476</v>
      </c>
      <c r="G516" s="252">
        <v>-0.14658514285714289</v>
      </c>
      <c r="H516" s="252">
        <v>-0.13783478947368435</v>
      </c>
      <c r="I516" s="252">
        <v>-0.17000038984813814</v>
      </c>
      <c r="J516" s="252">
        <v>-0.15240119047619052</v>
      </c>
      <c r="K516" s="252">
        <v>-9.0804627705627625E-2</v>
      </c>
      <c r="L516" s="252">
        <v>-9.6192943722943805E-2</v>
      </c>
      <c r="M516" s="252">
        <v>0.10505290476190469</v>
      </c>
      <c r="N516" s="252">
        <v>3.9351818181818252E-2</v>
      </c>
      <c r="O516" s="261"/>
      <c r="P516" s="269"/>
      <c r="Q516" s="264"/>
      <c r="R516" s="19"/>
      <c r="S516" s="19"/>
      <c r="T516" s="19"/>
      <c r="U516" s="19"/>
      <c r="V516" s="19"/>
      <c r="W516" s="19"/>
      <c r="X516" s="19"/>
      <c r="Y516" s="19"/>
      <c r="Z516" s="19"/>
      <c r="AA516" s="19"/>
      <c r="AB516" s="19"/>
      <c r="AC516" s="19"/>
      <c r="AD516" s="19"/>
    </row>
    <row r="517" spans="1:30" ht="12.75" customHeight="1">
      <c r="A517" s="87" t="s">
        <v>97</v>
      </c>
      <c r="B517" s="87" t="s">
        <v>117</v>
      </c>
      <c r="C517" s="252">
        <v>-8.7467809523809684E-2</v>
      </c>
      <c r="D517" s="252">
        <v>-0.21862371428571437</v>
      </c>
      <c r="E517" s="252">
        <v>-0.22197042857142865</v>
      </c>
      <c r="F517" s="252">
        <v>-0.19000642857142847</v>
      </c>
      <c r="G517" s="252">
        <v>-0.12822914285714285</v>
      </c>
      <c r="H517" s="252">
        <v>-0.10518205263157902</v>
      </c>
      <c r="I517" s="252">
        <v>-0.14669428458498027</v>
      </c>
      <c r="J517" s="252">
        <v>-0.13893299999999997</v>
      </c>
      <c r="K517" s="252">
        <v>-0.10074962770562768</v>
      </c>
      <c r="L517" s="252">
        <v>-0.10465294372294376</v>
      </c>
      <c r="M517" s="252">
        <v>0.10171699999999992</v>
      </c>
      <c r="N517" s="252">
        <v>2.421600000000006E-2</v>
      </c>
      <c r="O517" s="261"/>
      <c r="P517" s="269"/>
      <c r="Q517" s="264"/>
      <c r="R517" s="19"/>
      <c r="S517" s="19"/>
      <c r="T517" s="19"/>
      <c r="U517" s="19"/>
      <c r="V517" s="19"/>
      <c r="W517" s="19"/>
      <c r="X517" s="19"/>
      <c r="Y517" s="19"/>
      <c r="Z517" s="19"/>
      <c r="AA517" s="19"/>
      <c r="AB517" s="19"/>
      <c r="AC517" s="19"/>
      <c r="AD517" s="19"/>
    </row>
    <row r="518" spans="1:30" ht="12.75" customHeight="1">
      <c r="A518" s="87" t="s">
        <v>98</v>
      </c>
      <c r="B518" s="87" t="s">
        <v>118</v>
      </c>
      <c r="C518" s="252">
        <v>-0.12135742857142869</v>
      </c>
      <c r="D518" s="252">
        <v>-0.23102742857142866</v>
      </c>
      <c r="E518" s="252">
        <v>-0.22651542857142865</v>
      </c>
      <c r="F518" s="252">
        <v>-0.19427142857142848</v>
      </c>
      <c r="G518" s="252">
        <v>-0.12901438095238088</v>
      </c>
      <c r="H518" s="252">
        <v>-0.10567100000000007</v>
      </c>
      <c r="I518" s="252">
        <v>-0.13916254545454548</v>
      </c>
      <c r="J518" s="252">
        <v>-0.13655300000000001</v>
      </c>
      <c r="K518" s="252">
        <v>-0.12672581818181805</v>
      </c>
      <c r="L518" s="252">
        <v>-0.18751476190476191</v>
      </c>
      <c r="M518" s="252">
        <v>1.2431999999999999E-2</v>
      </c>
      <c r="N518" s="252">
        <v>1.1474347826087028E-2</v>
      </c>
      <c r="O518" s="261"/>
      <c r="P518" s="269"/>
      <c r="Q518" s="264"/>
      <c r="R518" s="19"/>
      <c r="S518" s="19"/>
      <c r="T518" s="19"/>
      <c r="U518" s="19"/>
      <c r="V518" s="19"/>
      <c r="W518" s="19"/>
      <c r="X518" s="19"/>
      <c r="Y518" s="19"/>
      <c r="Z518" s="19"/>
      <c r="AA518" s="19"/>
      <c r="AB518" s="19"/>
      <c r="AC518" s="19"/>
      <c r="AD518" s="19"/>
    </row>
    <row r="519" spans="1:30" ht="12.75" customHeight="1">
      <c r="A519" s="87" t="s">
        <v>99</v>
      </c>
      <c r="B519" s="87" t="s">
        <v>119</v>
      </c>
      <c r="C519" s="252">
        <v>-0.13557000000000011</v>
      </c>
      <c r="D519" s="252">
        <v>-0.22719400000000006</v>
      </c>
      <c r="E519" s="252">
        <v>-0.19885800000000012</v>
      </c>
      <c r="F519" s="252">
        <v>-0.20127599999999993</v>
      </c>
      <c r="G519" s="252">
        <v>-0.13408399999999995</v>
      </c>
      <c r="H519" s="252">
        <v>-9.9210000000000062E-2</v>
      </c>
      <c r="I519" s="252">
        <v>-0.12517000000000006</v>
      </c>
      <c r="J519" s="252">
        <v>-0.11707800000000002</v>
      </c>
      <c r="K519" s="252">
        <v>-0.12189399999999986</v>
      </c>
      <c r="L519" s="252">
        <v>-0.17853600000000003</v>
      </c>
      <c r="M519" s="252">
        <v>-2.8747999999999864E-2</v>
      </c>
      <c r="N519" s="252">
        <v>-2.3401999999999968E-2</v>
      </c>
      <c r="O519" s="261"/>
      <c r="P519" s="269"/>
      <c r="Q519" s="264"/>
      <c r="R519" s="19"/>
      <c r="S519" s="19"/>
      <c r="T519" s="19"/>
      <c r="U519" s="19"/>
      <c r="V519" s="19"/>
      <c r="W519" s="19"/>
      <c r="X519" s="19"/>
      <c r="Y519" s="19"/>
      <c r="Z519" s="19"/>
      <c r="AA519" s="19"/>
      <c r="AB519" s="19"/>
      <c r="AC519" s="19"/>
      <c r="AD519" s="19"/>
    </row>
    <row r="520" spans="1:30" ht="12.75" customHeight="1">
      <c r="A520" s="87" t="s">
        <v>100</v>
      </c>
      <c r="B520" s="87" t="s">
        <v>120</v>
      </c>
      <c r="C520" s="252">
        <v>-0.15068600000000001</v>
      </c>
      <c r="D520" s="252">
        <v>-0.23487</v>
      </c>
      <c r="E520" s="252">
        <v>-0.19043400000000008</v>
      </c>
      <c r="F520" s="252">
        <v>-0.17940799999999993</v>
      </c>
      <c r="G520" s="252">
        <v>-0.14598599999999995</v>
      </c>
      <c r="H520" s="252">
        <v>-0.10774200000000018</v>
      </c>
      <c r="I520" s="252">
        <v>-0.14110000000000006</v>
      </c>
      <c r="J520" s="252">
        <v>-0.13347800000000015</v>
      </c>
      <c r="K520" s="252">
        <v>-0.1502899999999999</v>
      </c>
      <c r="L520" s="252">
        <v>-0.19564600000000013</v>
      </c>
      <c r="M520" s="252">
        <v>-6.1481999999999815E-2</v>
      </c>
      <c r="N520" s="252">
        <v>-4.4536000000000041E-2</v>
      </c>
      <c r="O520" s="261"/>
      <c r="P520" s="269"/>
      <c r="Q520" s="264"/>
      <c r="R520" s="19"/>
      <c r="S520" s="19"/>
      <c r="T520" s="19"/>
      <c r="U520" s="19"/>
      <c r="V520" s="19"/>
      <c r="W520" s="19"/>
      <c r="X520" s="19"/>
      <c r="Y520" s="19"/>
      <c r="Z520" s="19"/>
      <c r="AA520" s="19"/>
      <c r="AB520" s="19"/>
      <c r="AC520" s="19"/>
      <c r="AD520" s="19"/>
    </row>
    <row r="521" spans="1:30" ht="12.75" customHeight="1">
      <c r="A521" s="87" t="s">
        <v>101</v>
      </c>
      <c r="B521" s="87" t="s">
        <v>121</v>
      </c>
      <c r="C521" s="252">
        <v>-0.16416600000000003</v>
      </c>
      <c r="D521" s="252">
        <v>-0.23162399999999997</v>
      </c>
      <c r="E521" s="252">
        <v>-0.17607599999999998</v>
      </c>
      <c r="F521" s="252">
        <v>-0.17037799999999992</v>
      </c>
      <c r="G521" s="252">
        <v>-0.13934599999999997</v>
      </c>
      <c r="H521" s="252">
        <v>-0.10938600000000012</v>
      </c>
      <c r="I521" s="252">
        <v>-0.166908</v>
      </c>
      <c r="J521" s="252">
        <v>-0.15985800000000014</v>
      </c>
      <c r="K521" s="252">
        <v>-0.17981999999999992</v>
      </c>
      <c r="L521" s="252">
        <v>-0.21216600000000008</v>
      </c>
      <c r="M521" s="252">
        <v>-0.12568399999999982</v>
      </c>
      <c r="N521" s="252">
        <v>-0.10064200000000004</v>
      </c>
      <c r="O521" s="261"/>
      <c r="P521" s="269"/>
      <c r="Q521" s="264"/>
      <c r="R521" s="19"/>
      <c r="S521" s="19"/>
      <c r="T521" s="19"/>
      <c r="U521" s="19"/>
      <c r="V521" s="19"/>
      <c r="W521" s="19"/>
      <c r="X521" s="19"/>
      <c r="Y521" s="19"/>
      <c r="Z521" s="19"/>
      <c r="AA521" s="19"/>
      <c r="AB521" s="19"/>
      <c r="AC521" s="19"/>
      <c r="AD521" s="19"/>
    </row>
    <row r="522" spans="1:30" ht="12.75" customHeight="1">
      <c r="A522" s="87" t="s">
        <v>102</v>
      </c>
      <c r="B522" s="87" t="s">
        <v>122</v>
      </c>
      <c r="C522" s="252">
        <v>-0.15772600000000003</v>
      </c>
      <c r="D522" s="252">
        <v>-0.21307685999999992</v>
      </c>
      <c r="E522" s="252">
        <v>-0.15820799999999996</v>
      </c>
      <c r="F522" s="252">
        <v>-0.17260019999999993</v>
      </c>
      <c r="G522" s="252">
        <v>-0.156252</v>
      </c>
      <c r="H522" s="252">
        <v>-0.13114400000000009</v>
      </c>
      <c r="I522" s="252">
        <v>-0.18839199999999995</v>
      </c>
      <c r="J522" s="252">
        <v>-0.13731000000000018</v>
      </c>
      <c r="K522" s="252">
        <v>-0.15016999999999986</v>
      </c>
      <c r="L522" s="252">
        <v>-0.18942600000000001</v>
      </c>
      <c r="M522" s="252">
        <v>-0.1038599999999998</v>
      </c>
      <c r="N522" s="252">
        <v>-8.8338000000000069E-2</v>
      </c>
      <c r="O522" s="261"/>
      <c r="P522" s="269"/>
      <c r="Q522" s="264"/>
      <c r="R522" s="19"/>
      <c r="S522" s="19"/>
      <c r="T522" s="19"/>
      <c r="U522" s="19"/>
      <c r="V522" s="19"/>
      <c r="W522" s="19"/>
      <c r="X522" s="19"/>
      <c r="Y522" s="19"/>
      <c r="Z522" s="19"/>
      <c r="AA522" s="19"/>
      <c r="AB522" s="19"/>
      <c r="AC522" s="19"/>
      <c r="AD522" s="19"/>
    </row>
    <row r="523" spans="1:30" ht="12.75" customHeight="1">
      <c r="A523" s="87" t="s">
        <v>103</v>
      </c>
      <c r="B523" s="87" t="s">
        <v>123</v>
      </c>
      <c r="C523" s="252">
        <v>-0.10970399999999998</v>
      </c>
      <c r="D523" s="252">
        <v>-0.16473886000000001</v>
      </c>
      <c r="E523" s="252">
        <v>-0.14113799999999993</v>
      </c>
      <c r="F523" s="252">
        <v>-0.18257019999999993</v>
      </c>
      <c r="G523" s="252">
        <v>-0.1468820000000001</v>
      </c>
      <c r="H523" s="252">
        <v>-0.1208540000000001</v>
      </c>
      <c r="I523" s="252">
        <v>-0.174402</v>
      </c>
      <c r="J523" s="252">
        <v>-0.12999000000000011</v>
      </c>
      <c r="K523" s="252">
        <v>-0.14028999999999989</v>
      </c>
      <c r="L523" s="252">
        <v>-0.10988600000000001</v>
      </c>
      <c r="M523" s="252">
        <v>-5.3229999999999847E-2</v>
      </c>
      <c r="N523" s="252">
        <v>-6.4472000000000126E-2</v>
      </c>
      <c r="O523" s="261"/>
      <c r="P523" s="269"/>
      <c r="Q523" s="264"/>
      <c r="R523" s="19"/>
      <c r="S523" s="19"/>
      <c r="T523" s="19"/>
      <c r="U523" s="19"/>
      <c r="V523" s="19"/>
      <c r="W523" s="19"/>
      <c r="X523" s="19"/>
      <c r="Y523" s="19"/>
      <c r="Z523" s="19"/>
      <c r="AA523" s="19"/>
      <c r="AB523" s="19"/>
      <c r="AC523" s="19"/>
      <c r="AD523" s="19"/>
    </row>
    <row r="524" spans="1:30" ht="12.75" customHeight="1">
      <c r="A524" s="87" t="s">
        <v>104</v>
      </c>
      <c r="B524" s="87" t="s">
        <v>124</v>
      </c>
      <c r="C524" s="252">
        <v>-8.199142857142841E-2</v>
      </c>
      <c r="D524" s="252">
        <v>-0.14469133619047625</v>
      </c>
      <c r="E524" s="252">
        <v>-0.16186685714285698</v>
      </c>
      <c r="F524" s="252">
        <v>-0.14121159130434785</v>
      </c>
      <c r="G524" s="252">
        <v>-0.1756219047619049</v>
      </c>
      <c r="H524" s="252">
        <v>-0.12379263157894735</v>
      </c>
      <c r="I524" s="252">
        <v>-0.15917913043478266</v>
      </c>
      <c r="J524" s="252">
        <v>-0.10888736842105259</v>
      </c>
      <c r="K524" s="252">
        <v>-0.12633285714285708</v>
      </c>
      <c r="L524" s="252">
        <v>-0.1059372727272728</v>
      </c>
      <c r="M524" s="252">
        <v>-4.6899999999999852E-2</v>
      </c>
      <c r="N524" s="252">
        <v>-6.5313043478260988E-2</v>
      </c>
      <c r="O524" s="261"/>
      <c r="P524" s="269"/>
      <c r="Q524" s="264"/>
      <c r="R524" s="19"/>
      <c r="S524" s="19"/>
      <c r="T524" s="19"/>
      <c r="U524" s="19"/>
      <c r="V524" s="19"/>
      <c r="W524" s="19"/>
      <c r="X524" s="19"/>
      <c r="Y524" s="19"/>
      <c r="Z524" s="19"/>
      <c r="AA524" s="19"/>
      <c r="AB524" s="19"/>
      <c r="AC524" s="19"/>
      <c r="AD524" s="19"/>
    </row>
    <row r="525" spans="1:30" ht="12.75" customHeight="1">
      <c r="A525" s="87" t="s">
        <v>105</v>
      </c>
      <c r="B525" s="87" t="s">
        <v>125</v>
      </c>
      <c r="C525" s="252">
        <v>-7.7809428571428446E-2</v>
      </c>
      <c r="D525" s="252">
        <v>-0.13021133619047626</v>
      </c>
      <c r="E525" s="252">
        <v>-0.15398285714285698</v>
      </c>
      <c r="F525" s="252">
        <v>-0.14848159130434788</v>
      </c>
      <c r="G525" s="252">
        <v>-0.17704990476190491</v>
      </c>
      <c r="H525" s="252">
        <v>-0.1231066315789473</v>
      </c>
      <c r="I525" s="252">
        <v>-0.15911913043478271</v>
      </c>
      <c r="J525" s="252">
        <v>-9.1701368421052545E-2</v>
      </c>
      <c r="K525" s="252">
        <v>-0.11853685714285715</v>
      </c>
      <c r="L525" s="252">
        <v>-0.10945727272727276</v>
      </c>
      <c r="M525" s="252">
        <v>-9.0174999999999894E-2</v>
      </c>
      <c r="N525" s="252">
        <v>-0.11241304347826091</v>
      </c>
      <c r="O525" s="261"/>
      <c r="P525" s="269"/>
      <c r="Q525" s="264"/>
      <c r="R525" s="19"/>
      <c r="S525" s="19"/>
      <c r="T525" s="19"/>
      <c r="U525" s="19"/>
      <c r="V525" s="19"/>
      <c r="W525" s="19"/>
      <c r="X525" s="19"/>
      <c r="Y525" s="19"/>
      <c r="Z525" s="19"/>
      <c r="AA525" s="19"/>
      <c r="AB525" s="19"/>
      <c r="AC525" s="19"/>
      <c r="AD525" s="19"/>
    </row>
    <row r="526" spans="1:30" ht="12.75" customHeight="1">
      <c r="A526" s="87" t="s">
        <v>106</v>
      </c>
      <c r="B526" s="87" t="s">
        <v>126</v>
      </c>
      <c r="C526" s="252">
        <v>-0.15015942857142842</v>
      </c>
      <c r="D526" s="252">
        <v>-0.19635133619047629</v>
      </c>
      <c r="E526" s="252">
        <v>-0.21614285714285697</v>
      </c>
      <c r="F526" s="252">
        <v>-0.20731159130434801</v>
      </c>
      <c r="G526" s="252">
        <v>-0.26304990476190493</v>
      </c>
      <c r="H526" s="252">
        <v>-0.18118663157894729</v>
      </c>
      <c r="I526" s="252">
        <v>-0.20619913043478277</v>
      </c>
      <c r="J526" s="252">
        <v>-0.20282136842105256</v>
      </c>
      <c r="K526" s="252">
        <v>-0.22971685714285722</v>
      </c>
      <c r="L526" s="252">
        <v>-0.18483727272727268</v>
      </c>
      <c r="M526" s="252">
        <v>3.6165000000000093E-2</v>
      </c>
      <c r="N526" s="252">
        <v>5.1486956521739027E-2</v>
      </c>
      <c r="O526" s="261"/>
      <c r="P526" s="269"/>
      <c r="Q526" s="264"/>
      <c r="R526" s="19"/>
      <c r="S526" s="19"/>
      <c r="T526" s="19"/>
      <c r="U526" s="19"/>
      <c r="V526" s="19"/>
      <c r="W526" s="19"/>
      <c r="X526" s="19"/>
      <c r="Y526" s="19"/>
      <c r="Z526" s="19"/>
      <c r="AA526" s="19"/>
      <c r="AB526" s="19"/>
      <c r="AC526" s="19"/>
      <c r="AD526" s="19"/>
    </row>
    <row r="527" spans="1:30" ht="12.75" customHeight="1">
      <c r="A527" s="87" t="s">
        <v>107</v>
      </c>
      <c r="B527" s="87" t="s">
        <v>127</v>
      </c>
      <c r="C527" s="252">
        <v>-4.1134428571428391E-2</v>
      </c>
      <c r="D527" s="252">
        <v>-0.14817727619047635</v>
      </c>
      <c r="E527" s="252">
        <v>-0.19134285714285695</v>
      </c>
      <c r="F527" s="252">
        <v>-0.173936791304348</v>
      </c>
      <c r="G527" s="252">
        <v>-0.22511790476190496</v>
      </c>
      <c r="H527" s="252">
        <v>-0.1754234315789473</v>
      </c>
      <c r="I527" s="252">
        <v>-0.20802913043478286</v>
      </c>
      <c r="J527" s="252">
        <v>-0.23095236842105252</v>
      </c>
      <c r="K527" s="252">
        <v>-0.23454445714285727</v>
      </c>
      <c r="L527" s="252">
        <v>-0.18795067272727276</v>
      </c>
      <c r="M527" s="252">
        <v>3.0301400000000013E-2</v>
      </c>
      <c r="N527" s="252">
        <v>3.479175652173909E-2</v>
      </c>
      <c r="O527" s="261"/>
      <c r="P527" s="269"/>
      <c r="Q527" s="264"/>
      <c r="R527" s="19"/>
      <c r="S527" s="19"/>
      <c r="T527" s="19"/>
      <c r="U527" s="19"/>
      <c r="V527" s="19"/>
      <c r="W527" s="19"/>
      <c r="X527" s="19"/>
      <c r="Y527" s="19"/>
      <c r="Z527" s="19"/>
      <c r="AA527" s="19"/>
      <c r="AB527" s="19"/>
      <c r="AC527" s="19"/>
      <c r="AD527" s="19"/>
    </row>
    <row r="528" spans="1:30" ht="12.75" customHeight="1">
      <c r="A528" s="87" t="s">
        <v>108</v>
      </c>
      <c r="B528" s="87" t="s">
        <v>128</v>
      </c>
      <c r="C528" s="252">
        <v>-6.1243028571428403E-2</v>
      </c>
      <c r="D528" s="252">
        <v>-0.19507127619047626</v>
      </c>
      <c r="E528" s="252">
        <v>-0.21395345714285702</v>
      </c>
      <c r="F528" s="252">
        <v>-0.17138139130434799</v>
      </c>
      <c r="G528" s="252">
        <v>-0.22542290476190488</v>
      </c>
      <c r="H528" s="252">
        <v>-0.17838263157894732</v>
      </c>
      <c r="I528" s="252">
        <v>-0.21287013043478292</v>
      </c>
      <c r="J528" s="252">
        <v>-0.22071136842105252</v>
      </c>
      <c r="K528" s="252">
        <v>-0.23342445714285728</v>
      </c>
      <c r="L528" s="252">
        <v>-0.19812887272727275</v>
      </c>
      <c r="M528" s="252">
        <v>4.054039999999999E-2</v>
      </c>
      <c r="N528" s="252">
        <v>2.4924156521739117E-2</v>
      </c>
      <c r="O528" s="261"/>
      <c r="P528" s="269"/>
      <c r="Q528" s="264"/>
      <c r="R528" s="19"/>
      <c r="S528" s="19"/>
      <c r="T528" s="19"/>
      <c r="U528" s="19"/>
      <c r="V528" s="19"/>
      <c r="W528" s="19"/>
      <c r="X528" s="19"/>
      <c r="Y528" s="19"/>
      <c r="Z528" s="19"/>
      <c r="AA528" s="19"/>
      <c r="AB528" s="19"/>
      <c r="AC528" s="19"/>
      <c r="AD528" s="19"/>
    </row>
    <row r="529" spans="1:30" ht="12.75" customHeight="1">
      <c r="A529" s="87" t="s">
        <v>109</v>
      </c>
      <c r="B529" s="87" t="s">
        <v>129</v>
      </c>
      <c r="C529" s="252">
        <v>-7.150499999999993E-2</v>
      </c>
      <c r="D529" s="252">
        <v>-0.20922180000000004</v>
      </c>
      <c r="E529" s="252">
        <v>-0.20823559999999991</v>
      </c>
      <c r="F529" s="252">
        <v>-0.20757300000000009</v>
      </c>
      <c r="G529" s="252">
        <v>-0.18271360000000003</v>
      </c>
      <c r="H529" s="252">
        <v>-0.17351420000000006</v>
      </c>
      <c r="I529" s="252">
        <v>-0.22650060000000022</v>
      </c>
      <c r="J529" s="252">
        <v>-0.2455368</v>
      </c>
      <c r="K529" s="252">
        <v>-0.26388160000000016</v>
      </c>
      <c r="L529" s="252">
        <v>-0.2254698</v>
      </c>
      <c r="M529" s="252">
        <v>-1.4657200000000082E-2</v>
      </c>
      <c r="N529" s="252">
        <v>-4.5821800000000003E-2</v>
      </c>
      <c r="O529" s="261"/>
      <c r="P529" s="269"/>
      <c r="Q529" s="264"/>
      <c r="R529" s="19"/>
      <c r="S529" s="19"/>
      <c r="T529" s="19"/>
      <c r="U529" s="19"/>
      <c r="V529" s="19"/>
      <c r="W529" s="19"/>
      <c r="X529" s="19"/>
      <c r="Y529" s="19"/>
      <c r="Z529" s="19"/>
      <c r="AA529" s="19"/>
      <c r="AB529" s="19"/>
      <c r="AC529" s="19"/>
      <c r="AD529" s="19"/>
    </row>
    <row r="530" spans="1:30" ht="12.75" customHeight="1">
      <c r="A530" s="87" t="s">
        <v>110</v>
      </c>
      <c r="B530" s="87" t="s">
        <v>130</v>
      </c>
      <c r="C530" s="252">
        <v>-0.14845839999999993</v>
      </c>
      <c r="D530" s="252">
        <v>-0.2538218000000001</v>
      </c>
      <c r="E530" s="252">
        <v>-0.23947359999999995</v>
      </c>
      <c r="F530" s="252">
        <v>-0.21455400000000008</v>
      </c>
      <c r="G530" s="252">
        <v>-0.20576060000000002</v>
      </c>
      <c r="H530" s="252">
        <v>-0.19602520000000007</v>
      </c>
      <c r="I530" s="252">
        <v>-0.24943020000000021</v>
      </c>
      <c r="J530" s="252">
        <v>-0.26917020000000003</v>
      </c>
      <c r="K530" s="252">
        <v>-0.2834504000000001</v>
      </c>
      <c r="L530" s="252">
        <v>-0.2157908</v>
      </c>
      <c r="M530" s="252">
        <v>-5.7322000000000987E-3</v>
      </c>
      <c r="N530" s="252">
        <v>-5.8308800000000008E-2</v>
      </c>
      <c r="O530" s="261"/>
      <c r="P530" s="269"/>
      <c r="Q530" s="264"/>
      <c r="R530" s="19"/>
      <c r="S530" s="19"/>
      <c r="T530" s="19"/>
      <c r="U530" s="19"/>
      <c r="V530" s="19"/>
      <c r="W530" s="19"/>
      <c r="X530" s="19"/>
      <c r="Y530" s="19"/>
      <c r="Z530" s="19"/>
      <c r="AA530" s="19"/>
      <c r="AB530" s="19"/>
      <c r="AC530" s="19"/>
      <c r="AD530" s="19"/>
    </row>
    <row r="531" spans="1:30" ht="12.75" customHeight="1">
      <c r="A531" s="87" t="s">
        <v>111</v>
      </c>
      <c r="B531" s="87" t="s">
        <v>131</v>
      </c>
      <c r="C531" s="252">
        <v>-0.14470839999999993</v>
      </c>
      <c r="D531" s="252">
        <v>-0.22644280000000006</v>
      </c>
      <c r="E531" s="252">
        <v>-0.20680699999999996</v>
      </c>
      <c r="F531" s="252">
        <v>-0.17840400000000001</v>
      </c>
      <c r="G531" s="252">
        <v>-0.14119680000000004</v>
      </c>
      <c r="H531" s="252">
        <v>-0.15193040000000008</v>
      </c>
      <c r="I531" s="252">
        <v>-0.20903020000000011</v>
      </c>
      <c r="J531" s="252">
        <v>-0.16417019999999999</v>
      </c>
      <c r="K531" s="252">
        <v>-0.18497040000000003</v>
      </c>
      <c r="L531" s="252">
        <v>-0.15671080000000007</v>
      </c>
      <c r="M531" s="252">
        <v>-0.17644740000000009</v>
      </c>
      <c r="N531" s="252">
        <v>-0.2433236</v>
      </c>
      <c r="O531" s="261"/>
      <c r="P531" s="269"/>
      <c r="Q531" s="264"/>
      <c r="R531" s="19"/>
      <c r="S531" s="19"/>
      <c r="T531" s="19"/>
      <c r="U531" s="19"/>
      <c r="V531" s="19"/>
      <c r="W531" s="19"/>
      <c r="X531" s="19"/>
      <c r="Y531" s="19"/>
      <c r="Z531" s="19"/>
      <c r="AA531" s="19"/>
      <c r="AB531" s="19"/>
      <c r="AC531" s="19"/>
      <c r="AD531" s="19"/>
    </row>
    <row r="532" spans="1:30" ht="12.75" customHeight="1">
      <c r="A532" s="87" t="s">
        <v>112</v>
      </c>
      <c r="B532" s="87" t="s">
        <v>132</v>
      </c>
      <c r="C532" s="252">
        <v>-0.27812219999999993</v>
      </c>
      <c r="D532" s="252">
        <v>-0.28372559999999997</v>
      </c>
      <c r="E532" s="252">
        <v>-0.2425166</v>
      </c>
      <c r="F532" s="252">
        <v>-0.21009459999999996</v>
      </c>
      <c r="G532" s="252">
        <v>-0.1691764</v>
      </c>
      <c r="H532" s="252">
        <v>-0.14387780000000006</v>
      </c>
      <c r="I532" s="252">
        <v>-0.18633020000000008</v>
      </c>
      <c r="J532" s="252">
        <v>-0.14112460000000002</v>
      </c>
      <c r="K532" s="252">
        <v>-0.19203640000000002</v>
      </c>
      <c r="L532" s="252">
        <v>-0.1663024000000001</v>
      </c>
      <c r="M532" s="252">
        <v>-0.21563380000000007</v>
      </c>
      <c r="N532" s="252">
        <v>-0.26100120000000004</v>
      </c>
      <c r="O532" s="261"/>
      <c r="P532" s="269"/>
      <c r="Q532" s="264"/>
      <c r="R532" s="19"/>
      <c r="S532" s="19"/>
      <c r="T532" s="19"/>
      <c r="U532" s="19"/>
      <c r="V532" s="19"/>
      <c r="W532" s="19"/>
      <c r="X532" s="19"/>
      <c r="Y532" s="19"/>
      <c r="Z532" s="19"/>
      <c r="AA532" s="19"/>
      <c r="AB532" s="19"/>
      <c r="AC532" s="19"/>
      <c r="AD532" s="19"/>
    </row>
    <row r="533" spans="1:30" ht="12.75" customHeight="1">
      <c r="A533" s="87" t="s">
        <v>113</v>
      </c>
      <c r="B533" s="87" t="s">
        <v>133</v>
      </c>
      <c r="C533" s="252">
        <v>-0.30395359999999988</v>
      </c>
      <c r="D533" s="252">
        <v>-0.26589160000000001</v>
      </c>
      <c r="E533" s="252">
        <v>-0.22170600000000001</v>
      </c>
      <c r="F533" s="252">
        <v>-0.17599000000000001</v>
      </c>
      <c r="G533" s="252">
        <v>-0.14515140000000004</v>
      </c>
      <c r="H533" s="252">
        <v>-0.12629860000000009</v>
      </c>
      <c r="I533" s="252">
        <v>-0.1540368</v>
      </c>
      <c r="J533" s="252">
        <v>-0.13501320000000011</v>
      </c>
      <c r="K533" s="252">
        <v>-0.1776364</v>
      </c>
      <c r="L533" s="252">
        <v>-0.14878420000000014</v>
      </c>
      <c r="M533" s="252">
        <v>-0.17901280000000011</v>
      </c>
      <c r="N533" s="252">
        <v>-0.23725360000000006</v>
      </c>
      <c r="O533" s="261"/>
      <c r="P533" s="269"/>
      <c r="Q533" s="264"/>
      <c r="R533" s="19"/>
      <c r="S533" s="19"/>
      <c r="T533" s="19"/>
      <c r="U533" s="19"/>
      <c r="V533" s="19"/>
      <c r="W533" s="19"/>
      <c r="X533" s="19"/>
      <c r="Y533" s="19"/>
      <c r="Z533" s="19"/>
      <c r="AA533" s="19"/>
      <c r="AB533" s="19"/>
      <c r="AC533" s="19"/>
      <c r="AD533" s="19"/>
    </row>
    <row r="534" spans="1:30" ht="12.75" customHeight="1">
      <c r="A534" s="58" t="s">
        <v>114</v>
      </c>
      <c r="B534" s="58" t="s">
        <v>134</v>
      </c>
      <c r="C534" s="253">
        <v>-0.23799999999999999</v>
      </c>
      <c r="D534" s="253">
        <v>-0.222</v>
      </c>
      <c r="E534" s="253">
        <v>-0.20300000000000001</v>
      </c>
      <c r="F534" s="253">
        <v>-0.192</v>
      </c>
      <c r="G534" s="253">
        <v>-0.17899999999999999</v>
      </c>
      <c r="H534" s="253">
        <v>-0.14499999999999999</v>
      </c>
      <c r="I534" s="253">
        <v>-0.18</v>
      </c>
      <c r="J534" s="253">
        <v>-0.157</v>
      </c>
      <c r="K534" s="253">
        <v>-0.17399999999999999</v>
      </c>
      <c r="L534" s="253">
        <v>-0.14099999999999999</v>
      </c>
      <c r="M534" s="253">
        <v>-0.17399999999999999</v>
      </c>
      <c r="N534" s="253">
        <v>-0.17799999999999999</v>
      </c>
      <c r="O534" s="261"/>
      <c r="P534" s="269"/>
      <c r="Q534" s="264"/>
      <c r="R534" s="19"/>
      <c r="S534" s="19"/>
      <c r="T534" s="19"/>
      <c r="U534" s="19"/>
      <c r="V534" s="19"/>
      <c r="W534" s="19"/>
      <c r="X534" s="19"/>
      <c r="Y534" s="19"/>
      <c r="Z534" s="19"/>
      <c r="AA534" s="19"/>
      <c r="AB534" s="19"/>
      <c r="AC534" s="19"/>
      <c r="AD534" s="19"/>
    </row>
    <row r="535" spans="1:30" ht="12.75" customHeight="1">
      <c r="A535" s="223" t="s">
        <v>24</v>
      </c>
      <c r="B535" s="223" t="s">
        <v>152</v>
      </c>
      <c r="C535" s="252">
        <f t="shared" ref="C535:N535" si="20">AVERAGE(B482:B486)</f>
        <v>-0.19437259999999981</v>
      </c>
      <c r="D535" s="252">
        <f t="shared" si="20"/>
        <v>-0.15320299999999989</v>
      </c>
      <c r="E535" s="252">
        <f t="shared" si="20"/>
        <v>-0.14042400000000005</v>
      </c>
      <c r="F535" s="252">
        <f t="shared" si="20"/>
        <v>-0.12939520000000004</v>
      </c>
      <c r="G535" s="252">
        <f t="shared" si="20"/>
        <v>-0.10527380000000001</v>
      </c>
      <c r="H535" s="252">
        <f t="shared" si="20"/>
        <v>-0.11827360000000012</v>
      </c>
      <c r="I535" s="252">
        <f t="shared" si="20"/>
        <v>-0.15403399999999995</v>
      </c>
      <c r="J535" s="252">
        <f t="shared" si="20"/>
        <v>-0.12675500000000009</v>
      </c>
      <c r="K535" s="252">
        <f t="shared" si="20"/>
        <v>-0.13494219999999998</v>
      </c>
      <c r="L535" s="252">
        <f t="shared" si="20"/>
        <v>-0.12580680000000011</v>
      </c>
      <c r="M535" s="252">
        <f t="shared" si="20"/>
        <v>-0.12279020000000014</v>
      </c>
      <c r="N535" s="252">
        <f t="shared" si="20"/>
        <v>-0.12923360000000012</v>
      </c>
      <c r="O535" s="261"/>
      <c r="P535" s="269"/>
      <c r="Q535" s="264"/>
      <c r="R535" s="19"/>
      <c r="S535" s="19"/>
      <c r="T535" s="19"/>
      <c r="U535" s="19"/>
      <c r="V535" s="19"/>
      <c r="W535" s="19"/>
      <c r="X535" s="19"/>
      <c r="Y535" s="19"/>
      <c r="Z535" s="19"/>
      <c r="AA535" s="19"/>
      <c r="AB535" s="19"/>
      <c r="AC535" s="19"/>
      <c r="AD535" s="19"/>
    </row>
    <row r="536" spans="1:30" ht="12.75" customHeight="1">
      <c r="A536" s="223" t="s">
        <v>25</v>
      </c>
      <c r="B536" s="223" t="s">
        <v>153</v>
      </c>
      <c r="C536" s="252">
        <f t="shared" ref="C536:C550" si="21">AVERAGE(B483:B487)</f>
        <v>-0.17023459999999982</v>
      </c>
      <c r="D536" s="252">
        <f t="shared" ref="D536:I536" si="22">AVERAGE(C483:C487)</f>
        <v>-0.13298099999999993</v>
      </c>
      <c r="E536" s="252">
        <f t="shared" si="22"/>
        <v>-0.12306680000000007</v>
      </c>
      <c r="F536" s="252">
        <f t="shared" si="22"/>
        <v>-0.11139040000000007</v>
      </c>
      <c r="G536" s="252">
        <f t="shared" si="22"/>
        <v>-9.0072600000000017E-2</v>
      </c>
      <c r="H536" s="252">
        <f t="shared" si="22"/>
        <v>-0.12958940000000005</v>
      </c>
      <c r="I536" s="252">
        <f t="shared" si="22"/>
        <v>-0.1611948</v>
      </c>
      <c r="J536" s="252">
        <f>AVERAGE(I483:I487)</f>
        <v>-0.14518660000000011</v>
      </c>
      <c r="K536" s="252">
        <f>AVERAGE(J483:J487)</f>
        <v>-0.16605120000000001</v>
      </c>
      <c r="L536" s="252">
        <f>AVERAGE(K483:K487)</f>
        <v>-0.14065680000000008</v>
      </c>
      <c r="M536" s="252">
        <f>AVERAGE(L483:L487)</f>
        <v>-0.13477000000000008</v>
      </c>
      <c r="N536" s="252">
        <f>AVERAGE(M483:M487)</f>
        <v>-0.11686400000000012</v>
      </c>
      <c r="O536" s="261"/>
      <c r="P536" s="362"/>
      <c r="Q536" s="264"/>
      <c r="R536" s="19"/>
      <c r="S536" s="19"/>
      <c r="T536" s="19"/>
      <c r="U536" s="19"/>
      <c r="V536" s="19"/>
      <c r="W536" s="19"/>
      <c r="X536" s="19"/>
      <c r="Y536" s="19"/>
      <c r="Z536" s="19"/>
      <c r="AA536" s="19"/>
      <c r="AB536" s="19"/>
      <c r="AC536" s="19"/>
      <c r="AD536" s="19"/>
    </row>
    <row r="537" spans="1:30" ht="12.75" customHeight="1">
      <c r="A537" s="223" t="s">
        <v>26</v>
      </c>
      <c r="B537" s="223" t="s">
        <v>154</v>
      </c>
      <c r="C537" s="252">
        <f t="shared" si="21"/>
        <v>-0.16589579999999984</v>
      </c>
      <c r="D537" s="252">
        <f t="shared" ref="D537:N537" si="23">AVERAGE(C484:C488)</f>
        <v>-0.1826342</v>
      </c>
      <c r="E537" s="252">
        <f t="shared" si="23"/>
        <v>-0.22087620000000002</v>
      </c>
      <c r="F537" s="252">
        <f t="shared" si="23"/>
        <v>-0.22756540000000011</v>
      </c>
      <c r="G537" s="252">
        <f t="shared" si="23"/>
        <v>-0.23571540000000005</v>
      </c>
      <c r="H537" s="252">
        <f t="shared" si="23"/>
        <v>-0.24085260000000014</v>
      </c>
      <c r="I537" s="252">
        <f t="shared" si="23"/>
        <v>-0.26281759999999998</v>
      </c>
      <c r="J537" s="252">
        <f t="shared" si="23"/>
        <v>-0.17516500000000007</v>
      </c>
      <c r="K537" s="252">
        <f t="shared" si="23"/>
        <v>-0.18614219999999998</v>
      </c>
      <c r="L537" s="252">
        <f t="shared" si="23"/>
        <v>-0.17068420000000012</v>
      </c>
      <c r="M537" s="252">
        <f t="shared" si="23"/>
        <v>-8.5089000000000081E-2</v>
      </c>
      <c r="N537" s="252">
        <f t="shared" si="23"/>
        <v>-8.3852000000000121E-2</v>
      </c>
      <c r="O537" s="261"/>
      <c r="P537" s="362"/>
      <c r="Q537" s="264"/>
      <c r="R537" s="19"/>
      <c r="S537" s="19"/>
      <c r="T537" s="19"/>
      <c r="U537" s="19"/>
      <c r="V537" s="19"/>
      <c r="W537" s="19"/>
      <c r="X537" s="19"/>
      <c r="Y537" s="19"/>
      <c r="Z537" s="19"/>
      <c r="AA537" s="19"/>
      <c r="AB537" s="19"/>
      <c r="AC537" s="19"/>
      <c r="AD537" s="19"/>
    </row>
    <row r="538" spans="1:30" ht="12.75" customHeight="1">
      <c r="A538" s="223" t="s">
        <v>155</v>
      </c>
      <c r="B538" s="223" t="s">
        <v>156</v>
      </c>
      <c r="C538" s="252">
        <f t="shared" si="21"/>
        <v>-0.17487259999999988</v>
      </c>
      <c r="D538" s="252">
        <f t="shared" ref="D538:N538" si="24">AVERAGE(C485:C489)</f>
        <v>-0.20351159999999999</v>
      </c>
      <c r="E538" s="252">
        <f t="shared" si="24"/>
        <v>-0.2685713999999999</v>
      </c>
      <c r="F538" s="252">
        <f t="shared" si="24"/>
        <v>-0.33181540000000015</v>
      </c>
      <c r="G538" s="252">
        <f t="shared" si="24"/>
        <v>-0.41325820000000002</v>
      </c>
      <c r="H538" s="252">
        <f t="shared" si="24"/>
        <v>-0.35700260000000006</v>
      </c>
      <c r="I538" s="252">
        <f t="shared" si="24"/>
        <v>-0.42857000000000001</v>
      </c>
      <c r="J538" s="252">
        <f t="shared" si="24"/>
        <v>-0.32284459999999993</v>
      </c>
      <c r="K538" s="252">
        <f t="shared" si="24"/>
        <v>-0.3225422</v>
      </c>
      <c r="L538" s="252">
        <f t="shared" si="24"/>
        <v>-0.46166999999999997</v>
      </c>
      <c r="M538" s="252">
        <f t="shared" si="24"/>
        <v>-0.33875539999999998</v>
      </c>
      <c r="N538" s="252">
        <f t="shared" si="24"/>
        <v>-0.11969480000000013</v>
      </c>
      <c r="O538" s="261"/>
      <c r="P538" s="362"/>
      <c r="Q538" s="264"/>
      <c r="R538" s="19"/>
      <c r="S538" s="19"/>
      <c r="T538" s="19"/>
      <c r="U538" s="19"/>
      <c r="V538" s="19"/>
      <c r="W538" s="19"/>
      <c r="X538" s="19"/>
      <c r="Y538" s="19"/>
      <c r="Z538" s="19"/>
      <c r="AA538" s="19"/>
      <c r="AB538" s="19"/>
      <c r="AC538" s="19"/>
      <c r="AD538" s="19"/>
    </row>
    <row r="539" spans="1:30" ht="12.75" customHeight="1">
      <c r="A539" s="58" t="s">
        <v>1</v>
      </c>
      <c r="B539" s="58" t="s">
        <v>157</v>
      </c>
      <c r="C539" s="253">
        <f t="shared" si="21"/>
        <v>-0.24069159999999998</v>
      </c>
      <c r="D539" s="253">
        <f t="shared" ref="D539:N539" si="25">AVERAGE(C486:C490)</f>
        <v>-0.12757240000000009</v>
      </c>
      <c r="E539" s="253">
        <f t="shared" si="25"/>
        <v>-0.13020299999999993</v>
      </c>
      <c r="F539" s="253">
        <f t="shared" si="25"/>
        <v>-0.21692000000000017</v>
      </c>
      <c r="G539" s="253">
        <f t="shared" si="25"/>
        <v>-0.26778320000000005</v>
      </c>
      <c r="H539" s="253">
        <f t="shared" si="25"/>
        <v>-0.26296579999999997</v>
      </c>
      <c r="I539" s="253">
        <f t="shared" si="25"/>
        <v>-0.35692000000000002</v>
      </c>
      <c r="J539" s="253">
        <f t="shared" si="25"/>
        <v>-0.27409699999999992</v>
      </c>
      <c r="K539" s="253">
        <f t="shared" si="25"/>
        <v>-0.34171719999999983</v>
      </c>
      <c r="L539" s="253">
        <f t="shared" si="25"/>
        <v>-0.46657899999999997</v>
      </c>
      <c r="M539" s="253">
        <f t="shared" si="25"/>
        <v>-0.30180079999999998</v>
      </c>
      <c r="N539" s="253">
        <f t="shared" si="25"/>
        <v>-0.1265806000000001</v>
      </c>
      <c r="O539" s="131"/>
      <c r="P539" s="362"/>
      <c r="Q539" s="131"/>
      <c r="R539" s="17"/>
      <c r="S539" s="17"/>
      <c r="T539" s="17"/>
      <c r="U539" s="17"/>
      <c r="V539" s="17"/>
      <c r="W539" s="17"/>
      <c r="X539" s="17"/>
      <c r="Y539" s="17"/>
      <c r="Z539" s="17"/>
      <c r="AA539" s="17"/>
      <c r="AB539" s="17"/>
      <c r="AC539" s="17"/>
      <c r="AD539" s="17"/>
    </row>
    <row r="540" spans="1:30" ht="12.75" customHeight="1">
      <c r="A540" s="223" t="s">
        <v>2</v>
      </c>
      <c r="B540" s="58" t="s">
        <v>158</v>
      </c>
      <c r="C540" s="253">
        <f t="shared" si="21"/>
        <v>-0.24481060000000002</v>
      </c>
      <c r="D540" s="253">
        <f t="shared" ref="D540:N540" si="26">AVERAGE(C487:C491)</f>
        <v>-0.16964280000000015</v>
      </c>
      <c r="E540" s="253">
        <f t="shared" si="26"/>
        <v>-0.1921969999999999</v>
      </c>
      <c r="F540" s="253">
        <f t="shared" si="26"/>
        <v>-0.2997566000000001</v>
      </c>
      <c r="G540" s="253">
        <f t="shared" si="26"/>
        <v>-0.33126999999999995</v>
      </c>
      <c r="H540" s="253">
        <f t="shared" si="26"/>
        <v>-0.26783419999999997</v>
      </c>
      <c r="I540" s="253">
        <f t="shared" si="26"/>
        <v>-0.35265320000000006</v>
      </c>
      <c r="J540" s="253">
        <f t="shared" si="26"/>
        <v>-0.28438259999999993</v>
      </c>
      <c r="K540" s="253">
        <f t="shared" si="26"/>
        <v>-0.35613859999999986</v>
      </c>
      <c r="L540" s="253">
        <f t="shared" si="26"/>
        <v>-0.4404653999999999</v>
      </c>
      <c r="M540" s="253">
        <f t="shared" si="26"/>
        <v>-0.30235999999999991</v>
      </c>
      <c r="N540" s="253">
        <f t="shared" si="26"/>
        <v>-0.17348180000000007</v>
      </c>
      <c r="O540" s="131"/>
      <c r="P540" s="362"/>
      <c r="Q540" s="131"/>
      <c r="R540" s="17"/>
      <c r="S540" s="17"/>
      <c r="T540" s="17"/>
      <c r="U540" s="17"/>
      <c r="V540" s="17"/>
      <c r="W540" s="17"/>
      <c r="X540" s="17"/>
      <c r="Y540" s="17"/>
      <c r="Z540" s="17"/>
      <c r="AA540" s="17"/>
      <c r="AB540" s="17"/>
      <c r="AC540" s="17"/>
      <c r="AD540" s="17"/>
    </row>
    <row r="541" spans="1:30" ht="12.75" customHeight="1">
      <c r="A541" s="223" t="s">
        <v>4</v>
      </c>
      <c r="B541" s="223" t="s">
        <v>159</v>
      </c>
      <c r="C541" s="253">
        <f t="shared" si="21"/>
        <v>-0.36738199999999999</v>
      </c>
      <c r="D541" s="253">
        <f t="shared" ref="D541:N541" si="27">AVERAGE(C488:C492)</f>
        <v>-0.35661900000000007</v>
      </c>
      <c r="E541" s="253">
        <f t="shared" si="27"/>
        <v>-0.35472079999999995</v>
      </c>
      <c r="F541" s="253">
        <f t="shared" si="27"/>
        <v>-0.48718420000000001</v>
      </c>
      <c r="G541" s="253">
        <f t="shared" si="27"/>
        <v>-0.58696999999999988</v>
      </c>
      <c r="H541" s="253">
        <f t="shared" si="27"/>
        <v>-0.47680800000000001</v>
      </c>
      <c r="I541" s="253">
        <f t="shared" si="27"/>
        <v>-0.57565319999999998</v>
      </c>
      <c r="J541" s="253">
        <f t="shared" si="27"/>
        <v>-0.46695099999999973</v>
      </c>
      <c r="K541" s="253">
        <f t="shared" si="27"/>
        <v>-0.47282959999999996</v>
      </c>
      <c r="L541" s="253">
        <f t="shared" si="27"/>
        <v>-0.55769259999999987</v>
      </c>
      <c r="M541" s="253">
        <f t="shared" si="27"/>
        <v>-0.30361000000000005</v>
      </c>
      <c r="N541" s="253">
        <f t="shared" si="27"/>
        <v>-0.18272099999999999</v>
      </c>
      <c r="O541" s="131"/>
      <c r="P541" s="362"/>
      <c r="Q541" s="131"/>
      <c r="R541" s="17"/>
      <c r="S541" s="17"/>
      <c r="T541" s="17"/>
      <c r="U541" s="17"/>
      <c r="V541" s="17"/>
      <c r="W541" s="17"/>
      <c r="X541" s="17"/>
      <c r="Y541" s="17"/>
      <c r="Z541" s="17"/>
      <c r="AA541" s="17"/>
      <c r="AB541" s="17"/>
      <c r="AC541" s="17"/>
      <c r="AD541" s="17"/>
    </row>
    <row r="542" spans="1:30" ht="12.75" customHeight="1">
      <c r="A542" s="365" t="s">
        <v>3</v>
      </c>
      <c r="B542" s="365" t="s">
        <v>162</v>
      </c>
      <c r="C542" s="253">
        <f t="shared" si="21"/>
        <v>-0.42207000000000006</v>
      </c>
      <c r="D542" s="253">
        <f t="shared" ref="D542:N542" si="28">AVERAGE(C489:C493)</f>
        <v>-0.3763341999999999</v>
      </c>
      <c r="E542" s="253">
        <f t="shared" si="28"/>
        <v>-0.30517319999999992</v>
      </c>
      <c r="F542" s="253">
        <f t="shared" si="28"/>
        <v>-0.37636639999999993</v>
      </c>
      <c r="G542" s="253">
        <f t="shared" si="28"/>
        <v>-0.46300459999999982</v>
      </c>
      <c r="H542" s="253">
        <f t="shared" si="28"/>
        <v>-0.36713559999999995</v>
      </c>
      <c r="I542" s="253">
        <f t="shared" si="28"/>
        <v>-0.4734714000000001</v>
      </c>
      <c r="J542" s="253">
        <f t="shared" si="28"/>
        <v>-0.42132719999999979</v>
      </c>
      <c r="K542" s="253">
        <f t="shared" si="28"/>
        <v>-0.35617040000000005</v>
      </c>
      <c r="L542" s="253">
        <f t="shared" si="28"/>
        <v>-0.43012119999999976</v>
      </c>
      <c r="M542" s="253">
        <f t="shared" si="28"/>
        <v>-0.39903860000000002</v>
      </c>
      <c r="N542" s="253">
        <f t="shared" si="28"/>
        <v>-0.25404719999999992</v>
      </c>
      <c r="O542" s="131"/>
      <c r="P542" s="362"/>
      <c r="Q542" s="131"/>
      <c r="R542" s="17"/>
      <c r="S542" s="17"/>
      <c r="T542" s="17"/>
      <c r="U542" s="17"/>
      <c r="V542" s="17"/>
      <c r="W542" s="17"/>
      <c r="X542" s="17"/>
      <c r="Y542" s="17"/>
      <c r="Z542" s="17"/>
      <c r="AA542" s="17"/>
      <c r="AB542" s="17"/>
      <c r="AC542" s="17"/>
      <c r="AD542" s="17"/>
    </row>
    <row r="543" spans="1:30" ht="12.75" customHeight="1">
      <c r="A543" s="365" t="s">
        <v>163</v>
      </c>
      <c r="B543" s="365" t="s">
        <v>164</v>
      </c>
      <c r="C543" s="253">
        <f t="shared" si="21"/>
        <v>-0.51162260000000015</v>
      </c>
      <c r="D543" s="253">
        <f t="shared" ref="D543:N543" si="29">AVERAGE(C490:C494)</f>
        <v>-0.46285599999999982</v>
      </c>
      <c r="E543" s="253">
        <f t="shared" si="29"/>
        <v>-0.30629220000000001</v>
      </c>
      <c r="F543" s="253">
        <f t="shared" si="29"/>
        <v>-0.33096639999999988</v>
      </c>
      <c r="G543" s="253">
        <f t="shared" si="29"/>
        <v>-0.31717139999999988</v>
      </c>
      <c r="H543" s="253">
        <f t="shared" si="29"/>
        <v>-0.24701199999999995</v>
      </c>
      <c r="I543" s="253">
        <f t="shared" si="29"/>
        <v>-0.31192140000000002</v>
      </c>
      <c r="J543" s="253">
        <f t="shared" si="29"/>
        <v>-0.16760000000000003</v>
      </c>
      <c r="K543" s="253">
        <f t="shared" si="29"/>
        <v>-0.1151250000000001</v>
      </c>
      <c r="L543" s="253">
        <f t="shared" si="29"/>
        <v>-5.8860400000000014E-2</v>
      </c>
      <c r="M543" s="253">
        <f t="shared" si="29"/>
        <v>0.14737059999999991</v>
      </c>
      <c r="N543" s="253">
        <f t="shared" si="29"/>
        <v>6.8254600000000026E-2</v>
      </c>
      <c r="O543" s="131"/>
      <c r="P543" s="362"/>
      <c r="Q543" s="131"/>
      <c r="R543" s="17"/>
      <c r="S543" s="17"/>
      <c r="T543" s="17"/>
      <c r="U543" s="17"/>
      <c r="V543" s="17"/>
      <c r="W543" s="17"/>
      <c r="X543" s="17"/>
      <c r="Y543" s="17"/>
      <c r="Z543" s="17"/>
      <c r="AA543" s="17"/>
      <c r="AB543" s="17"/>
      <c r="AC543" s="17"/>
      <c r="AD543" s="17"/>
    </row>
    <row r="544" spans="1:30" ht="12.75" customHeight="1">
      <c r="A544" s="382" t="s">
        <v>165</v>
      </c>
      <c r="B544" s="382" t="s">
        <v>166</v>
      </c>
      <c r="C544" s="253">
        <f t="shared" si="21"/>
        <v>-0.26205360000000005</v>
      </c>
      <c r="D544" s="253">
        <f t="shared" ref="D544:N544" si="30">AVERAGE(C491:C495)</f>
        <v>-0.46392119999999987</v>
      </c>
      <c r="E544" s="253">
        <f t="shared" si="30"/>
        <v>-0.38266060000000007</v>
      </c>
      <c r="F544" s="253">
        <f t="shared" si="30"/>
        <v>-0.39119039999999988</v>
      </c>
      <c r="G544" s="253">
        <f t="shared" si="30"/>
        <v>-0.37769879999999983</v>
      </c>
      <c r="H544" s="253">
        <f t="shared" si="30"/>
        <v>-0.32182780000000016</v>
      </c>
      <c r="I544" s="253">
        <f t="shared" si="30"/>
        <v>-0.38994760000000006</v>
      </c>
      <c r="J544" s="253">
        <f t="shared" si="30"/>
        <v>-0.22514759999999995</v>
      </c>
      <c r="K544" s="253">
        <f t="shared" si="30"/>
        <v>-0.10423580000000028</v>
      </c>
      <c r="L544" s="253">
        <f t="shared" si="30"/>
        <v>-3.3284800000000024E-2</v>
      </c>
      <c r="M544" s="253">
        <f t="shared" si="30"/>
        <v>0.13659779999999982</v>
      </c>
      <c r="N544" s="253">
        <f t="shared" si="30"/>
        <v>6.3849999999999962E-2</v>
      </c>
      <c r="O544" s="131"/>
      <c r="P544" s="362"/>
      <c r="Q544" s="131"/>
      <c r="R544" s="17"/>
      <c r="S544" s="17"/>
      <c r="T544" s="17"/>
      <c r="U544" s="17"/>
      <c r="V544" s="17"/>
      <c r="W544" s="17"/>
      <c r="X544" s="17"/>
      <c r="Y544" s="17"/>
      <c r="Z544" s="17"/>
      <c r="AA544" s="17"/>
      <c r="AB544" s="17"/>
      <c r="AC544" s="17"/>
      <c r="AD544" s="17"/>
    </row>
    <row r="545" spans="1:30" ht="12.75" customHeight="1">
      <c r="A545" s="382" t="s">
        <v>167</v>
      </c>
      <c r="B545" s="382" t="s">
        <v>183</v>
      </c>
      <c r="C545" s="253">
        <f t="shared" si="21"/>
        <v>-0.24152979999999999</v>
      </c>
      <c r="D545" s="253">
        <f t="shared" ref="D545:N545" si="31">AVERAGE(C492:C496)</f>
        <v>-0.42672439999999989</v>
      </c>
      <c r="E545" s="253">
        <f t="shared" si="31"/>
        <v>-0.3591278</v>
      </c>
      <c r="F545" s="253">
        <f t="shared" si="31"/>
        <v>-0.35114499999999998</v>
      </c>
      <c r="G545" s="253">
        <f t="shared" si="31"/>
        <v>-0.34996199999999994</v>
      </c>
      <c r="H545" s="253">
        <f t="shared" si="31"/>
        <v>-0.31564360000000014</v>
      </c>
      <c r="I545" s="253">
        <f t="shared" si="31"/>
        <v>-0.37398700000000007</v>
      </c>
      <c r="J545" s="253">
        <f t="shared" si="31"/>
        <v>-0.19816819999999993</v>
      </c>
      <c r="K545" s="253">
        <f t="shared" si="31"/>
        <v>-5.9885800000000253E-2</v>
      </c>
      <c r="L545" s="253">
        <f t="shared" si="31"/>
        <v>-3.2512000000000096E-2</v>
      </c>
      <c r="M545" s="253">
        <f t="shared" si="31"/>
        <v>0.13646839999999968</v>
      </c>
      <c r="N545" s="253">
        <f t="shared" si="31"/>
        <v>0.15164859999999997</v>
      </c>
      <c r="O545" s="253"/>
      <c r="P545" s="253"/>
      <c r="Q545" s="253"/>
      <c r="R545" s="253"/>
      <c r="S545" s="253"/>
      <c r="T545" s="253"/>
      <c r="U545" s="253"/>
      <c r="V545" s="253"/>
      <c r="W545" s="253"/>
      <c r="X545" s="17"/>
      <c r="Y545" s="17"/>
      <c r="Z545" s="17"/>
      <c r="AA545" s="17"/>
      <c r="AB545" s="17"/>
      <c r="AC545" s="17"/>
      <c r="AD545" s="17"/>
    </row>
    <row r="546" spans="1:30" ht="12.75" customHeight="1">
      <c r="A546" s="382" t="s">
        <v>168</v>
      </c>
      <c r="B546" s="382" t="s">
        <v>184</v>
      </c>
      <c r="C546" s="253">
        <f t="shared" si="21"/>
        <v>-0.10210499999999997</v>
      </c>
      <c r="D546" s="253">
        <f t="shared" ref="D546:K546" si="32">AVERAGE(C493:C497)</f>
        <v>-0.23174279999999997</v>
      </c>
      <c r="E546" s="253">
        <f t="shared" si="32"/>
        <v>-0.17925279999999999</v>
      </c>
      <c r="F546" s="253">
        <f t="shared" si="32"/>
        <v>-0.14307680000000014</v>
      </c>
      <c r="G546" s="253">
        <f t="shared" si="32"/>
        <v>-5.9171199999999938E-2</v>
      </c>
      <c r="H546" s="253">
        <f t="shared" si="32"/>
        <v>-7.529880000000011E-2</v>
      </c>
      <c r="I546" s="253">
        <f t="shared" si="32"/>
        <v>-0.12381720000000014</v>
      </c>
      <c r="J546" s="253">
        <f t="shared" si="32"/>
        <v>6.6745999999999308E-3</v>
      </c>
      <c r="K546" s="253">
        <f t="shared" si="32"/>
        <v>7.7047599999999855E-2</v>
      </c>
      <c r="L546" s="253">
        <f t="shared" ref="L546:N550" si="33">AVERAGE(K493:K497)</f>
        <v>7.6583399999999816E-2</v>
      </c>
      <c r="M546" s="253">
        <f t="shared" si="33"/>
        <v>0.2372183999999998</v>
      </c>
      <c r="N546" s="253">
        <f t="shared" si="33"/>
        <v>0.19836599999999996</v>
      </c>
      <c r="O546" s="131"/>
      <c r="P546" s="131"/>
      <c r="Q546" s="131"/>
      <c r="R546" s="17"/>
      <c r="S546" s="17"/>
      <c r="T546" s="17"/>
      <c r="U546" s="17"/>
      <c r="V546" s="17"/>
      <c r="W546" s="17"/>
      <c r="X546" s="17"/>
      <c r="Y546" s="17"/>
      <c r="Z546" s="17"/>
      <c r="AA546" s="17"/>
      <c r="AB546" s="17"/>
      <c r="AC546" s="17"/>
      <c r="AD546" s="17"/>
    </row>
    <row r="547" spans="1:30" ht="12.75" customHeight="1">
      <c r="A547" s="382" t="s">
        <v>169</v>
      </c>
      <c r="B547" s="382" t="s">
        <v>185</v>
      </c>
      <c r="C547" s="253">
        <f t="shared" si="21"/>
        <v>-1.3866999999999852E-2</v>
      </c>
      <c r="D547" s="253">
        <f t="shared" ref="D547:K550" si="34">AVERAGE(C494:C498)</f>
        <v>-0.15448100000000009</v>
      </c>
      <c r="E547" s="253">
        <f t="shared" si="34"/>
        <v>-0.13513380000000011</v>
      </c>
      <c r="F547" s="253">
        <f t="shared" si="34"/>
        <v>-0.14441000000000015</v>
      </c>
      <c r="G547" s="253">
        <f t="shared" si="34"/>
        <v>-5.5071199999999987E-2</v>
      </c>
      <c r="H547" s="253">
        <f t="shared" si="34"/>
        <v>-0.10094480000000017</v>
      </c>
      <c r="I547" s="253">
        <f t="shared" si="34"/>
        <v>-0.13209580000000001</v>
      </c>
      <c r="J547" s="253">
        <f t="shared" si="34"/>
        <v>-3.3451800000000011E-2</v>
      </c>
      <c r="K547" s="253">
        <f t="shared" si="34"/>
        <v>-3.999800000000002E-2</v>
      </c>
      <c r="L547" s="253">
        <f t="shared" si="33"/>
        <v>-4.9603800000000128E-2</v>
      </c>
      <c r="M547" s="253">
        <f t="shared" si="33"/>
        <v>0.26156599999999985</v>
      </c>
      <c r="N547" s="253">
        <f t="shared" si="33"/>
        <v>0.22721379999999991</v>
      </c>
      <c r="O547" s="131"/>
      <c r="P547" s="131"/>
      <c r="Q547" s="253"/>
      <c r="R547" s="17"/>
      <c r="S547" s="17"/>
      <c r="T547" s="17"/>
      <c r="U547" s="17"/>
      <c r="V547" s="17"/>
      <c r="W547" s="17"/>
      <c r="X547" s="17"/>
      <c r="Y547" s="17"/>
      <c r="Z547" s="17"/>
      <c r="AA547" s="17"/>
      <c r="AB547" s="17"/>
      <c r="AC547" s="17"/>
      <c r="AD547" s="17"/>
    </row>
    <row r="548" spans="1:30" ht="12.75" customHeight="1">
      <c r="A548" s="382" t="s">
        <v>170</v>
      </c>
      <c r="B548" s="382" t="s">
        <v>187</v>
      </c>
      <c r="C548" s="367">
        <f t="shared" si="21"/>
        <v>8.1172400000000255E-2</v>
      </c>
      <c r="D548" s="367">
        <f t="shared" si="34"/>
        <v>-5.7014600000000117E-2</v>
      </c>
      <c r="E548" s="367">
        <f t="shared" si="34"/>
        <v>-0.11327680000000004</v>
      </c>
      <c r="F548" s="367">
        <f t="shared" si="34"/>
        <v>-0.13306000000000012</v>
      </c>
      <c r="G548" s="367">
        <f t="shared" si="34"/>
        <v>-6.5213999999999925E-2</v>
      </c>
      <c r="H548" s="367">
        <f t="shared" si="34"/>
        <v>-0.15076060000000019</v>
      </c>
      <c r="I548" s="367">
        <f t="shared" si="34"/>
        <v>-0.1916316000000001</v>
      </c>
      <c r="J548" s="367">
        <f t="shared" si="34"/>
        <v>-0.18542799999999984</v>
      </c>
      <c r="K548" s="367">
        <f t="shared" si="34"/>
        <v>-0.19864339999999991</v>
      </c>
      <c r="L548" s="367">
        <f t="shared" si="33"/>
        <v>-0.13281680000000007</v>
      </c>
      <c r="M548" s="367">
        <f t="shared" si="33"/>
        <v>-5.2496800000000031E-2</v>
      </c>
      <c r="N548" s="367">
        <f t="shared" si="33"/>
        <v>-9.3118999999999993E-2</v>
      </c>
      <c r="O548" s="131"/>
      <c r="P548" s="131"/>
      <c r="Q548" s="131"/>
      <c r="R548" s="17"/>
      <c r="S548" s="17"/>
      <c r="T548" s="17"/>
      <c r="U548" s="17"/>
      <c r="V548" s="17"/>
      <c r="W548" s="17"/>
      <c r="X548" s="17"/>
      <c r="Y548" s="17"/>
      <c r="Z548" s="17"/>
      <c r="AA548" s="17"/>
      <c r="AB548" s="17"/>
      <c r="AC548" s="17"/>
      <c r="AD548" s="17"/>
    </row>
    <row r="549" spans="1:30" ht="12.75" customHeight="1">
      <c r="A549" s="382" t="s">
        <v>188</v>
      </c>
      <c r="B549" s="382" t="s">
        <v>190</v>
      </c>
      <c r="C549" s="367">
        <f t="shared" si="21"/>
        <v>-0.11667159999999983</v>
      </c>
      <c r="D549" s="367">
        <f t="shared" si="34"/>
        <v>-0.15698860000000012</v>
      </c>
      <c r="E549" s="367">
        <f t="shared" si="34"/>
        <v>-0.19087199999999999</v>
      </c>
      <c r="F549" s="367">
        <f t="shared" si="34"/>
        <v>-0.20845640000000004</v>
      </c>
      <c r="G549" s="367">
        <f t="shared" si="34"/>
        <v>-0.14014259999999998</v>
      </c>
      <c r="H549" s="367">
        <f t="shared" si="34"/>
        <v>-0.1537616</v>
      </c>
      <c r="I549" s="367">
        <f t="shared" si="34"/>
        <v>-0.1448696000000001</v>
      </c>
      <c r="J549" s="367">
        <f t="shared" si="34"/>
        <v>-0.1328328</v>
      </c>
      <c r="K549" s="367">
        <f t="shared" si="34"/>
        <v>-0.20169859999999984</v>
      </c>
      <c r="L549" s="367">
        <f t="shared" si="33"/>
        <v>-0.2139334</v>
      </c>
      <c r="M549" s="367">
        <f t="shared" si="33"/>
        <v>-0.13070139999999997</v>
      </c>
      <c r="N549" s="367">
        <f t="shared" si="33"/>
        <v>-6.6905799999999876E-2</v>
      </c>
      <c r="O549" s="131"/>
      <c r="P549" s="131"/>
      <c r="Q549" s="131"/>
      <c r="R549" s="17"/>
      <c r="S549" s="17"/>
      <c r="T549" s="17"/>
      <c r="U549" s="17"/>
      <c r="V549" s="17"/>
      <c r="W549" s="17"/>
      <c r="X549" s="17"/>
      <c r="Y549" s="17"/>
      <c r="Z549" s="17"/>
      <c r="AA549" s="17"/>
      <c r="AB549" s="17"/>
      <c r="AC549" s="17"/>
      <c r="AD549" s="17"/>
    </row>
    <row r="550" spans="1:30" ht="12.75" customHeight="1">
      <c r="A550" s="382" t="s">
        <v>192</v>
      </c>
      <c r="B550" s="382" t="s">
        <v>199</v>
      </c>
      <c r="C550" s="367">
        <f t="shared" si="21"/>
        <v>-0.1127025999999999</v>
      </c>
      <c r="D550" s="367">
        <f t="shared" ref="D550:J550" si="35">AVERAGE(C497:C501)</f>
        <v>-0.18370460000000008</v>
      </c>
      <c r="E550" s="367">
        <f t="shared" si="35"/>
        <v>-0.17577980000000001</v>
      </c>
      <c r="F550" s="367">
        <f t="shared" si="35"/>
        <v>-0.18804619999999997</v>
      </c>
      <c r="G550" s="367">
        <f t="shared" si="35"/>
        <v>-0.14161879999999999</v>
      </c>
      <c r="H550" s="367">
        <f t="shared" si="35"/>
        <v>-0.14328800000000008</v>
      </c>
      <c r="I550" s="367">
        <f t="shared" si="35"/>
        <v>-0.11618780000000006</v>
      </c>
      <c r="J550" s="367">
        <f t="shared" si="35"/>
        <v>-0.11736460000000007</v>
      </c>
      <c r="K550" s="367">
        <f t="shared" si="34"/>
        <v>-0.20429859999999983</v>
      </c>
      <c r="L550" s="367">
        <f t="shared" si="33"/>
        <v>-0.22626399999999994</v>
      </c>
      <c r="M550" s="367">
        <f t="shared" si="33"/>
        <v>-9.20177999999999E-2</v>
      </c>
      <c r="N550" s="367"/>
      <c r="O550" s="131"/>
      <c r="P550" s="131"/>
      <c r="Q550" s="131"/>
      <c r="R550" s="17"/>
      <c r="S550" s="17"/>
      <c r="T550" s="17"/>
      <c r="U550" s="17"/>
      <c r="V550" s="17"/>
      <c r="W550" s="17"/>
      <c r="X550" s="17"/>
      <c r="Y550" s="17"/>
      <c r="Z550" s="17"/>
      <c r="AA550" s="17"/>
      <c r="AB550" s="17"/>
      <c r="AC550" s="17"/>
      <c r="AD550" s="17"/>
    </row>
    <row r="551" spans="1:30" ht="12.75" customHeight="1" thickBot="1">
      <c r="A551" s="372" t="s">
        <v>193</v>
      </c>
      <c r="B551" s="372" t="s">
        <v>215</v>
      </c>
      <c r="C551" s="433"/>
      <c r="D551" s="433"/>
      <c r="E551" s="433"/>
      <c r="F551" s="433"/>
      <c r="G551" s="433"/>
      <c r="H551" s="433"/>
      <c r="I551" s="433"/>
      <c r="J551" s="433"/>
      <c r="K551" s="433"/>
      <c r="L551" s="433"/>
      <c r="M551" s="433"/>
      <c r="N551" s="433"/>
      <c r="O551" s="131"/>
      <c r="P551" s="131"/>
      <c r="Q551" s="131"/>
      <c r="R551" s="17"/>
      <c r="S551" s="17"/>
      <c r="T551" s="17"/>
      <c r="U551" s="17"/>
      <c r="V551" s="17"/>
      <c r="W551" s="17"/>
      <c r="X551" s="17"/>
      <c r="Y551" s="17"/>
      <c r="Z551" s="17"/>
      <c r="AA551" s="17"/>
      <c r="AB551" s="17"/>
      <c r="AC551" s="17"/>
      <c r="AD551" s="17"/>
    </row>
    <row r="552" spans="1:30" s="510" customFormat="1" ht="12.75" customHeight="1">
      <c r="A552" s="515" t="s">
        <v>357</v>
      </c>
      <c r="B552" s="515"/>
      <c r="C552" s="367"/>
      <c r="D552" s="367"/>
      <c r="E552" s="367"/>
      <c r="F552" s="367"/>
      <c r="G552" s="367"/>
      <c r="H552" s="367"/>
      <c r="I552" s="367"/>
      <c r="J552" s="367"/>
      <c r="K552" s="367"/>
      <c r="L552" s="367"/>
      <c r="M552" s="367"/>
      <c r="N552" s="367"/>
      <c r="O552" s="131"/>
      <c r="P552" s="131"/>
      <c r="Q552" s="131"/>
      <c r="R552" s="512"/>
      <c r="S552" s="512"/>
      <c r="T552" s="512"/>
      <c r="U552" s="512"/>
      <c r="V552" s="512"/>
      <c r="W552" s="512"/>
      <c r="X552" s="512"/>
      <c r="Y552" s="512"/>
      <c r="Z552" s="512"/>
      <c r="AA552" s="512"/>
      <c r="AB552" s="512"/>
      <c r="AC552" s="512"/>
      <c r="AD552" s="512"/>
    </row>
    <row r="553" spans="1:30" s="510" customFormat="1" ht="12.75" customHeight="1">
      <c r="A553" s="515"/>
      <c r="B553" s="515"/>
      <c r="C553" s="367"/>
      <c r="D553" s="367"/>
      <c r="E553" s="367"/>
      <c r="F553" s="367"/>
      <c r="G553" s="367"/>
      <c r="H553" s="367"/>
      <c r="I553" s="367"/>
      <c r="J553" s="367"/>
      <c r="K553" s="367"/>
      <c r="L553" s="367"/>
      <c r="M553" s="367"/>
      <c r="N553" s="367"/>
      <c r="O553" s="131"/>
      <c r="P553" s="131"/>
      <c r="Q553" s="131"/>
      <c r="R553" s="512"/>
      <c r="S553" s="512"/>
      <c r="T553" s="512"/>
      <c r="U553" s="512"/>
      <c r="V553" s="512"/>
      <c r="W553" s="512"/>
      <c r="X553" s="512"/>
      <c r="Y553" s="512"/>
      <c r="Z553" s="512"/>
      <c r="AA553" s="512"/>
      <c r="AB553" s="512"/>
      <c r="AC553" s="512"/>
      <c r="AD553" s="512"/>
    </row>
    <row r="554" spans="1:30" ht="10.8" customHeight="1">
      <c r="A554" s="382"/>
      <c r="B554" s="382"/>
      <c r="C554" s="253"/>
      <c r="D554" s="253"/>
      <c r="E554" s="253"/>
      <c r="F554" s="253"/>
      <c r="G554" s="253"/>
      <c r="H554" s="253"/>
      <c r="I554" s="253"/>
      <c r="J554" s="253"/>
      <c r="K554" s="253"/>
      <c r="L554" s="253"/>
      <c r="M554" s="253"/>
      <c r="N554" s="253"/>
      <c r="O554" s="131"/>
      <c r="P554" s="131"/>
      <c r="Q554" s="131"/>
      <c r="R554" s="17"/>
      <c r="S554" s="17"/>
      <c r="T554" s="17"/>
      <c r="U554" s="17"/>
      <c r="V554" s="17"/>
      <c r="W554" s="17"/>
      <c r="X554" s="17"/>
      <c r="Y554" s="17"/>
      <c r="Z554" s="17"/>
      <c r="AA554" s="17"/>
      <c r="AB554" s="17"/>
      <c r="AC554" s="17"/>
      <c r="AD554" s="17"/>
    </row>
    <row r="555" spans="1:30" ht="16.5" customHeight="1" thickBot="1">
      <c r="A555" s="10" t="s">
        <v>253</v>
      </c>
      <c r="B555" s="10"/>
      <c r="C555" s="10"/>
      <c r="D555" s="10"/>
      <c r="E555" s="10"/>
      <c r="F555" s="86"/>
      <c r="G555" s="86"/>
      <c r="H555" s="86"/>
      <c r="I555" s="86"/>
      <c r="J555" s="86"/>
      <c r="K555" s="86"/>
      <c r="L555" s="86"/>
      <c r="M555" s="86"/>
      <c r="N555" s="86"/>
      <c r="O555" s="87"/>
      <c r="P555" s="87"/>
      <c r="Q555" s="87"/>
    </row>
    <row r="556" spans="1:30" ht="12.75" customHeight="1" thickBot="1">
      <c r="A556" s="229" t="s">
        <v>136</v>
      </c>
      <c r="B556" s="604" t="s">
        <v>265</v>
      </c>
      <c r="C556" s="604"/>
      <c r="D556" s="604"/>
      <c r="E556" s="604"/>
      <c r="F556" s="604"/>
      <c r="G556" s="604"/>
      <c r="H556" s="604"/>
      <c r="I556" s="604"/>
      <c r="J556" s="604"/>
      <c r="K556" s="604"/>
      <c r="L556" s="604"/>
      <c r="M556" s="604"/>
      <c r="N556" s="407"/>
      <c r="O556" s="87"/>
      <c r="P556" s="87"/>
      <c r="Q556" s="87"/>
    </row>
    <row r="557" spans="1:30" ht="12.75" customHeight="1" thickBot="1">
      <c r="A557" s="251" t="s">
        <v>56</v>
      </c>
      <c r="B557" s="283" t="s">
        <v>135</v>
      </c>
      <c r="C557" s="283" t="s">
        <v>78</v>
      </c>
      <c r="D557" s="283" t="s">
        <v>79</v>
      </c>
      <c r="E557" s="283" t="s">
        <v>80</v>
      </c>
      <c r="F557" s="283" t="s">
        <v>81</v>
      </c>
      <c r="G557" s="283" t="s">
        <v>82</v>
      </c>
      <c r="H557" s="283" t="s">
        <v>83</v>
      </c>
      <c r="I557" s="283" t="s">
        <v>84</v>
      </c>
      <c r="J557" s="283" t="s">
        <v>85</v>
      </c>
      <c r="K557" s="283" t="s">
        <v>86</v>
      </c>
      <c r="L557" s="283" t="s">
        <v>87</v>
      </c>
      <c r="M557" s="283" t="s">
        <v>88</v>
      </c>
      <c r="N557" s="287" t="s">
        <v>31</v>
      </c>
      <c r="O557" s="87"/>
      <c r="P557" s="87"/>
      <c r="Q557" s="87"/>
    </row>
    <row r="558" spans="1:30" ht="12.75" customHeight="1">
      <c r="A558" s="87"/>
      <c r="B558" s="599" t="s">
        <v>20</v>
      </c>
      <c r="C558" s="599"/>
      <c r="D558" s="599"/>
      <c r="E558" s="599"/>
      <c r="F558" s="599"/>
      <c r="G558" s="599"/>
      <c r="H558" s="599"/>
      <c r="I558" s="599"/>
      <c r="J558" s="599"/>
      <c r="K558" s="599"/>
      <c r="L558" s="599"/>
      <c r="M558" s="599"/>
      <c r="N558" s="87"/>
      <c r="O558" s="87"/>
      <c r="P558" s="87"/>
      <c r="Q558" s="87"/>
    </row>
    <row r="559" spans="1:30" ht="12.75" customHeight="1">
      <c r="A559" s="131" t="s">
        <v>137</v>
      </c>
      <c r="B559" s="327">
        <v>2.4E-2</v>
      </c>
      <c r="C559" s="327">
        <v>0.14899999999999999</v>
      </c>
      <c r="D559" s="327">
        <v>0.13100000000000001</v>
      </c>
      <c r="E559" s="327">
        <v>8.6999999999999994E-2</v>
      </c>
      <c r="F559" s="327">
        <v>0.121</v>
      </c>
      <c r="G559" s="327">
        <v>8.4000000000000005E-2</v>
      </c>
      <c r="H559" s="327">
        <v>7.4999999999999997E-2</v>
      </c>
      <c r="I559" s="327">
        <v>6.2E-2</v>
      </c>
      <c r="J559" s="327">
        <v>6.7000000000000004E-2</v>
      </c>
      <c r="K559" s="327">
        <v>7.0999999999999994E-2</v>
      </c>
      <c r="L559" s="327">
        <v>6.4000000000000001E-2</v>
      </c>
      <c r="M559" s="327">
        <v>6.2E-2</v>
      </c>
      <c r="N559" s="252">
        <f>SUM(B559:M559)</f>
        <v>0.99699999999999989</v>
      </c>
      <c r="O559" s="87"/>
      <c r="P559" s="87"/>
      <c r="Q559" s="87"/>
    </row>
    <row r="560" spans="1:30" ht="12.75" customHeight="1">
      <c r="A560" s="131" t="s">
        <v>138</v>
      </c>
      <c r="B560" s="327">
        <v>1.7999999999999999E-2</v>
      </c>
      <c r="C560" s="327">
        <v>0.13200000000000001</v>
      </c>
      <c r="D560" s="327">
        <v>0.13600000000000001</v>
      </c>
      <c r="E560" s="327">
        <v>9.7000000000000003E-2</v>
      </c>
      <c r="F560" s="327">
        <v>0.11600000000000001</v>
      </c>
      <c r="G560" s="327">
        <v>0.08</v>
      </c>
      <c r="H560" s="327">
        <v>8.2000000000000003E-2</v>
      </c>
      <c r="I560" s="327">
        <v>6.7000000000000004E-2</v>
      </c>
      <c r="J560" s="327">
        <v>5.6000000000000001E-2</v>
      </c>
      <c r="K560" s="327">
        <v>6.5000000000000002E-2</v>
      </c>
      <c r="L560" s="327">
        <v>7.0999999999999994E-2</v>
      </c>
      <c r="M560" s="327">
        <v>7.4999999999999997E-2</v>
      </c>
      <c r="N560" s="252">
        <f t="shared" ref="N560:N592" si="36">SUM(B560:M560)</f>
        <v>0.99499999999999988</v>
      </c>
      <c r="O560" s="87"/>
      <c r="P560" s="87"/>
      <c r="Q560" s="87"/>
    </row>
    <row r="561" spans="1:17" ht="12.75" customHeight="1">
      <c r="A561" s="131" t="s">
        <v>139</v>
      </c>
      <c r="B561" s="327">
        <v>2.1000000000000001E-2</v>
      </c>
      <c r="C561" s="327">
        <v>0.121</v>
      </c>
      <c r="D561" s="327">
        <v>0.15</v>
      </c>
      <c r="E561" s="327">
        <v>9.2999999999999999E-2</v>
      </c>
      <c r="F561" s="327">
        <v>0.111</v>
      </c>
      <c r="G561" s="327">
        <v>7.9000000000000001E-2</v>
      </c>
      <c r="H561" s="327">
        <v>0.09</v>
      </c>
      <c r="I561" s="327">
        <v>7.4999999999999997E-2</v>
      </c>
      <c r="J561" s="327">
        <v>7.0999999999999994E-2</v>
      </c>
      <c r="K561" s="327">
        <v>7.2999999999999995E-2</v>
      </c>
      <c r="L561" s="327">
        <v>5.6000000000000001E-2</v>
      </c>
      <c r="M561" s="327">
        <v>0.06</v>
      </c>
      <c r="N561" s="252">
        <f t="shared" si="36"/>
        <v>0.99999999999999978</v>
      </c>
      <c r="O561" s="87"/>
      <c r="P561" s="87"/>
      <c r="Q561" s="87"/>
    </row>
    <row r="562" spans="1:17" ht="12.75" customHeight="1">
      <c r="A562" s="131" t="s">
        <v>140</v>
      </c>
      <c r="B562" s="327">
        <v>1.7999999999999999E-2</v>
      </c>
      <c r="C562" s="327">
        <v>0.122</v>
      </c>
      <c r="D562" s="327">
        <v>0.122</v>
      </c>
      <c r="E562" s="327">
        <v>6.8000000000000005E-2</v>
      </c>
      <c r="F562" s="327">
        <v>0.11799999999999999</v>
      </c>
      <c r="G562" s="327">
        <v>7.9000000000000001E-2</v>
      </c>
      <c r="H562" s="327">
        <v>7.3999999999999996E-2</v>
      </c>
      <c r="I562" s="327">
        <v>7.8E-2</v>
      </c>
      <c r="J562" s="327">
        <v>7.0999999999999994E-2</v>
      </c>
      <c r="K562" s="327">
        <v>0.09</v>
      </c>
      <c r="L562" s="327">
        <v>9.1999999999999998E-2</v>
      </c>
      <c r="M562" s="327">
        <v>7.0999999999999994E-2</v>
      </c>
      <c r="N562" s="252">
        <f t="shared" si="36"/>
        <v>1.0029999999999999</v>
      </c>
      <c r="O562" s="87"/>
      <c r="P562" s="87"/>
      <c r="Q562" s="87"/>
    </row>
    <row r="563" spans="1:17" ht="12.75" customHeight="1">
      <c r="A563" s="131" t="s">
        <v>141</v>
      </c>
      <c r="B563" s="327">
        <v>1.7000000000000001E-2</v>
      </c>
      <c r="C563" s="327">
        <v>9.7000000000000003E-2</v>
      </c>
      <c r="D563" s="327">
        <v>0.13600000000000001</v>
      </c>
      <c r="E563" s="327">
        <v>9.0999999999999998E-2</v>
      </c>
      <c r="F563" s="327">
        <v>0.10199999999999999</v>
      </c>
      <c r="G563" s="327">
        <v>7.0999999999999994E-2</v>
      </c>
      <c r="H563" s="327">
        <v>8.4000000000000005E-2</v>
      </c>
      <c r="I563" s="327">
        <v>0.06</v>
      </c>
      <c r="J563" s="327">
        <v>7.3999999999999996E-2</v>
      </c>
      <c r="K563" s="327">
        <v>8.3000000000000004E-2</v>
      </c>
      <c r="L563" s="327">
        <v>9.0999999999999998E-2</v>
      </c>
      <c r="M563" s="327">
        <v>0.09</v>
      </c>
      <c r="N563" s="252">
        <f>SUM(B563:M563)</f>
        <v>0.99599999999999977</v>
      </c>
      <c r="O563" s="87"/>
      <c r="P563" s="87"/>
      <c r="Q563" s="87"/>
    </row>
    <row r="564" spans="1:17" ht="12.75" customHeight="1">
      <c r="A564" s="131" t="s">
        <v>90</v>
      </c>
      <c r="B564" s="327">
        <v>2.1000000000000001E-2</v>
      </c>
      <c r="C564" s="327">
        <v>0.185</v>
      </c>
      <c r="D564" s="327">
        <v>0.123</v>
      </c>
      <c r="E564" s="327">
        <v>7.4999999999999997E-2</v>
      </c>
      <c r="F564" s="327">
        <v>0.14899999999999999</v>
      </c>
      <c r="G564" s="327">
        <v>6.7000000000000004E-2</v>
      </c>
      <c r="H564" s="327">
        <v>8.2000000000000003E-2</v>
      </c>
      <c r="I564" s="327">
        <v>7.0999999999999994E-2</v>
      </c>
      <c r="J564" s="327">
        <v>5.1999999999999998E-2</v>
      </c>
      <c r="K564" s="327">
        <v>4.9000000000000002E-2</v>
      </c>
      <c r="L564" s="327">
        <v>6.2E-2</v>
      </c>
      <c r="M564" s="327">
        <v>0.06</v>
      </c>
      <c r="N564" s="252">
        <f t="shared" si="36"/>
        <v>0.996</v>
      </c>
      <c r="O564" s="87"/>
      <c r="P564" s="87"/>
      <c r="Q564" s="87"/>
    </row>
    <row r="565" spans="1:17" ht="12.75" customHeight="1">
      <c r="A565" s="131" t="s">
        <v>91</v>
      </c>
      <c r="B565" s="327">
        <v>2.1000000000000001E-2</v>
      </c>
      <c r="C565" s="327">
        <v>0.112</v>
      </c>
      <c r="D565" s="327">
        <v>0.154</v>
      </c>
      <c r="E565" s="327">
        <v>9.1999999999999998E-2</v>
      </c>
      <c r="F565" s="327">
        <v>0.115</v>
      </c>
      <c r="G565" s="327">
        <v>6.8000000000000005E-2</v>
      </c>
      <c r="H565" s="327">
        <v>8.6999999999999994E-2</v>
      </c>
      <c r="I565" s="327">
        <v>8.8999999999999996E-2</v>
      </c>
      <c r="J565" s="327">
        <v>7.0000000000000007E-2</v>
      </c>
      <c r="K565" s="327">
        <v>7.2999999999999995E-2</v>
      </c>
      <c r="L565" s="327">
        <v>6.5000000000000002E-2</v>
      </c>
      <c r="M565" s="327">
        <v>5.6000000000000001E-2</v>
      </c>
      <c r="N565" s="252">
        <f t="shared" si="36"/>
        <v>1.002</v>
      </c>
      <c r="O565" s="87"/>
      <c r="P565" s="87"/>
      <c r="Q565" s="87"/>
    </row>
    <row r="566" spans="1:17" ht="12.75" customHeight="1">
      <c r="A566" s="131" t="s">
        <v>92</v>
      </c>
      <c r="B566" s="327">
        <v>2.1999999999999999E-2</v>
      </c>
      <c r="C566" s="327">
        <v>0.11700000000000001</v>
      </c>
      <c r="D566" s="327">
        <v>0.129</v>
      </c>
      <c r="E566" s="327">
        <v>8.8999999999999996E-2</v>
      </c>
      <c r="F566" s="327">
        <v>0.14299999999999999</v>
      </c>
      <c r="G566" s="327">
        <v>8.2000000000000003E-2</v>
      </c>
      <c r="H566" s="327">
        <v>0.08</v>
      </c>
      <c r="I566" s="327">
        <v>6.3E-2</v>
      </c>
      <c r="J566" s="327">
        <v>6.2E-2</v>
      </c>
      <c r="K566" s="327">
        <v>7.3999999999999996E-2</v>
      </c>
      <c r="L566" s="327">
        <v>6.6000000000000003E-2</v>
      </c>
      <c r="M566" s="327">
        <v>7.0999999999999994E-2</v>
      </c>
      <c r="N566" s="252">
        <f t="shared" si="36"/>
        <v>0.99799999999999978</v>
      </c>
      <c r="O566" s="87"/>
      <c r="P566" s="87"/>
      <c r="Q566" s="87"/>
    </row>
    <row r="567" spans="1:17" ht="12.75" customHeight="1">
      <c r="A567" s="131" t="s">
        <v>93</v>
      </c>
      <c r="B567" s="327">
        <v>1.7999999999999999E-2</v>
      </c>
      <c r="C567" s="327">
        <v>0.13800000000000001</v>
      </c>
      <c r="D567" s="327">
        <v>0.11600000000000001</v>
      </c>
      <c r="E567" s="327">
        <v>8.6999999999999994E-2</v>
      </c>
      <c r="F567" s="327">
        <v>0.14799999999999999</v>
      </c>
      <c r="G567" s="327">
        <v>7.8E-2</v>
      </c>
      <c r="H567" s="327">
        <v>0.11600000000000001</v>
      </c>
      <c r="I567" s="327">
        <v>7.6999999999999999E-2</v>
      </c>
      <c r="J567" s="327">
        <v>5.8000000000000003E-2</v>
      </c>
      <c r="K567" s="327">
        <v>5.3999999999999999E-2</v>
      </c>
      <c r="L567" s="327">
        <v>6.8000000000000005E-2</v>
      </c>
      <c r="M567" s="327">
        <v>4.4999999999999998E-2</v>
      </c>
      <c r="N567" s="252">
        <f t="shared" si="36"/>
        <v>1.0029999999999999</v>
      </c>
      <c r="O567" s="87"/>
      <c r="P567" s="87"/>
      <c r="Q567" s="87"/>
    </row>
    <row r="568" spans="1:17" ht="12.75" customHeight="1">
      <c r="A568" s="131" t="s">
        <v>94</v>
      </c>
      <c r="B568" s="327">
        <v>2.7E-2</v>
      </c>
      <c r="C568" s="327">
        <v>0.13300000000000001</v>
      </c>
      <c r="D568" s="327">
        <v>0.16800000000000001</v>
      </c>
      <c r="E568" s="327">
        <v>7.4999999999999997E-2</v>
      </c>
      <c r="F568" s="327">
        <v>0.11799999999999999</v>
      </c>
      <c r="G568" s="327">
        <v>6.9000000000000006E-2</v>
      </c>
      <c r="H568" s="327">
        <v>9.5000000000000001E-2</v>
      </c>
      <c r="I568" s="327">
        <v>7.8E-2</v>
      </c>
      <c r="J568" s="327">
        <v>7.0000000000000007E-2</v>
      </c>
      <c r="K568" s="327">
        <v>5.6000000000000001E-2</v>
      </c>
      <c r="L568" s="327">
        <v>6.6000000000000003E-2</v>
      </c>
      <c r="M568" s="327">
        <v>4.7E-2</v>
      </c>
      <c r="N568" s="252">
        <f t="shared" si="36"/>
        <v>1.002</v>
      </c>
      <c r="O568" s="87"/>
      <c r="P568" s="87"/>
      <c r="Q568" s="87"/>
    </row>
    <row r="569" spans="1:17" ht="12.75" customHeight="1">
      <c r="A569" s="131" t="s">
        <v>95</v>
      </c>
      <c r="B569" s="327">
        <v>3.4000000000000002E-2</v>
      </c>
      <c r="C569" s="327">
        <v>0.129</v>
      </c>
      <c r="D569" s="327">
        <v>0.16700000000000001</v>
      </c>
      <c r="E569" s="327">
        <v>0.13300000000000001</v>
      </c>
      <c r="F569" s="327">
        <v>0.13300000000000001</v>
      </c>
      <c r="G569" s="327">
        <v>0.05</v>
      </c>
      <c r="H569" s="327">
        <v>5.0999999999999997E-2</v>
      </c>
      <c r="I569" s="327">
        <v>7.0000000000000007E-2</v>
      </c>
      <c r="J569" s="327">
        <v>7.0999999999999994E-2</v>
      </c>
      <c r="K569" s="327">
        <v>6.2E-2</v>
      </c>
      <c r="L569" s="327">
        <v>0.05</v>
      </c>
      <c r="M569" s="327">
        <v>4.9000000000000002E-2</v>
      </c>
      <c r="N569" s="252">
        <f t="shared" si="36"/>
        <v>0.99900000000000022</v>
      </c>
      <c r="O569" s="87"/>
      <c r="P569" s="87"/>
      <c r="Q569" s="87"/>
    </row>
    <row r="570" spans="1:17" ht="12.75" customHeight="1">
      <c r="A570" s="131" t="s">
        <v>96</v>
      </c>
      <c r="B570" s="327">
        <v>6.8000000000000005E-2</v>
      </c>
      <c r="C570" s="327">
        <v>0.10199999999999999</v>
      </c>
      <c r="D570" s="327">
        <v>0.105</v>
      </c>
      <c r="E570" s="327">
        <v>0.08</v>
      </c>
      <c r="F570" s="327">
        <v>0.105</v>
      </c>
      <c r="G570" s="327">
        <v>8.1000000000000003E-2</v>
      </c>
      <c r="H570" s="327">
        <v>8.8999999999999996E-2</v>
      </c>
      <c r="I570" s="327">
        <v>9.5000000000000001E-2</v>
      </c>
      <c r="J570" s="327">
        <v>8.1000000000000003E-2</v>
      </c>
      <c r="K570" s="327">
        <v>7.2000000000000008E-2</v>
      </c>
      <c r="L570" s="327">
        <v>5.4000000000000006E-2</v>
      </c>
      <c r="M570" s="327">
        <v>6.8000000000000005E-2</v>
      </c>
      <c r="N570" s="252">
        <f t="shared" si="36"/>
        <v>1</v>
      </c>
      <c r="O570" s="87"/>
      <c r="P570" s="87"/>
      <c r="Q570" s="87"/>
    </row>
    <row r="571" spans="1:17" ht="12.75" customHeight="1">
      <c r="A571" s="131" t="s">
        <v>97</v>
      </c>
      <c r="B571" s="327">
        <v>8.5000000000000006E-2</v>
      </c>
      <c r="C571" s="327">
        <v>0.12699999999999997</v>
      </c>
      <c r="D571" s="327">
        <v>7.4999999999999997E-2</v>
      </c>
      <c r="E571" s="327">
        <v>4.8999999999999995E-2</v>
      </c>
      <c r="F571" s="327">
        <v>0.11099999999999999</v>
      </c>
      <c r="G571" s="327">
        <v>0.08</v>
      </c>
      <c r="H571" s="327">
        <v>8.5000000000000006E-2</v>
      </c>
      <c r="I571" s="327">
        <v>0.06</v>
      </c>
      <c r="J571" s="327">
        <v>6.8999999999999992E-2</v>
      </c>
      <c r="K571" s="327">
        <v>0.10199999999999998</v>
      </c>
      <c r="L571" s="327">
        <v>8.5000000000000006E-2</v>
      </c>
      <c r="M571" s="327">
        <v>7.1999999999999995E-2</v>
      </c>
      <c r="N571" s="252">
        <f t="shared" si="36"/>
        <v>0.99999999999999978</v>
      </c>
      <c r="O571" s="87"/>
      <c r="P571" s="87"/>
      <c r="Q571" s="87"/>
    </row>
    <row r="572" spans="1:17" ht="12.75" customHeight="1">
      <c r="A572" s="131" t="s">
        <v>98</v>
      </c>
      <c r="B572" s="327">
        <v>0.10900000000000001</v>
      </c>
      <c r="C572" s="327">
        <v>0.14100000000000001</v>
      </c>
      <c r="D572" s="327">
        <v>7.3000000000000009E-2</v>
      </c>
      <c r="E572" s="327">
        <v>7.8000000000000014E-2</v>
      </c>
      <c r="F572" s="327">
        <v>0.11800000000000002</v>
      </c>
      <c r="G572" s="327">
        <v>6.1000000000000006E-2</v>
      </c>
      <c r="H572" s="327">
        <v>8.1000000000000003E-2</v>
      </c>
      <c r="I572" s="327">
        <v>6.3E-2</v>
      </c>
      <c r="J572" s="327">
        <v>7.1000000000000008E-2</v>
      </c>
      <c r="K572" s="327">
        <v>6.7000000000000018E-2</v>
      </c>
      <c r="L572" s="327">
        <v>6.2000000000000013E-2</v>
      </c>
      <c r="M572" s="327">
        <v>7.6000000000000012E-2</v>
      </c>
      <c r="N572" s="252">
        <f t="shared" si="36"/>
        <v>1</v>
      </c>
      <c r="O572" s="87"/>
      <c r="P572" s="87"/>
      <c r="Q572" s="87"/>
    </row>
    <row r="573" spans="1:17" ht="12.75" customHeight="1">
      <c r="A573" s="131" t="s">
        <v>99</v>
      </c>
      <c r="B573" s="327">
        <v>6.0999999999999999E-2</v>
      </c>
      <c r="C573" s="327">
        <v>0.16300000000000001</v>
      </c>
      <c r="D573" s="327">
        <v>0.124</v>
      </c>
      <c r="E573" s="327">
        <v>6.9000000000000006E-2</v>
      </c>
      <c r="F573" s="327">
        <v>0.14599999999999999</v>
      </c>
      <c r="G573" s="327">
        <v>7.2999999999999995E-2</v>
      </c>
      <c r="H573" s="327">
        <v>7.5999999999999998E-2</v>
      </c>
      <c r="I573" s="327">
        <v>7.6999999999999999E-2</v>
      </c>
      <c r="J573" s="327">
        <v>5.9000000000000004E-2</v>
      </c>
      <c r="K573" s="327">
        <v>5.5E-2</v>
      </c>
      <c r="L573" s="327">
        <v>4.2999999999999997E-2</v>
      </c>
      <c r="M573" s="327">
        <v>5.4000000000000006E-2</v>
      </c>
      <c r="N573" s="252">
        <f t="shared" si="36"/>
        <v>1</v>
      </c>
      <c r="O573" s="87"/>
      <c r="P573" s="87"/>
      <c r="Q573" s="87"/>
    </row>
    <row r="574" spans="1:17" ht="12.75" customHeight="1">
      <c r="A574" s="131" t="s">
        <v>100</v>
      </c>
      <c r="B574" s="327">
        <v>4.7E-2</v>
      </c>
      <c r="C574" s="327">
        <v>0.124</v>
      </c>
      <c r="D574" s="327">
        <v>0.14300000000000002</v>
      </c>
      <c r="E574" s="327">
        <v>6.7000000000000004E-2</v>
      </c>
      <c r="F574" s="327">
        <v>0.13699999999999998</v>
      </c>
      <c r="G574" s="327">
        <v>7.4999999999999997E-2</v>
      </c>
      <c r="H574" s="327">
        <v>6.6000000000000003E-2</v>
      </c>
      <c r="I574" s="327">
        <v>8.199999999999999E-2</v>
      </c>
      <c r="J574" s="327">
        <v>4.7E-2</v>
      </c>
      <c r="K574" s="327">
        <v>5.7000000000000002E-2</v>
      </c>
      <c r="L574" s="327">
        <v>7.4999999999999997E-2</v>
      </c>
      <c r="M574" s="327">
        <v>0.08</v>
      </c>
      <c r="N574" s="252">
        <f t="shared" si="36"/>
        <v>1</v>
      </c>
      <c r="O574" s="87"/>
      <c r="P574" s="87"/>
      <c r="Q574" s="87"/>
    </row>
    <row r="575" spans="1:17" ht="12.75" customHeight="1">
      <c r="A575" s="131" t="s">
        <v>101</v>
      </c>
      <c r="B575" s="327">
        <v>0.112</v>
      </c>
      <c r="C575" s="327">
        <v>0.17100000000000004</v>
      </c>
      <c r="D575" s="327">
        <v>7.6000000000000012E-2</v>
      </c>
      <c r="E575" s="327">
        <v>0.08</v>
      </c>
      <c r="F575" s="327">
        <v>0.14700000000000002</v>
      </c>
      <c r="G575" s="327">
        <v>8.6000000000000007E-2</v>
      </c>
      <c r="H575" s="327">
        <v>0.08</v>
      </c>
      <c r="I575" s="327">
        <v>0.04</v>
      </c>
      <c r="J575" s="327">
        <v>4.4000000000000011E-2</v>
      </c>
      <c r="K575" s="327">
        <v>5.1000000000000004E-2</v>
      </c>
      <c r="L575" s="327">
        <v>5.800000000000001E-2</v>
      </c>
      <c r="M575" s="327">
        <v>5.5E-2</v>
      </c>
      <c r="N575" s="252">
        <f t="shared" si="36"/>
        <v>1.0000000000000002</v>
      </c>
      <c r="O575" s="87"/>
      <c r="P575" s="87"/>
      <c r="Q575" s="87"/>
    </row>
    <row r="576" spans="1:17" ht="12.75" customHeight="1">
      <c r="A576" s="131" t="s">
        <v>102</v>
      </c>
      <c r="B576" s="327">
        <v>0.06</v>
      </c>
      <c r="C576" s="327">
        <v>9.2999999999999999E-2</v>
      </c>
      <c r="D576" s="327">
        <v>0.14000000000000001</v>
      </c>
      <c r="E576" s="327">
        <v>0.128</v>
      </c>
      <c r="F576" s="327">
        <v>0.125</v>
      </c>
      <c r="G576" s="327">
        <v>7.3999999999999996E-2</v>
      </c>
      <c r="H576" s="327">
        <v>8.5000000000000006E-2</v>
      </c>
      <c r="I576" s="327">
        <v>6.5000000000000002E-2</v>
      </c>
      <c r="J576" s="327">
        <v>4.8999999999999995E-2</v>
      </c>
      <c r="K576" s="327">
        <v>5.3999999999999992E-2</v>
      </c>
      <c r="L576" s="327">
        <v>6.699999999999999E-2</v>
      </c>
      <c r="M576" s="327">
        <v>0.06</v>
      </c>
      <c r="N576" s="252">
        <f t="shared" si="36"/>
        <v>1</v>
      </c>
      <c r="O576" s="87"/>
      <c r="P576" s="87"/>
      <c r="Q576" s="87"/>
    </row>
    <row r="577" spans="1:17" ht="12.75" customHeight="1">
      <c r="A577" s="131" t="s">
        <v>103</v>
      </c>
      <c r="B577" s="327">
        <v>7.8E-2</v>
      </c>
      <c r="C577" s="327">
        <v>0.13800000000000001</v>
      </c>
      <c r="D577" s="327">
        <v>0.158</v>
      </c>
      <c r="E577" s="327">
        <v>9.5000000000000001E-2</v>
      </c>
      <c r="F577" s="327">
        <v>0.14800000000000002</v>
      </c>
      <c r="G577" s="327">
        <v>6.8000000000000005E-2</v>
      </c>
      <c r="H577" s="327">
        <v>6.6000000000000003E-2</v>
      </c>
      <c r="I577" s="327">
        <v>0.04</v>
      </c>
      <c r="J577" s="327">
        <v>4.4999999999999998E-2</v>
      </c>
      <c r="K577" s="327">
        <v>4.9000000000000002E-2</v>
      </c>
      <c r="L577" s="327">
        <v>5.5E-2</v>
      </c>
      <c r="M577" s="327">
        <v>0.06</v>
      </c>
      <c r="N577" s="252">
        <f t="shared" si="36"/>
        <v>1.0000000000000002</v>
      </c>
      <c r="O577" s="87"/>
      <c r="P577" s="87"/>
      <c r="Q577" s="87"/>
    </row>
    <row r="578" spans="1:17" ht="12.75" customHeight="1">
      <c r="A578" s="131" t="s">
        <v>104</v>
      </c>
      <c r="B578" s="327">
        <v>0.05</v>
      </c>
      <c r="C578" s="327">
        <v>0.11199999999999999</v>
      </c>
      <c r="D578" s="327">
        <v>0.122</v>
      </c>
      <c r="E578" s="327">
        <v>8.5000000000000006E-2</v>
      </c>
      <c r="F578" s="327">
        <v>0.16300000000000001</v>
      </c>
      <c r="G578" s="327">
        <v>7.9000000000000001E-2</v>
      </c>
      <c r="H578" s="327">
        <v>7.6999999999999999E-2</v>
      </c>
      <c r="I578" s="327">
        <v>5.2999999999999999E-2</v>
      </c>
      <c r="J578" s="327">
        <v>5.7999999999999996E-2</v>
      </c>
      <c r="K578" s="327">
        <v>6.2E-2</v>
      </c>
      <c r="L578" s="327">
        <v>6.9000000000000006E-2</v>
      </c>
      <c r="M578" s="327">
        <v>7.0000000000000007E-2</v>
      </c>
      <c r="N578" s="252">
        <f t="shared" si="36"/>
        <v>1</v>
      </c>
      <c r="O578" s="87"/>
      <c r="P578" s="87"/>
      <c r="Q578" s="87"/>
    </row>
    <row r="579" spans="1:17" ht="12.75" customHeight="1">
      <c r="A579" s="131" t="s">
        <v>105</v>
      </c>
      <c r="B579" s="327">
        <v>8.1000000000000003E-2</v>
      </c>
      <c r="C579" s="327">
        <v>0.17100000000000001</v>
      </c>
      <c r="D579" s="327">
        <v>0.129</v>
      </c>
      <c r="E579" s="327">
        <v>0.08</v>
      </c>
      <c r="F579" s="327">
        <v>0.17399999999999999</v>
      </c>
      <c r="G579" s="327">
        <v>8.3000000000000004E-2</v>
      </c>
      <c r="H579" s="327">
        <v>8.5000000000000006E-2</v>
      </c>
      <c r="I579" s="327">
        <v>6.2E-2</v>
      </c>
      <c r="J579" s="327">
        <v>4.2999999999999997E-2</v>
      </c>
      <c r="K579" s="327">
        <v>3.3000000000000002E-2</v>
      </c>
      <c r="L579" s="327">
        <v>3.4000000000000002E-2</v>
      </c>
      <c r="M579" s="327">
        <v>2.5000000000000001E-2</v>
      </c>
      <c r="N579" s="252">
        <f t="shared" si="36"/>
        <v>1</v>
      </c>
      <c r="O579" s="87"/>
      <c r="P579" s="87"/>
      <c r="Q579" s="87"/>
    </row>
    <row r="580" spans="1:17" ht="12.75" customHeight="1">
      <c r="A580" s="131" t="s">
        <v>106</v>
      </c>
      <c r="B580" s="327">
        <v>0.04</v>
      </c>
      <c r="C580" s="327">
        <v>0.11400000000000002</v>
      </c>
      <c r="D580" s="327">
        <v>0.13200000000000001</v>
      </c>
      <c r="E580" s="327">
        <v>0.08</v>
      </c>
      <c r="F580" s="327">
        <v>0.15100000000000002</v>
      </c>
      <c r="G580" s="327">
        <v>9.8000000000000018E-2</v>
      </c>
      <c r="H580" s="327">
        <v>0.08</v>
      </c>
      <c r="I580" s="327">
        <v>6.1000000000000006E-2</v>
      </c>
      <c r="J580" s="327">
        <v>4.8000000000000008E-2</v>
      </c>
      <c r="K580" s="327">
        <v>5.6000000000000001E-2</v>
      </c>
      <c r="L580" s="327">
        <v>6.7000000000000018E-2</v>
      </c>
      <c r="M580" s="327">
        <v>7.3000000000000009E-2</v>
      </c>
      <c r="N580" s="252">
        <f t="shared" si="36"/>
        <v>1.0000000000000002</v>
      </c>
      <c r="O580" s="87"/>
      <c r="P580" s="87"/>
      <c r="Q580" s="87"/>
    </row>
    <row r="581" spans="1:17" ht="12.75" customHeight="1">
      <c r="A581" s="131" t="s">
        <v>107</v>
      </c>
      <c r="B581" s="327">
        <v>6.1999999999999993E-2</v>
      </c>
      <c r="C581" s="327">
        <v>0.14099999999999999</v>
      </c>
      <c r="D581" s="327">
        <v>0.11299999999999999</v>
      </c>
      <c r="E581" s="327">
        <v>8.0999999999999989E-2</v>
      </c>
      <c r="F581" s="327">
        <v>0.14799999999999999</v>
      </c>
      <c r="G581" s="327">
        <v>6.699999999999999E-2</v>
      </c>
      <c r="H581" s="327">
        <v>7.3999999999999996E-2</v>
      </c>
      <c r="I581" s="327">
        <v>5.1999999999999998E-2</v>
      </c>
      <c r="J581" s="327">
        <v>5.2999999999999992E-2</v>
      </c>
      <c r="K581" s="327">
        <v>7.3999999999999996E-2</v>
      </c>
      <c r="L581" s="327">
        <v>6.1999999999999993E-2</v>
      </c>
      <c r="M581" s="327">
        <v>7.2999999999999982E-2</v>
      </c>
      <c r="N581" s="252">
        <f t="shared" si="36"/>
        <v>0.99999999999999978</v>
      </c>
      <c r="O581" s="87"/>
      <c r="P581" s="87"/>
      <c r="Q581" s="87"/>
    </row>
    <row r="582" spans="1:17" ht="12.75" customHeight="1">
      <c r="A582" s="131" t="s">
        <v>108</v>
      </c>
      <c r="B582" s="327">
        <v>7.4999999999999997E-2</v>
      </c>
      <c r="C582" s="327">
        <v>0.13900000000000001</v>
      </c>
      <c r="D582" s="327">
        <v>0.10300000000000002</v>
      </c>
      <c r="E582" s="327">
        <v>7.2000000000000008E-2</v>
      </c>
      <c r="F582" s="327">
        <v>0.127</v>
      </c>
      <c r="G582" s="327">
        <v>7.6000000000000012E-2</v>
      </c>
      <c r="H582" s="327">
        <v>0.09</v>
      </c>
      <c r="I582" s="327">
        <v>4.8000000000000008E-2</v>
      </c>
      <c r="J582" s="327">
        <v>4.3000000000000003E-2</v>
      </c>
      <c r="K582" s="327">
        <v>5.800000000000001E-2</v>
      </c>
      <c r="L582" s="327">
        <v>7.400000000000001E-2</v>
      </c>
      <c r="M582" s="327">
        <v>9.5000000000000001E-2</v>
      </c>
      <c r="N582" s="252">
        <f t="shared" si="36"/>
        <v>1.0000000000000002</v>
      </c>
      <c r="O582" s="87"/>
      <c r="P582" s="87"/>
      <c r="Q582" s="87"/>
    </row>
    <row r="583" spans="1:17" ht="12.75" customHeight="1">
      <c r="A583" s="131" t="s">
        <v>109</v>
      </c>
      <c r="B583" s="327">
        <v>9.5000000000000001E-2</v>
      </c>
      <c r="C583" s="327">
        <v>0.14200000000000002</v>
      </c>
      <c r="D583" s="327">
        <v>8.3000000000000018E-2</v>
      </c>
      <c r="E583" s="327">
        <v>6.900000000000002E-2</v>
      </c>
      <c r="F583" s="327">
        <v>0.17200000000000001</v>
      </c>
      <c r="G583" s="327">
        <v>6.7000000000000018E-2</v>
      </c>
      <c r="H583" s="327">
        <v>0.08</v>
      </c>
      <c r="I583" s="327">
        <v>5.5E-2</v>
      </c>
      <c r="J583" s="327">
        <v>4.200000000000001E-2</v>
      </c>
      <c r="K583" s="327">
        <v>4.3000000000000003E-2</v>
      </c>
      <c r="L583" s="327">
        <v>6.1000000000000006E-2</v>
      </c>
      <c r="M583" s="327">
        <v>9.1000000000000011E-2</v>
      </c>
      <c r="N583" s="252">
        <f t="shared" si="36"/>
        <v>1.0000000000000002</v>
      </c>
      <c r="O583" s="87"/>
      <c r="P583" s="87"/>
      <c r="Q583" s="87"/>
    </row>
    <row r="584" spans="1:17" ht="12.75" customHeight="1">
      <c r="A584" s="131" t="s">
        <v>110</v>
      </c>
      <c r="B584" s="327">
        <v>0.113</v>
      </c>
      <c r="C584" s="327">
        <v>0.158</v>
      </c>
      <c r="D584" s="327">
        <v>8.5999999999999993E-2</v>
      </c>
      <c r="E584" s="327">
        <v>6.8000000000000005E-2</v>
      </c>
      <c r="F584" s="327">
        <v>0.15</v>
      </c>
      <c r="G584" s="327">
        <v>5.2999999999999999E-2</v>
      </c>
      <c r="H584" s="327">
        <v>6.4000000000000001E-2</v>
      </c>
      <c r="I584" s="327">
        <v>4.9000000000000002E-2</v>
      </c>
      <c r="J584" s="327">
        <v>4.5999999999999999E-2</v>
      </c>
      <c r="K584" s="327">
        <v>5.3999999999999999E-2</v>
      </c>
      <c r="L584" s="327">
        <v>8.2000000000000003E-2</v>
      </c>
      <c r="M584" s="327">
        <v>7.6999999999999999E-2</v>
      </c>
      <c r="N584" s="252">
        <f t="shared" si="36"/>
        <v>1</v>
      </c>
      <c r="O584" s="87"/>
      <c r="P584" s="87"/>
      <c r="Q584" s="87"/>
    </row>
    <row r="585" spans="1:17" ht="12.75" customHeight="1">
      <c r="A585" s="131" t="s">
        <v>111</v>
      </c>
      <c r="B585" s="327">
        <v>7.8E-2</v>
      </c>
      <c r="C585" s="327">
        <v>0.11</v>
      </c>
      <c r="D585" s="327">
        <v>0.13300000000000001</v>
      </c>
      <c r="E585" s="327">
        <v>6.6000000000000003E-2</v>
      </c>
      <c r="F585" s="327">
        <v>0.125</v>
      </c>
      <c r="G585" s="327">
        <v>0.06</v>
      </c>
      <c r="H585" s="327">
        <v>6.2E-2</v>
      </c>
      <c r="I585" s="327">
        <v>0.06</v>
      </c>
      <c r="J585" s="327">
        <v>6.3E-2</v>
      </c>
      <c r="K585" s="327">
        <v>7.4999999999999997E-2</v>
      </c>
      <c r="L585" s="327">
        <v>8.7999999999999995E-2</v>
      </c>
      <c r="M585" s="327">
        <v>0.08</v>
      </c>
      <c r="N585" s="252">
        <f t="shared" si="36"/>
        <v>1</v>
      </c>
      <c r="O585" s="87"/>
      <c r="P585" s="87"/>
      <c r="Q585" s="87"/>
    </row>
    <row r="586" spans="1:17" ht="12.75" customHeight="1">
      <c r="A586" s="131" t="s">
        <v>112</v>
      </c>
      <c r="B586" s="327">
        <v>7.0999999999999994E-2</v>
      </c>
      <c r="C586" s="327">
        <v>0.14000000000000001</v>
      </c>
      <c r="D586" s="327">
        <v>0.13900000000000001</v>
      </c>
      <c r="E586" s="327">
        <v>8.2000000000000003E-2</v>
      </c>
      <c r="F586" s="327">
        <v>0.126</v>
      </c>
      <c r="G586" s="327">
        <v>6.0999999999999999E-2</v>
      </c>
      <c r="H586" s="327">
        <v>6.7000000000000004E-2</v>
      </c>
      <c r="I586" s="327">
        <v>6.5000000000000002E-2</v>
      </c>
      <c r="J586" s="327">
        <v>6.5000000000000002E-2</v>
      </c>
      <c r="K586" s="327">
        <v>5.2999999999999999E-2</v>
      </c>
      <c r="L586" s="327">
        <v>0.06</v>
      </c>
      <c r="M586" s="327">
        <v>7.0999999999999994E-2</v>
      </c>
      <c r="N586" s="252">
        <f t="shared" si="36"/>
        <v>0.99999999999999978</v>
      </c>
      <c r="O586" s="87"/>
      <c r="P586" s="87"/>
      <c r="Q586" s="87"/>
    </row>
    <row r="587" spans="1:17" ht="12.75" customHeight="1">
      <c r="A587" s="253" t="s">
        <v>113</v>
      </c>
      <c r="B587" s="328">
        <v>7.0000000000000007E-2</v>
      </c>
      <c r="C587" s="328">
        <v>0.156</v>
      </c>
      <c r="D587" s="328">
        <v>0.11600000000000001</v>
      </c>
      <c r="E587" s="328">
        <v>8.6999999999999994E-2</v>
      </c>
      <c r="F587" s="328">
        <v>0.16700000000000001</v>
      </c>
      <c r="G587" s="328">
        <v>7.1999999999999995E-2</v>
      </c>
      <c r="H587" s="328">
        <v>0.08</v>
      </c>
      <c r="I587" s="328">
        <v>5.7000000000000002E-2</v>
      </c>
      <c r="J587" s="328">
        <v>3.3000000000000002E-2</v>
      </c>
      <c r="K587" s="328">
        <v>5.2999999999999999E-2</v>
      </c>
      <c r="L587" s="328">
        <v>5.6000000000000001E-2</v>
      </c>
      <c r="M587" s="328">
        <v>5.2999999999999999E-2</v>
      </c>
      <c r="N587" s="252">
        <f t="shared" si="36"/>
        <v>1.0000000000000002</v>
      </c>
      <c r="O587" s="87"/>
      <c r="P587" s="87"/>
      <c r="Q587" s="87"/>
    </row>
    <row r="588" spans="1:17" ht="12.75" customHeight="1">
      <c r="A588" s="253" t="s">
        <v>114</v>
      </c>
      <c r="B588" s="328">
        <v>7.8E-2</v>
      </c>
      <c r="C588" s="328">
        <v>0.11700000000000001</v>
      </c>
      <c r="D588" s="328">
        <v>0.11700000000000001</v>
      </c>
      <c r="E588" s="328">
        <v>8.5999999999999993E-2</v>
      </c>
      <c r="F588" s="328">
        <v>0.124</v>
      </c>
      <c r="G588" s="328">
        <v>8.4000000000000005E-2</v>
      </c>
      <c r="H588" s="328">
        <v>8.2000000000000003E-2</v>
      </c>
      <c r="I588" s="328">
        <v>5.1999999999999998E-2</v>
      </c>
      <c r="J588" s="328">
        <v>5.8999999999999997E-2</v>
      </c>
      <c r="K588" s="328">
        <v>7.1999999999999995E-2</v>
      </c>
      <c r="L588" s="328">
        <v>7.0000000000000007E-2</v>
      </c>
      <c r="M588" s="328">
        <v>5.8999999999999997E-2</v>
      </c>
      <c r="N588" s="252">
        <f t="shared" si="36"/>
        <v>0.99999999999999978</v>
      </c>
      <c r="O588" s="87"/>
      <c r="P588" s="87"/>
      <c r="Q588" s="87"/>
    </row>
    <row r="589" spans="1:17" ht="12.75" customHeight="1">
      <c r="A589" s="253" t="s">
        <v>24</v>
      </c>
      <c r="B589" s="328">
        <v>7.3999999999999996E-2</v>
      </c>
      <c r="C589" s="328">
        <v>0.113</v>
      </c>
      <c r="D589" s="328">
        <v>8.8999999999999996E-2</v>
      </c>
      <c r="E589" s="328">
        <v>7.9000000000000001E-2</v>
      </c>
      <c r="F589" s="328">
        <v>0.154</v>
      </c>
      <c r="G589" s="328">
        <v>8.2000000000000003E-2</v>
      </c>
      <c r="H589" s="328">
        <v>6.8000000000000005E-2</v>
      </c>
      <c r="I589" s="328">
        <v>6.4000000000000001E-2</v>
      </c>
      <c r="J589" s="328">
        <v>6.4000000000000001E-2</v>
      </c>
      <c r="K589" s="328">
        <v>6.9000000000000006E-2</v>
      </c>
      <c r="L589" s="328">
        <v>7.4999999999999997E-2</v>
      </c>
      <c r="M589" s="328">
        <v>6.9000000000000006E-2</v>
      </c>
      <c r="N589" s="252">
        <f t="shared" si="36"/>
        <v>1</v>
      </c>
      <c r="O589" s="87"/>
      <c r="P589" s="87"/>
      <c r="Q589" s="87"/>
    </row>
    <row r="590" spans="1:17" ht="12.75" customHeight="1">
      <c r="A590" s="253" t="s">
        <v>25</v>
      </c>
      <c r="B590" s="328">
        <v>6.9000000000000006E-2</v>
      </c>
      <c r="C590" s="328">
        <v>0.14699999999999999</v>
      </c>
      <c r="D590" s="328">
        <v>0.14599999999999999</v>
      </c>
      <c r="E590" s="328">
        <v>0.08</v>
      </c>
      <c r="F590" s="328">
        <v>0.153</v>
      </c>
      <c r="G590" s="328">
        <v>5.8999999999999997E-2</v>
      </c>
      <c r="H590" s="328">
        <v>6.6000000000000003E-2</v>
      </c>
      <c r="I590" s="328">
        <v>4.3999999999999997E-2</v>
      </c>
      <c r="J590" s="328">
        <v>4.7E-2</v>
      </c>
      <c r="K590" s="328">
        <v>6.6000000000000003E-2</v>
      </c>
      <c r="L590" s="328">
        <v>6.2E-2</v>
      </c>
      <c r="M590" s="328">
        <v>6.0999999999999999E-2</v>
      </c>
      <c r="N590" s="252">
        <f t="shared" si="36"/>
        <v>1</v>
      </c>
      <c r="O590" s="87"/>
      <c r="P590" s="87"/>
      <c r="Q590" s="87"/>
    </row>
    <row r="591" spans="1:17" ht="12.75" customHeight="1">
      <c r="A591" s="253" t="s">
        <v>26</v>
      </c>
      <c r="B591" s="328">
        <v>7.9000000000000001E-2</v>
      </c>
      <c r="C591" s="328">
        <v>0.13700000000000001</v>
      </c>
      <c r="D591" s="328">
        <v>0.111</v>
      </c>
      <c r="E591" s="328">
        <v>8.6999999999999994E-2</v>
      </c>
      <c r="F591" s="328">
        <v>0.16500000000000001</v>
      </c>
      <c r="G591" s="328">
        <v>7.2999999999999995E-2</v>
      </c>
      <c r="H591" s="328">
        <v>7.4999999999999997E-2</v>
      </c>
      <c r="I591" s="328">
        <v>6.2E-2</v>
      </c>
      <c r="J591" s="328">
        <v>4.5999999999999999E-2</v>
      </c>
      <c r="K591" s="328">
        <v>6.0999999999999999E-2</v>
      </c>
      <c r="L591" s="328">
        <v>6.4000000000000001E-2</v>
      </c>
      <c r="M591" s="328">
        <v>0.04</v>
      </c>
      <c r="N591" s="252">
        <f t="shared" si="36"/>
        <v>1</v>
      </c>
      <c r="O591" s="87"/>
      <c r="P591" s="87"/>
      <c r="Q591" s="87"/>
    </row>
    <row r="592" spans="1:17" ht="12.75" customHeight="1">
      <c r="A592" s="58" t="s">
        <v>155</v>
      </c>
      <c r="B592" s="58">
        <v>4.4999999999999998E-2</v>
      </c>
      <c r="C592" s="58">
        <v>9.4E-2</v>
      </c>
      <c r="D592" s="58">
        <v>0.11899999999999999</v>
      </c>
      <c r="E592" s="58">
        <v>8.8999999999999996E-2</v>
      </c>
      <c r="F592" s="58">
        <v>0.128</v>
      </c>
      <c r="G592" s="58">
        <v>6.4000000000000001E-2</v>
      </c>
      <c r="H592" s="58">
        <v>9.6000000000000002E-2</v>
      </c>
      <c r="I592" s="58">
        <v>6.7000000000000004E-2</v>
      </c>
      <c r="J592" s="58">
        <v>9.0999999999999998E-2</v>
      </c>
      <c r="K592" s="58">
        <v>7.3999999999999996E-2</v>
      </c>
      <c r="L592" s="58">
        <v>6.9000000000000006E-2</v>
      </c>
      <c r="M592" s="58">
        <v>6.4000000000000001E-2</v>
      </c>
      <c r="N592" s="253">
        <f t="shared" si="36"/>
        <v>1</v>
      </c>
      <c r="O592" s="87"/>
      <c r="P592" s="87"/>
      <c r="Q592" s="87"/>
    </row>
    <row r="593" spans="1:17" ht="12.75" customHeight="1">
      <c r="A593" s="58" t="s">
        <v>1</v>
      </c>
      <c r="B593" s="58">
        <v>5.3999999999999999E-2</v>
      </c>
      <c r="C593" s="58">
        <v>6.9000000000000006E-2</v>
      </c>
      <c r="D593" s="58">
        <v>0.14299999999999999</v>
      </c>
      <c r="E593" s="58">
        <v>0.113</v>
      </c>
      <c r="F593" s="58">
        <v>0.113</v>
      </c>
      <c r="G593" s="58">
        <v>6.7000000000000004E-2</v>
      </c>
      <c r="H593" s="58">
        <v>7.1999999999999995E-2</v>
      </c>
      <c r="I593" s="58">
        <v>7.0999999999999994E-2</v>
      </c>
      <c r="J593" s="58">
        <v>6.4000000000000001E-2</v>
      </c>
      <c r="K593" s="58">
        <v>6.8000000000000005E-2</v>
      </c>
      <c r="L593" s="58">
        <v>8.8999999999999996E-2</v>
      </c>
      <c r="M593" s="58">
        <v>7.6999999999999999E-2</v>
      </c>
      <c r="N593" s="253">
        <f>SUM(B593:M593)</f>
        <v>0.99999999999999978</v>
      </c>
      <c r="O593" s="87"/>
      <c r="P593" s="87"/>
      <c r="Q593" s="87"/>
    </row>
    <row r="594" spans="1:17" ht="12.75" customHeight="1">
      <c r="A594" s="364" t="s">
        <v>2</v>
      </c>
      <c r="B594" s="13">
        <v>0.107</v>
      </c>
      <c r="C594" s="13">
        <v>0.16700000000000001</v>
      </c>
      <c r="D594" s="13">
        <v>8.5000000000000006E-2</v>
      </c>
      <c r="E594" s="13">
        <v>8.2000000000000003E-2</v>
      </c>
      <c r="F594" s="13">
        <v>0.157</v>
      </c>
      <c r="G594" s="13">
        <v>6.8000000000000005E-2</v>
      </c>
      <c r="H594" s="13">
        <v>7.3999999999999996E-2</v>
      </c>
      <c r="I594" s="13">
        <v>5.8999999999999997E-2</v>
      </c>
      <c r="J594" s="13">
        <v>4.7E-2</v>
      </c>
      <c r="K594" s="13">
        <v>5.2999999999999999E-2</v>
      </c>
      <c r="L594" s="13">
        <v>5.5E-2</v>
      </c>
      <c r="M594" s="13">
        <v>4.5999999999999999E-2</v>
      </c>
      <c r="N594" s="253">
        <v>1</v>
      </c>
      <c r="O594" s="87"/>
      <c r="P594" s="87"/>
      <c r="Q594" s="87"/>
    </row>
    <row r="595" spans="1:17" ht="12.75" customHeight="1">
      <c r="A595" s="364" t="s">
        <v>4</v>
      </c>
      <c r="B595" s="371">
        <v>0.05</v>
      </c>
      <c r="C595" s="13">
        <v>0.13900000000000001</v>
      </c>
      <c r="D595" s="13">
        <v>0.126</v>
      </c>
      <c r="E595" s="13">
        <v>9.0999999999999998E-2</v>
      </c>
      <c r="F595" s="13">
        <v>0.152</v>
      </c>
      <c r="G595" s="13">
        <v>8.1000000000000003E-2</v>
      </c>
      <c r="H595" s="13">
        <v>8.7999999999999995E-2</v>
      </c>
      <c r="I595" s="13">
        <v>5.2999999999999999E-2</v>
      </c>
      <c r="J595" s="13">
        <v>5.0999999999999997E-2</v>
      </c>
      <c r="K595" s="13">
        <v>5.8999999999999997E-2</v>
      </c>
      <c r="L595" s="13">
        <v>5.7000000000000002E-2</v>
      </c>
      <c r="M595" s="13">
        <v>5.2999999999999999E-2</v>
      </c>
      <c r="N595" s="253">
        <f t="shared" ref="N595:N602" si="37">SUM(B595:M595)</f>
        <v>1.0000000000000002</v>
      </c>
      <c r="O595" s="87"/>
      <c r="P595" s="87"/>
      <c r="Q595" s="87"/>
    </row>
    <row r="596" spans="1:17" ht="12.75" customHeight="1">
      <c r="A596" s="376" t="s">
        <v>3</v>
      </c>
      <c r="B596" s="371">
        <v>0.111</v>
      </c>
      <c r="C596" s="371">
        <v>0.158</v>
      </c>
      <c r="D596" s="371">
        <v>9.4E-2</v>
      </c>
      <c r="E596" s="371">
        <v>7.4999999999999997E-2</v>
      </c>
      <c r="F596" s="371">
        <v>0.14000000000000001</v>
      </c>
      <c r="G596" s="371">
        <v>6.2E-2</v>
      </c>
      <c r="H596" s="371">
        <v>8.6999999999999994E-2</v>
      </c>
      <c r="I596" s="371">
        <v>4.9000000000000002E-2</v>
      </c>
      <c r="J596" s="371">
        <v>5.1999999999999998E-2</v>
      </c>
      <c r="K596" s="371">
        <v>5.8000000000000003E-2</v>
      </c>
      <c r="L596" s="371">
        <v>0.06</v>
      </c>
      <c r="M596" s="371">
        <v>5.3999999999999999E-2</v>
      </c>
      <c r="N596" s="253">
        <f t="shared" si="37"/>
        <v>1.0000000000000002</v>
      </c>
      <c r="O596" s="87"/>
      <c r="P596" s="87"/>
      <c r="Q596" s="87"/>
    </row>
    <row r="597" spans="1:17" ht="12" customHeight="1">
      <c r="A597" s="400" t="s">
        <v>163</v>
      </c>
      <c r="B597" s="401">
        <v>5.0999999999999997E-2</v>
      </c>
      <c r="C597" s="401">
        <v>0.11600000000000001</v>
      </c>
      <c r="D597" s="401">
        <v>0.123</v>
      </c>
      <c r="E597" s="401">
        <v>8.7999999999999995E-2</v>
      </c>
      <c r="F597" s="401">
        <v>0.14199999999999999</v>
      </c>
      <c r="G597" s="401">
        <v>9.4E-2</v>
      </c>
      <c r="H597" s="401">
        <v>9.0999999999999998E-2</v>
      </c>
      <c r="I597" s="401">
        <v>7.2999999999999995E-2</v>
      </c>
      <c r="J597" s="401">
        <v>4.8000000000000001E-2</v>
      </c>
      <c r="K597" s="401">
        <v>5.7000000000000002E-2</v>
      </c>
      <c r="L597" s="401">
        <v>5.8999999999999997E-2</v>
      </c>
      <c r="M597" s="401">
        <v>5.8000000000000003E-2</v>
      </c>
      <c r="N597" s="253">
        <f t="shared" si="37"/>
        <v>1</v>
      </c>
      <c r="O597" s="87"/>
      <c r="P597" s="87"/>
      <c r="Q597" s="87"/>
    </row>
    <row r="598" spans="1:17" ht="12.75" customHeight="1">
      <c r="A598" s="408" t="s">
        <v>165</v>
      </c>
      <c r="B598" s="409">
        <v>0.06</v>
      </c>
      <c r="C598" s="409">
        <v>0.107</v>
      </c>
      <c r="D598" s="409">
        <v>0.13100000000000001</v>
      </c>
      <c r="E598" s="409">
        <v>0.10199999999999999</v>
      </c>
      <c r="F598" s="409">
        <v>0.128</v>
      </c>
      <c r="G598" s="409">
        <v>6.6000000000000003E-2</v>
      </c>
      <c r="H598" s="409">
        <v>7.3999999999999996E-2</v>
      </c>
      <c r="I598" s="409">
        <v>5.1999999999999998E-2</v>
      </c>
      <c r="J598" s="409">
        <v>4.8000000000000001E-2</v>
      </c>
      <c r="K598" s="409">
        <v>9.4E-2</v>
      </c>
      <c r="L598" s="409">
        <v>8.4000000000000005E-2</v>
      </c>
      <c r="M598" s="409">
        <v>5.3999999999999999E-2</v>
      </c>
      <c r="N598" s="410">
        <f t="shared" si="37"/>
        <v>1</v>
      </c>
      <c r="O598" s="87"/>
      <c r="P598" s="87"/>
      <c r="Q598" s="87"/>
    </row>
    <row r="599" spans="1:17" ht="12.75" customHeight="1">
      <c r="A599" s="400" t="s">
        <v>167</v>
      </c>
      <c r="B599" s="13">
        <v>7.5999999999999998E-2</v>
      </c>
      <c r="C599" s="13">
        <v>0.13300000000000001</v>
      </c>
      <c r="D599" s="13">
        <v>9.5000000000000001E-2</v>
      </c>
      <c r="E599" s="13">
        <v>8.5000000000000006E-2</v>
      </c>
      <c r="F599" s="13">
        <v>0.12</v>
      </c>
      <c r="G599" s="13">
        <v>6.8000000000000005E-2</v>
      </c>
      <c r="H599" s="13">
        <v>7.2999999999999995E-2</v>
      </c>
      <c r="I599" s="13">
        <v>8.2000000000000003E-2</v>
      </c>
      <c r="J599" s="13">
        <v>6.5000000000000002E-2</v>
      </c>
      <c r="K599" s="13">
        <v>8.2000000000000003E-2</v>
      </c>
      <c r="L599" s="13">
        <v>5.0999999999999997E-2</v>
      </c>
      <c r="M599" s="13">
        <v>7.0000000000000007E-2</v>
      </c>
      <c r="N599" s="410">
        <f t="shared" si="37"/>
        <v>1.0000000000000002</v>
      </c>
      <c r="O599" s="87"/>
      <c r="P599" s="87"/>
      <c r="Q599" s="87"/>
    </row>
    <row r="600" spans="1:17" ht="12.75" customHeight="1">
      <c r="A600" s="400" t="s">
        <v>168</v>
      </c>
      <c r="B600" s="401">
        <v>7.5999999999999998E-2</v>
      </c>
      <c r="C600" s="401">
        <v>0.13200000000000001</v>
      </c>
      <c r="D600" s="401">
        <v>0.11600000000000001</v>
      </c>
      <c r="E600" s="401">
        <v>8.1000000000000003E-2</v>
      </c>
      <c r="F600" s="401">
        <v>0.13</v>
      </c>
      <c r="G600" s="401">
        <v>8.5000000000000006E-2</v>
      </c>
      <c r="H600" s="401">
        <v>5.7000000000000002E-2</v>
      </c>
      <c r="I600" s="401">
        <v>4.5999999999999999E-2</v>
      </c>
      <c r="J600" s="401">
        <v>5.5E-2</v>
      </c>
      <c r="K600" s="401">
        <v>7.8E-2</v>
      </c>
      <c r="L600" s="401">
        <v>7.4999999999999997E-2</v>
      </c>
      <c r="M600" s="401">
        <v>6.9000000000000006E-2</v>
      </c>
      <c r="N600" s="410">
        <f t="shared" si="37"/>
        <v>1</v>
      </c>
      <c r="O600" s="87"/>
      <c r="P600" s="87"/>
      <c r="Q600" s="87"/>
    </row>
    <row r="601" spans="1:17" ht="12.75" customHeight="1">
      <c r="A601" s="400" t="s">
        <v>169</v>
      </c>
      <c r="B601" s="401">
        <v>6.2E-2</v>
      </c>
      <c r="C601" s="401">
        <v>8.4000000000000005E-2</v>
      </c>
      <c r="D601" s="401">
        <v>0.14399999999999999</v>
      </c>
      <c r="E601" s="401">
        <v>8.7999999999999995E-2</v>
      </c>
      <c r="F601" s="401">
        <v>0.13100000000000001</v>
      </c>
      <c r="G601" s="401">
        <v>9.5000000000000001E-2</v>
      </c>
      <c r="H601" s="401">
        <v>7.9000000000000001E-2</v>
      </c>
      <c r="I601" s="401">
        <v>6.6000000000000003E-2</v>
      </c>
      <c r="J601" s="401">
        <v>5.6000000000000001E-2</v>
      </c>
      <c r="K601" s="401">
        <v>5.8999999999999997E-2</v>
      </c>
      <c r="L601" s="401">
        <v>6.4000000000000001E-2</v>
      </c>
      <c r="M601" s="401">
        <v>7.1999999999999995E-2</v>
      </c>
      <c r="N601" s="410">
        <f t="shared" si="37"/>
        <v>0.99999999999999989</v>
      </c>
      <c r="O601" s="87"/>
      <c r="P601" s="87"/>
      <c r="Q601" s="87"/>
    </row>
    <row r="602" spans="1:17" ht="12.75" customHeight="1">
      <c r="A602" s="400" t="s">
        <v>170</v>
      </c>
      <c r="B602" s="401">
        <v>7.3999999999999996E-2</v>
      </c>
      <c r="C602" s="401">
        <v>0.11700000000000001</v>
      </c>
      <c r="D602" s="401">
        <v>0.13400000000000001</v>
      </c>
      <c r="E602" s="401">
        <v>9.4E-2</v>
      </c>
      <c r="F602" s="401">
        <v>0.121</v>
      </c>
      <c r="G602" s="401">
        <v>6.3E-2</v>
      </c>
      <c r="H602" s="401">
        <v>6.3E-2</v>
      </c>
      <c r="I602" s="401">
        <v>4.8000000000000001E-2</v>
      </c>
      <c r="J602" s="401">
        <v>9.2999999999999999E-2</v>
      </c>
      <c r="K602" s="401">
        <v>7.5999999999999998E-2</v>
      </c>
      <c r="L602" s="401">
        <v>6.3E-2</v>
      </c>
      <c r="M602" s="401">
        <v>5.5E-2</v>
      </c>
      <c r="N602" s="410">
        <f t="shared" si="37"/>
        <v>1.0009999999999999</v>
      </c>
      <c r="O602" s="87"/>
      <c r="P602" s="87"/>
      <c r="Q602" s="87"/>
    </row>
    <row r="603" spans="1:17" ht="12.75" customHeight="1" thickBot="1">
      <c r="A603" s="420" t="s">
        <v>188</v>
      </c>
      <c r="B603" s="422">
        <v>5.7999999999999996E-2</v>
      </c>
      <c r="C603" s="422">
        <v>9.6000000000000002E-2</v>
      </c>
      <c r="D603" s="422">
        <v>0.14800000000000002</v>
      </c>
      <c r="E603" s="422">
        <v>0.106</v>
      </c>
      <c r="F603" s="422">
        <v>0.126</v>
      </c>
      <c r="G603" s="422">
        <v>6.8000000000000005E-2</v>
      </c>
      <c r="H603" s="422">
        <v>6.4000000000000001E-2</v>
      </c>
      <c r="I603" s="422">
        <v>4.2999999999999997E-2</v>
      </c>
      <c r="J603" s="422">
        <v>4.0999999999999995E-2</v>
      </c>
      <c r="K603" s="422">
        <v>8.8000000000000009E-2</v>
      </c>
      <c r="L603" s="422">
        <v>8.1000000000000003E-2</v>
      </c>
      <c r="M603" s="422">
        <v>8.1000000000000003E-2</v>
      </c>
      <c r="N603" s="431">
        <f>SUM(B603:M603)</f>
        <v>1.0000000000000002</v>
      </c>
      <c r="O603" s="87"/>
      <c r="P603" s="87"/>
      <c r="Q603" s="87"/>
    </row>
    <row r="604" spans="1:17" ht="29.25" customHeight="1">
      <c r="A604" s="618" t="s">
        <v>313</v>
      </c>
      <c r="B604" s="541"/>
      <c r="C604" s="541"/>
      <c r="D604" s="541"/>
      <c r="E604" s="541"/>
      <c r="F604" s="541"/>
      <c r="G604" s="541"/>
      <c r="H604" s="541"/>
      <c r="I604" s="541"/>
      <c r="J604" s="541"/>
      <c r="K604" s="541"/>
      <c r="L604" s="541"/>
      <c r="M604" s="541"/>
      <c r="N604" s="541"/>
      <c r="O604" s="87"/>
      <c r="P604" s="87"/>
      <c r="Q604" s="87"/>
    </row>
    <row r="605" spans="1:17" s="510" customFormat="1" ht="29.25" customHeight="1">
      <c r="A605" s="621" t="s">
        <v>355</v>
      </c>
      <c r="B605" s="621"/>
      <c r="C605" s="621"/>
      <c r="D605" s="621"/>
      <c r="E605" s="621"/>
      <c r="F605" s="621"/>
      <c r="G605" s="621"/>
      <c r="H605" s="621"/>
      <c r="I605" s="621"/>
      <c r="J605" s="621"/>
      <c r="K605" s="621"/>
      <c r="L605" s="621"/>
      <c r="M605" s="621"/>
      <c r="N605" s="621"/>
      <c r="O605" s="87"/>
      <c r="P605" s="87"/>
      <c r="Q605" s="87"/>
    </row>
    <row r="606" spans="1:17" ht="12.75" customHeight="1">
      <c r="A606" s="400"/>
      <c r="B606" s="401"/>
      <c r="C606" s="401"/>
      <c r="D606" s="401"/>
      <c r="E606" s="401"/>
      <c r="F606" s="401"/>
      <c r="G606" s="401"/>
      <c r="H606" s="401"/>
      <c r="I606" s="401"/>
      <c r="J606" s="401"/>
      <c r="K606" s="401"/>
      <c r="L606" s="401"/>
      <c r="M606" s="401"/>
      <c r="N606" s="401"/>
      <c r="O606" s="87"/>
      <c r="P606" s="87"/>
      <c r="Q606" s="87"/>
    </row>
    <row r="607" spans="1:17" ht="12.75" customHeight="1">
      <c r="A607" s="400"/>
      <c r="B607" s="401"/>
      <c r="C607" s="401"/>
      <c r="D607" s="401"/>
      <c r="E607" s="401"/>
      <c r="F607" s="401"/>
      <c r="G607" s="401"/>
      <c r="H607" s="401"/>
      <c r="I607" s="401"/>
      <c r="J607" s="401"/>
      <c r="K607" s="401"/>
      <c r="L607" s="401"/>
      <c r="M607" s="401"/>
      <c r="N607" s="401"/>
      <c r="O607" s="87"/>
      <c r="P607" s="87"/>
      <c r="Q607" s="87"/>
    </row>
    <row r="608" spans="1:17" ht="12.75" customHeight="1" thickBot="1">
      <c r="A608" s="10" t="s">
        <v>254</v>
      </c>
      <c r="B608" s="10"/>
      <c r="C608" s="10"/>
      <c r="D608" s="10"/>
      <c r="E608" s="10"/>
      <c r="F608" s="10"/>
      <c r="G608" s="86"/>
      <c r="H608" s="86"/>
      <c r="I608" s="86"/>
      <c r="J608" s="86"/>
      <c r="K608" s="86"/>
      <c r="L608" s="86"/>
      <c r="M608" s="86"/>
      <c r="N608" s="86"/>
      <c r="O608" s="86"/>
      <c r="P608" s="87"/>
      <c r="Q608" s="87"/>
    </row>
    <row r="609" spans="1:17" ht="12.75" customHeight="1" thickBot="1">
      <c r="A609" s="229" t="s">
        <v>136</v>
      </c>
      <c r="B609" s="131"/>
      <c r="C609" s="604" t="s">
        <v>265</v>
      </c>
      <c r="D609" s="604"/>
      <c r="E609" s="604"/>
      <c r="F609" s="604"/>
      <c r="G609" s="604"/>
      <c r="H609" s="604"/>
      <c r="I609" s="604"/>
      <c r="J609" s="604"/>
      <c r="K609" s="604"/>
      <c r="L609" s="604"/>
      <c r="M609" s="604"/>
      <c r="N609" s="604"/>
      <c r="O609" s="13"/>
      <c r="P609" s="87"/>
      <c r="Q609" s="87"/>
    </row>
    <row r="610" spans="1:17" ht="12.75" customHeight="1" thickBot="1">
      <c r="A610" s="251" t="s">
        <v>56</v>
      </c>
      <c r="B610" s="285" t="s">
        <v>16</v>
      </c>
      <c r="C610" s="283" t="s">
        <v>135</v>
      </c>
      <c r="D610" s="283" t="s">
        <v>78</v>
      </c>
      <c r="E610" s="283" t="s">
        <v>79</v>
      </c>
      <c r="F610" s="283" t="s">
        <v>80</v>
      </c>
      <c r="G610" s="283" t="s">
        <v>81</v>
      </c>
      <c r="H610" s="283" t="s">
        <v>82</v>
      </c>
      <c r="I610" s="283" t="s">
        <v>83</v>
      </c>
      <c r="J610" s="283" t="s">
        <v>84</v>
      </c>
      <c r="K610" s="283" t="s">
        <v>85</v>
      </c>
      <c r="L610" s="283" t="s">
        <v>86</v>
      </c>
      <c r="M610" s="283" t="s">
        <v>87</v>
      </c>
      <c r="N610" s="283" t="s">
        <v>88</v>
      </c>
      <c r="O610" s="287" t="s">
        <v>31</v>
      </c>
      <c r="P610" s="87"/>
      <c r="Q610" s="87"/>
    </row>
    <row r="611" spans="1:17" ht="12.75" customHeight="1">
      <c r="A611" s="87"/>
      <c r="B611" s="87"/>
      <c r="C611" s="599" t="s">
        <v>20</v>
      </c>
      <c r="D611" s="599"/>
      <c r="E611" s="599"/>
      <c r="F611" s="599"/>
      <c r="G611" s="599"/>
      <c r="H611" s="599"/>
      <c r="I611" s="599"/>
      <c r="J611" s="599"/>
      <c r="K611" s="599"/>
      <c r="L611" s="599"/>
      <c r="M611" s="599"/>
      <c r="N611" s="599"/>
      <c r="O611" s="87"/>
      <c r="P611" s="87"/>
      <c r="Q611" s="87"/>
    </row>
    <row r="612" spans="1:17" ht="12.75" customHeight="1">
      <c r="A612" s="87" t="s">
        <v>90</v>
      </c>
      <c r="B612" s="87" t="s">
        <v>143</v>
      </c>
      <c r="C612" s="329">
        <v>1.9599999999999999E-2</v>
      </c>
      <c r="D612" s="329">
        <v>0.1242</v>
      </c>
      <c r="E612" s="329">
        <v>0.13500000000000001</v>
      </c>
      <c r="F612" s="329">
        <v>8.7200000000000014E-2</v>
      </c>
      <c r="G612" s="329">
        <v>0.11359999999999999</v>
      </c>
      <c r="H612" s="329">
        <v>7.8600000000000003E-2</v>
      </c>
      <c r="I612" s="329">
        <v>8.1000000000000003E-2</v>
      </c>
      <c r="J612" s="329">
        <v>6.8400000000000002E-2</v>
      </c>
      <c r="K612" s="329">
        <v>6.7799999999999999E-2</v>
      </c>
      <c r="L612" s="329">
        <v>7.640000000000001E-2</v>
      </c>
      <c r="M612" s="329">
        <v>7.4800000000000005E-2</v>
      </c>
      <c r="N612" s="329">
        <v>7.1599999999999997E-2</v>
      </c>
      <c r="O612" s="252">
        <v>0.99819999999999998</v>
      </c>
      <c r="P612" s="87"/>
      <c r="Q612" s="87"/>
    </row>
    <row r="613" spans="1:17" ht="12.75" customHeight="1">
      <c r="A613" s="87" t="s">
        <v>91</v>
      </c>
      <c r="B613" s="87" t="s">
        <v>144</v>
      </c>
      <c r="C613" s="329">
        <v>1.9E-2</v>
      </c>
      <c r="D613" s="329">
        <v>0.13140000000000002</v>
      </c>
      <c r="E613" s="329">
        <v>0.13340000000000002</v>
      </c>
      <c r="F613" s="329">
        <v>8.48E-2</v>
      </c>
      <c r="G613" s="329">
        <v>0.1192</v>
      </c>
      <c r="H613" s="329">
        <v>7.5200000000000003E-2</v>
      </c>
      <c r="I613" s="329">
        <v>8.2400000000000001E-2</v>
      </c>
      <c r="J613" s="329">
        <v>7.0200000000000012E-2</v>
      </c>
      <c r="K613" s="329">
        <v>6.4799999999999996E-2</v>
      </c>
      <c r="L613" s="329">
        <v>7.1999999999999995E-2</v>
      </c>
      <c r="M613" s="329">
        <v>7.4399999999999994E-2</v>
      </c>
      <c r="N613" s="329">
        <v>7.1200000000000013E-2</v>
      </c>
      <c r="O613" s="252">
        <v>0.99800000000000011</v>
      </c>
      <c r="P613" s="87"/>
      <c r="Q613" s="87"/>
    </row>
    <row r="614" spans="1:17" ht="12.75" customHeight="1">
      <c r="A614" s="87" t="s">
        <v>92</v>
      </c>
      <c r="B614" s="87" t="s">
        <v>145</v>
      </c>
      <c r="C614" s="329">
        <v>1.9599999999999999E-2</v>
      </c>
      <c r="D614" s="329">
        <v>0.12739999999999999</v>
      </c>
      <c r="E614" s="329">
        <v>0.13700000000000001</v>
      </c>
      <c r="F614" s="329">
        <v>8.3800000000000013E-2</v>
      </c>
      <c r="G614" s="329">
        <v>0.11899999999999999</v>
      </c>
      <c r="H614" s="329">
        <v>7.2800000000000004E-2</v>
      </c>
      <c r="I614" s="329">
        <v>8.3400000000000002E-2</v>
      </c>
      <c r="J614" s="329">
        <v>7.46E-2</v>
      </c>
      <c r="K614" s="329">
        <v>6.7599999999999993E-2</v>
      </c>
      <c r="L614" s="329">
        <v>7.3599999999999999E-2</v>
      </c>
      <c r="M614" s="329">
        <v>7.3200000000000001E-2</v>
      </c>
      <c r="N614" s="329">
        <v>6.7400000000000002E-2</v>
      </c>
      <c r="O614" s="252">
        <v>0.99940000000000007</v>
      </c>
      <c r="P614" s="87"/>
      <c r="Q614" s="87"/>
    </row>
    <row r="615" spans="1:17" ht="12.75" customHeight="1">
      <c r="A615" s="87" t="s">
        <v>93</v>
      </c>
      <c r="B615" s="87" t="s">
        <v>146</v>
      </c>
      <c r="C615" s="329">
        <v>1.9800000000000002E-2</v>
      </c>
      <c r="D615" s="329">
        <v>0.12659999999999999</v>
      </c>
      <c r="E615" s="329">
        <v>0.1328</v>
      </c>
      <c r="F615" s="329">
        <v>8.299999999999999E-2</v>
      </c>
      <c r="G615" s="329">
        <v>0.12540000000000001</v>
      </c>
      <c r="H615" s="329">
        <v>7.3400000000000007E-2</v>
      </c>
      <c r="I615" s="329">
        <v>8.14E-2</v>
      </c>
      <c r="J615" s="329">
        <v>7.2200000000000014E-2</v>
      </c>
      <c r="K615" s="329">
        <v>6.5799999999999997E-2</v>
      </c>
      <c r="L615" s="329">
        <v>7.3800000000000004E-2</v>
      </c>
      <c r="M615" s="329">
        <v>7.5200000000000003E-2</v>
      </c>
      <c r="N615" s="329">
        <v>6.9599999999999995E-2</v>
      </c>
      <c r="O615" s="252">
        <v>0.999</v>
      </c>
      <c r="P615" s="87"/>
      <c r="Q615" s="87"/>
    </row>
    <row r="616" spans="1:17" ht="12.75" customHeight="1">
      <c r="A616" s="87" t="s">
        <v>94</v>
      </c>
      <c r="B616" s="87" t="s">
        <v>148</v>
      </c>
      <c r="C616" s="329">
        <v>1.9800000000000005E-2</v>
      </c>
      <c r="D616" s="329">
        <v>0.1298</v>
      </c>
      <c r="E616" s="329">
        <v>0.13159999999999999</v>
      </c>
      <c r="F616" s="329">
        <v>8.6799999999999988E-2</v>
      </c>
      <c r="G616" s="329">
        <v>0.13140000000000002</v>
      </c>
      <c r="H616" s="329">
        <v>7.3200000000000015E-2</v>
      </c>
      <c r="I616" s="329">
        <v>8.9800000000000005E-2</v>
      </c>
      <c r="J616" s="329">
        <v>7.2000000000000008E-2</v>
      </c>
      <c r="K616" s="329">
        <v>6.3200000000000006E-2</v>
      </c>
      <c r="L616" s="329">
        <v>6.6600000000000006E-2</v>
      </c>
      <c r="M616" s="329">
        <v>7.0400000000000004E-2</v>
      </c>
      <c r="N616" s="329">
        <v>6.4399999999999985E-2</v>
      </c>
      <c r="O616" s="252">
        <v>0.999</v>
      </c>
      <c r="P616" s="87"/>
      <c r="Q616" s="87"/>
    </row>
    <row r="617" spans="1:17" ht="12.75" customHeight="1">
      <c r="A617" s="87" t="s">
        <v>95</v>
      </c>
      <c r="B617" s="87" t="s">
        <v>115</v>
      </c>
      <c r="C617" s="329">
        <v>2.18E-2</v>
      </c>
      <c r="D617" s="329">
        <v>0.13700000000000001</v>
      </c>
      <c r="E617" s="329">
        <v>0.13800000000000001</v>
      </c>
      <c r="F617" s="329">
        <v>8.3599999999999994E-2</v>
      </c>
      <c r="G617" s="329">
        <v>0.1346</v>
      </c>
      <c r="H617" s="329">
        <v>7.2800000000000004E-2</v>
      </c>
      <c r="I617" s="329">
        <v>9.1999999999999998E-2</v>
      </c>
      <c r="J617" s="329">
        <v>7.5600000000000001E-2</v>
      </c>
      <c r="K617" s="329">
        <v>6.2399999999999997E-2</v>
      </c>
      <c r="L617" s="329">
        <v>6.1199999999999997E-2</v>
      </c>
      <c r="M617" s="329">
        <v>6.54E-2</v>
      </c>
      <c r="N617" s="329">
        <v>5.5799999999999995E-2</v>
      </c>
      <c r="O617" s="252">
        <v>1.0002</v>
      </c>
      <c r="P617" s="87"/>
      <c r="Q617" s="87"/>
    </row>
    <row r="618" spans="1:17" ht="12.75" customHeight="1">
      <c r="A618" s="87" t="s">
        <v>96</v>
      </c>
      <c r="B618" s="87" t="s">
        <v>116</v>
      </c>
      <c r="C618" s="329">
        <v>2.4399999999999998E-2</v>
      </c>
      <c r="D618" s="329">
        <v>0.1258</v>
      </c>
      <c r="E618" s="329">
        <v>0.14680000000000001</v>
      </c>
      <c r="F618" s="329">
        <v>9.5200000000000007E-2</v>
      </c>
      <c r="G618" s="329">
        <v>0.13140000000000002</v>
      </c>
      <c r="H618" s="329">
        <v>6.9400000000000003E-2</v>
      </c>
      <c r="I618" s="329">
        <v>8.5800000000000001E-2</v>
      </c>
      <c r="J618" s="329">
        <v>7.5399999999999995E-2</v>
      </c>
      <c r="K618" s="329">
        <v>6.6200000000000009E-2</v>
      </c>
      <c r="L618" s="329">
        <v>6.3799999999999996E-2</v>
      </c>
      <c r="M618" s="329">
        <v>6.3E-2</v>
      </c>
      <c r="N618" s="329">
        <v>5.3599999999999995E-2</v>
      </c>
      <c r="O618" s="252">
        <v>1.0008000000000001</v>
      </c>
      <c r="P618" s="87"/>
      <c r="Q618" s="87"/>
    </row>
    <row r="619" spans="1:17" ht="12.75" customHeight="1">
      <c r="A619" s="87" t="s">
        <v>97</v>
      </c>
      <c r="B619" s="87" t="s">
        <v>117</v>
      </c>
      <c r="C619" s="329">
        <v>3.3799999999999997E-2</v>
      </c>
      <c r="D619" s="329">
        <v>0.12379999999999999</v>
      </c>
      <c r="E619" s="329">
        <v>0.13700000000000001</v>
      </c>
      <c r="F619" s="329">
        <v>9.2800000000000007E-2</v>
      </c>
      <c r="G619" s="329">
        <v>0.12940000000000002</v>
      </c>
      <c r="H619" s="329">
        <v>7.2000000000000008E-2</v>
      </c>
      <c r="I619" s="329">
        <v>8.6200000000000013E-2</v>
      </c>
      <c r="J619" s="329">
        <v>7.6600000000000001E-2</v>
      </c>
      <c r="K619" s="329">
        <v>6.8400000000000002E-2</v>
      </c>
      <c r="L619" s="329">
        <v>6.3600000000000004E-2</v>
      </c>
      <c r="M619" s="329">
        <v>6.08E-2</v>
      </c>
      <c r="N619" s="329">
        <v>5.5999999999999994E-2</v>
      </c>
      <c r="O619" s="252">
        <v>1.0004</v>
      </c>
      <c r="P619" s="87"/>
      <c r="Q619" s="87"/>
    </row>
    <row r="620" spans="1:17" ht="12.75" customHeight="1">
      <c r="A620" s="87" t="s">
        <v>98</v>
      </c>
      <c r="B620" s="87" t="s">
        <v>118</v>
      </c>
      <c r="C620" s="329">
        <v>4.6400000000000011E-2</v>
      </c>
      <c r="D620" s="329">
        <v>0.1258</v>
      </c>
      <c r="E620" s="329">
        <v>0.12620000000000001</v>
      </c>
      <c r="F620" s="329">
        <v>8.48E-2</v>
      </c>
      <c r="G620" s="329">
        <v>0.123</v>
      </c>
      <c r="H620" s="329">
        <v>7.1600000000000011E-2</v>
      </c>
      <c r="I620" s="329">
        <v>8.72E-2</v>
      </c>
      <c r="J620" s="329">
        <v>7.5999999999999998E-2</v>
      </c>
      <c r="K620" s="329">
        <v>6.9800000000000001E-2</v>
      </c>
      <c r="L620" s="329">
        <v>6.9199999999999998E-2</v>
      </c>
      <c r="M620" s="329">
        <v>6.4600000000000005E-2</v>
      </c>
      <c r="N620" s="329">
        <v>5.6200000000000007E-2</v>
      </c>
      <c r="O620" s="252">
        <v>1.0007999999999999</v>
      </c>
      <c r="P620" s="87"/>
      <c r="Q620" s="87"/>
    </row>
    <row r="621" spans="1:17" ht="12.75" customHeight="1">
      <c r="A621" s="87" t="s">
        <v>99</v>
      </c>
      <c r="B621" s="87" t="s">
        <v>119</v>
      </c>
      <c r="C621" s="329">
        <v>6.4600000000000019E-2</v>
      </c>
      <c r="D621" s="329">
        <v>0.12640000000000001</v>
      </c>
      <c r="E621" s="329">
        <v>0.11760000000000001</v>
      </c>
      <c r="F621" s="329">
        <v>8.3000000000000004E-2</v>
      </c>
      <c r="G621" s="329">
        <v>0.11699999999999999</v>
      </c>
      <c r="H621" s="329">
        <v>6.8200000000000011E-2</v>
      </c>
      <c r="I621" s="329">
        <v>8.0200000000000007E-2</v>
      </c>
      <c r="J621" s="329">
        <v>7.3200000000000015E-2</v>
      </c>
      <c r="K621" s="329">
        <v>7.2400000000000006E-2</v>
      </c>
      <c r="L621" s="329">
        <v>7.1800000000000003E-2</v>
      </c>
      <c r="M621" s="329">
        <v>6.3399999999999998E-2</v>
      </c>
      <c r="N621" s="329">
        <v>6.2399999999999997E-2</v>
      </c>
      <c r="O621" s="252">
        <v>1.0002000000000002</v>
      </c>
      <c r="P621" s="87"/>
      <c r="Q621" s="87"/>
    </row>
    <row r="622" spans="1:17" ht="12.75" customHeight="1">
      <c r="A622" s="87" t="s">
        <v>100</v>
      </c>
      <c r="B622" s="87" t="s">
        <v>120</v>
      </c>
      <c r="C622" s="329">
        <v>7.1400000000000005E-2</v>
      </c>
      <c r="D622" s="329">
        <v>0.13240000000000002</v>
      </c>
      <c r="E622" s="329">
        <v>0.10880000000000001</v>
      </c>
      <c r="F622" s="329">
        <v>8.1800000000000012E-2</v>
      </c>
      <c r="G622" s="329">
        <v>0.1226</v>
      </c>
      <c r="H622" s="329">
        <v>6.9000000000000006E-2</v>
      </c>
      <c r="I622" s="329">
        <v>7.6399999999999996E-2</v>
      </c>
      <c r="J622" s="329">
        <v>7.3000000000000009E-2</v>
      </c>
      <c r="K622" s="329">
        <v>7.0199999999999999E-2</v>
      </c>
      <c r="L622" s="329">
        <v>7.1599999999999997E-2</v>
      </c>
      <c r="M622" s="329">
        <v>5.8799999999999998E-2</v>
      </c>
      <c r="N622" s="329">
        <v>6.3799999999999996E-2</v>
      </c>
      <c r="O622" s="252">
        <v>0.99980000000000002</v>
      </c>
      <c r="P622" s="87"/>
      <c r="Q622" s="87"/>
    </row>
    <row r="623" spans="1:17" ht="12.75" customHeight="1">
      <c r="A623" s="87" t="s">
        <v>101</v>
      </c>
      <c r="B623" s="87" t="s">
        <v>121</v>
      </c>
      <c r="C623" s="329">
        <v>7.3999999999999996E-2</v>
      </c>
      <c r="D623" s="329">
        <v>0.13140000000000002</v>
      </c>
      <c r="E623" s="329">
        <v>0.10400000000000001</v>
      </c>
      <c r="F623" s="329">
        <v>6.8600000000000008E-2</v>
      </c>
      <c r="G623" s="329">
        <v>0.1234</v>
      </c>
      <c r="H623" s="329">
        <v>7.3999999999999996E-2</v>
      </c>
      <c r="I623" s="329">
        <v>7.9399999999999998E-2</v>
      </c>
      <c r="J623" s="329">
        <v>7.5399999999999995E-2</v>
      </c>
      <c r="K623" s="329">
        <v>6.54E-2</v>
      </c>
      <c r="L623" s="329">
        <v>7.0599999999999996E-2</v>
      </c>
      <c r="M623" s="329">
        <v>6.3799999999999996E-2</v>
      </c>
      <c r="N623" s="329">
        <v>7.0000000000000007E-2</v>
      </c>
      <c r="O623" s="252">
        <v>1</v>
      </c>
      <c r="P623" s="87"/>
      <c r="Q623" s="87"/>
    </row>
    <row r="624" spans="1:17" ht="12.75" customHeight="1">
      <c r="A624" s="87" t="s">
        <v>102</v>
      </c>
      <c r="B624" s="87" t="s">
        <v>122</v>
      </c>
      <c r="C624" s="329">
        <v>8.2799999999999999E-2</v>
      </c>
      <c r="D624" s="329">
        <v>0.14520000000000002</v>
      </c>
      <c r="E624" s="329">
        <v>9.820000000000001E-2</v>
      </c>
      <c r="F624" s="329">
        <v>6.8600000000000008E-2</v>
      </c>
      <c r="G624" s="329">
        <v>0.1318</v>
      </c>
      <c r="H624" s="329">
        <v>7.4999999999999997E-2</v>
      </c>
      <c r="I624" s="329">
        <v>7.7600000000000002E-2</v>
      </c>
      <c r="J624" s="329">
        <v>6.4399999999999999E-2</v>
      </c>
      <c r="K624" s="329">
        <v>5.800000000000001E-2</v>
      </c>
      <c r="L624" s="329">
        <v>6.6399999999999987E-2</v>
      </c>
      <c r="M624" s="329">
        <v>6.4600000000000005E-2</v>
      </c>
      <c r="N624" s="329">
        <v>6.7400000000000002E-2</v>
      </c>
      <c r="O624" s="252">
        <v>1</v>
      </c>
      <c r="P624" s="87"/>
      <c r="Q624" s="87"/>
    </row>
    <row r="625" spans="1:17" ht="12.75" customHeight="1">
      <c r="A625" s="87" t="s">
        <v>103</v>
      </c>
      <c r="B625" s="87" t="s">
        <v>123</v>
      </c>
      <c r="C625" s="329">
        <v>7.7800000000000008E-2</v>
      </c>
      <c r="D625" s="329">
        <v>0.13840000000000002</v>
      </c>
      <c r="E625" s="329">
        <v>0.11120000000000001</v>
      </c>
      <c r="F625" s="329">
        <v>8.4400000000000003E-2</v>
      </c>
      <c r="G625" s="329">
        <v>0.1346</v>
      </c>
      <c r="H625" s="329">
        <v>7.3800000000000004E-2</v>
      </c>
      <c r="I625" s="329">
        <v>7.7600000000000002E-2</v>
      </c>
      <c r="J625" s="329">
        <v>6.54E-2</v>
      </c>
      <c r="K625" s="329">
        <v>5.4000000000000006E-2</v>
      </c>
      <c r="L625" s="329">
        <v>5.6800000000000003E-2</v>
      </c>
      <c r="M625" s="329">
        <v>6.0999999999999999E-2</v>
      </c>
      <c r="N625" s="329">
        <v>6.5000000000000002E-2</v>
      </c>
      <c r="O625" s="252">
        <v>1</v>
      </c>
      <c r="P625" s="87"/>
      <c r="Q625" s="87"/>
    </row>
    <row r="626" spans="1:17" ht="12.75" customHeight="1">
      <c r="A626" s="87" t="s">
        <v>104</v>
      </c>
      <c r="B626" s="87" t="s">
        <v>124</v>
      </c>
      <c r="C626" s="329">
        <v>7.1600000000000011E-2</v>
      </c>
      <c r="D626" s="329">
        <v>0.13780000000000001</v>
      </c>
      <c r="E626" s="329">
        <v>0.12820000000000001</v>
      </c>
      <c r="F626" s="329">
        <v>8.7800000000000017E-2</v>
      </c>
      <c r="G626" s="329">
        <v>0.1406</v>
      </c>
      <c r="H626" s="329">
        <v>7.5200000000000003E-2</v>
      </c>
      <c r="I626" s="329">
        <v>7.4600000000000014E-2</v>
      </c>
      <c r="J626" s="329">
        <v>6.08E-2</v>
      </c>
      <c r="K626" s="329">
        <v>4.8799999999999996E-2</v>
      </c>
      <c r="L626" s="329">
        <v>5.3200000000000004E-2</v>
      </c>
      <c r="M626" s="329">
        <v>5.96E-2</v>
      </c>
      <c r="N626" s="329">
        <v>6.1800000000000001E-2</v>
      </c>
      <c r="O626" s="252">
        <v>1</v>
      </c>
      <c r="P626" s="87"/>
      <c r="Q626" s="87"/>
    </row>
    <row r="627" spans="1:17" ht="12.75" customHeight="1">
      <c r="A627" s="87" t="s">
        <v>105</v>
      </c>
      <c r="B627" s="87" t="s">
        <v>125</v>
      </c>
      <c r="C627" s="329">
        <v>6.9399999999999989E-2</v>
      </c>
      <c r="D627" s="329">
        <v>0.12759999999999999</v>
      </c>
      <c r="E627" s="329">
        <v>0.1278</v>
      </c>
      <c r="F627" s="329">
        <v>9.0999999999999998E-2</v>
      </c>
      <c r="G627" s="329">
        <v>0.14400000000000002</v>
      </c>
      <c r="H627" s="329">
        <v>7.6399999999999996E-2</v>
      </c>
      <c r="I627" s="329">
        <v>7.4800000000000005E-2</v>
      </c>
      <c r="J627" s="329">
        <v>5.6000000000000008E-2</v>
      </c>
      <c r="K627" s="329">
        <v>4.8599999999999997E-2</v>
      </c>
      <c r="L627" s="329">
        <v>5.4600000000000003E-2</v>
      </c>
      <c r="M627" s="329">
        <v>6.4799999999999996E-2</v>
      </c>
      <c r="N627" s="329">
        <v>6.5000000000000002E-2</v>
      </c>
      <c r="O627" s="252">
        <v>1</v>
      </c>
      <c r="P627" s="87"/>
      <c r="Q627" s="87"/>
    </row>
    <row r="628" spans="1:17" ht="12.75" customHeight="1">
      <c r="A628" s="87" t="s">
        <v>106</v>
      </c>
      <c r="B628" s="87" t="s">
        <v>126</v>
      </c>
      <c r="C628" s="329">
        <v>7.6200000000000004E-2</v>
      </c>
      <c r="D628" s="329">
        <v>0.13700000000000001</v>
      </c>
      <c r="E628" s="329">
        <v>0.125</v>
      </c>
      <c r="F628" s="329">
        <v>9.3600000000000017E-2</v>
      </c>
      <c r="G628" s="329">
        <v>0.15140000000000003</v>
      </c>
      <c r="H628" s="329">
        <v>7.8E-2</v>
      </c>
      <c r="I628" s="329">
        <v>7.8600000000000003E-2</v>
      </c>
      <c r="J628" s="329">
        <v>5.2000000000000005E-2</v>
      </c>
      <c r="K628" s="329">
        <v>4.7799999999999995E-2</v>
      </c>
      <c r="L628" s="329">
        <v>4.9799999999999997E-2</v>
      </c>
      <c r="M628" s="329">
        <v>5.6600000000000004E-2</v>
      </c>
      <c r="N628" s="329">
        <v>5.4000000000000006E-2</v>
      </c>
      <c r="O628" s="252">
        <v>1</v>
      </c>
      <c r="P628" s="87"/>
      <c r="Q628" s="87"/>
    </row>
    <row r="629" spans="1:17" ht="12.75" customHeight="1">
      <c r="A629" s="87" t="s">
        <v>107</v>
      </c>
      <c r="B629" s="87" t="s">
        <v>127</v>
      </c>
      <c r="C629" s="329">
        <v>6.1800000000000001E-2</v>
      </c>
      <c r="D629" s="329">
        <v>0.12559999999999999</v>
      </c>
      <c r="E629" s="329">
        <v>0.13620000000000002</v>
      </c>
      <c r="F629" s="329">
        <v>9.3600000000000003E-2</v>
      </c>
      <c r="G629" s="329">
        <v>0.15220000000000003</v>
      </c>
      <c r="H629" s="329">
        <v>8.0400000000000013E-2</v>
      </c>
      <c r="I629" s="329">
        <v>7.8600000000000017E-2</v>
      </c>
      <c r="J629" s="329">
        <v>5.6200000000000007E-2</v>
      </c>
      <c r="K629" s="329">
        <v>4.8600000000000004E-2</v>
      </c>
      <c r="L629" s="329">
        <v>5.0799999999999998E-2</v>
      </c>
      <c r="M629" s="329">
        <v>5.8400000000000007E-2</v>
      </c>
      <c r="N629" s="329">
        <v>5.7600000000000005E-2</v>
      </c>
      <c r="O629" s="252">
        <v>1</v>
      </c>
      <c r="P629" s="87"/>
      <c r="Q629" s="87"/>
    </row>
    <row r="630" spans="1:17" ht="12.75" customHeight="1">
      <c r="A630" s="87" t="s">
        <v>108</v>
      </c>
      <c r="B630" s="87" t="s">
        <v>128</v>
      </c>
      <c r="C630" s="329">
        <v>6.2199999999999998E-2</v>
      </c>
      <c r="D630" s="329">
        <v>0.13520000000000001</v>
      </c>
      <c r="E630" s="329">
        <v>0.1308</v>
      </c>
      <c r="F630" s="329">
        <v>8.4200000000000011E-2</v>
      </c>
      <c r="G630" s="329">
        <v>0.15680000000000002</v>
      </c>
      <c r="H630" s="329">
        <v>7.9000000000000015E-2</v>
      </c>
      <c r="I630" s="329">
        <v>7.640000000000001E-2</v>
      </c>
      <c r="J630" s="329">
        <v>5.3600000000000002E-2</v>
      </c>
      <c r="K630" s="329">
        <v>4.9399999999999999E-2</v>
      </c>
      <c r="L630" s="329">
        <v>5.4800000000000001E-2</v>
      </c>
      <c r="M630" s="329">
        <v>5.7400000000000007E-2</v>
      </c>
      <c r="N630" s="329">
        <v>6.0199999999999997E-2</v>
      </c>
      <c r="O630" s="252">
        <v>1</v>
      </c>
      <c r="P630" s="87"/>
      <c r="Q630" s="87"/>
    </row>
    <row r="631" spans="1:17" ht="12.75" customHeight="1">
      <c r="A631" s="87" t="s">
        <v>109</v>
      </c>
      <c r="B631" s="87" t="s">
        <v>129</v>
      </c>
      <c r="C631" s="329">
        <v>6.1600000000000002E-2</v>
      </c>
      <c r="D631" s="329">
        <v>0.13540000000000002</v>
      </c>
      <c r="E631" s="329">
        <v>0.11979999999999999</v>
      </c>
      <c r="F631" s="329">
        <v>7.959999999999999E-2</v>
      </c>
      <c r="G631" s="329">
        <v>0.15260000000000001</v>
      </c>
      <c r="H631" s="329">
        <v>8.0600000000000005E-2</v>
      </c>
      <c r="I631" s="329">
        <v>8.1200000000000008E-2</v>
      </c>
      <c r="J631" s="329">
        <v>5.5199999999999992E-2</v>
      </c>
      <c r="K631" s="329">
        <v>4.9000000000000002E-2</v>
      </c>
      <c r="L631" s="329">
        <v>5.6599999999999998E-2</v>
      </c>
      <c r="M631" s="329">
        <v>6.1200000000000011E-2</v>
      </c>
      <c r="N631" s="329">
        <v>6.7199999999999996E-2</v>
      </c>
      <c r="O631" s="252">
        <v>1</v>
      </c>
      <c r="P631" s="87"/>
      <c r="Q631" s="87"/>
    </row>
    <row r="632" spans="1:17" ht="12.75" customHeight="1">
      <c r="A632" s="87" t="s">
        <v>110</v>
      </c>
      <c r="B632" s="87" t="s">
        <v>130</v>
      </c>
      <c r="C632" s="329">
        <v>7.0599999999999996E-2</v>
      </c>
      <c r="D632" s="329">
        <v>0.14140000000000003</v>
      </c>
      <c r="E632" s="329">
        <v>0.11200000000000002</v>
      </c>
      <c r="F632" s="329">
        <v>7.6399999999999996E-2</v>
      </c>
      <c r="G632" s="329">
        <v>0.15440000000000001</v>
      </c>
      <c r="H632" s="329">
        <v>7.8200000000000006E-2</v>
      </c>
      <c r="I632" s="329">
        <v>8.1799999999999998E-2</v>
      </c>
      <c r="J632" s="329">
        <v>5.5600000000000004E-2</v>
      </c>
      <c r="K632" s="329">
        <v>4.58E-2</v>
      </c>
      <c r="L632" s="329">
        <v>5.2799999999999993E-2</v>
      </c>
      <c r="M632" s="329">
        <v>5.9600000000000007E-2</v>
      </c>
      <c r="N632" s="329">
        <v>7.1400000000000005E-2</v>
      </c>
      <c r="O632" s="252">
        <v>1</v>
      </c>
      <c r="P632" s="87"/>
      <c r="Q632" s="87"/>
    </row>
    <row r="633" spans="1:17" ht="12.75" customHeight="1">
      <c r="A633" s="87" t="s">
        <v>111</v>
      </c>
      <c r="B633" s="87" t="s">
        <v>131</v>
      </c>
      <c r="C633" s="329">
        <v>7.6999999999999999E-2</v>
      </c>
      <c r="D633" s="329">
        <v>0.13880000000000001</v>
      </c>
      <c r="E633" s="329">
        <v>0.10340000000000001</v>
      </c>
      <c r="F633" s="329">
        <v>7.3999999999999996E-2</v>
      </c>
      <c r="G633" s="329">
        <v>0.14960000000000001</v>
      </c>
      <c r="H633" s="329">
        <v>7.2200000000000014E-2</v>
      </c>
      <c r="I633" s="329">
        <v>7.7600000000000002E-2</v>
      </c>
      <c r="J633" s="329">
        <v>5.3000000000000005E-2</v>
      </c>
      <c r="K633" s="329">
        <v>4.6400000000000011E-2</v>
      </c>
      <c r="L633" s="329">
        <v>5.7000000000000009E-2</v>
      </c>
      <c r="M633" s="329">
        <v>6.9200000000000012E-2</v>
      </c>
      <c r="N633" s="329">
        <v>8.1800000000000012E-2</v>
      </c>
      <c r="O633" s="252">
        <v>1</v>
      </c>
      <c r="P633" s="87"/>
      <c r="Q633" s="87"/>
    </row>
    <row r="634" spans="1:17" ht="12.75" customHeight="1">
      <c r="A634" s="87" t="s">
        <v>112</v>
      </c>
      <c r="B634" s="87" t="s">
        <v>132</v>
      </c>
      <c r="C634" s="329">
        <v>8.4599999999999995E-2</v>
      </c>
      <c r="D634" s="329">
        <v>0.13800000000000001</v>
      </c>
      <c r="E634" s="329">
        <v>0.1036</v>
      </c>
      <c r="F634" s="329">
        <v>7.1200000000000013E-2</v>
      </c>
      <c r="G634" s="329">
        <v>0.14440000000000003</v>
      </c>
      <c r="H634" s="329">
        <v>6.4600000000000005E-2</v>
      </c>
      <c r="I634" s="329">
        <v>7.3999999999999996E-2</v>
      </c>
      <c r="J634" s="329">
        <v>5.28E-2</v>
      </c>
      <c r="K634" s="329">
        <v>4.9399999999999999E-2</v>
      </c>
      <c r="L634" s="329">
        <v>6.08E-2</v>
      </c>
      <c r="M634" s="329">
        <v>7.3399999999999993E-2</v>
      </c>
      <c r="N634" s="329">
        <v>8.320000000000001E-2</v>
      </c>
      <c r="O634" s="252">
        <v>1</v>
      </c>
      <c r="P634" s="87"/>
      <c r="Q634" s="87"/>
    </row>
    <row r="635" spans="1:17" ht="12.75" customHeight="1">
      <c r="A635" s="87" t="s">
        <v>113</v>
      </c>
      <c r="B635" s="87" t="s">
        <v>133</v>
      </c>
      <c r="C635" s="329">
        <v>8.6400000000000005E-2</v>
      </c>
      <c r="D635" s="329">
        <v>0.13780000000000001</v>
      </c>
      <c r="E635" s="329">
        <v>0.10880000000000001</v>
      </c>
      <c r="F635" s="329">
        <v>7.1400000000000005E-2</v>
      </c>
      <c r="G635" s="329">
        <v>0.14000000000000001</v>
      </c>
      <c r="H635" s="329">
        <v>6.3399999999999998E-2</v>
      </c>
      <c r="I635" s="329">
        <v>7.2599999999999998E-2</v>
      </c>
      <c r="J635" s="329">
        <v>5.5400000000000005E-2</v>
      </c>
      <c r="K635" s="329">
        <v>5.1799999999999999E-2</v>
      </c>
      <c r="L635" s="329">
        <v>5.6599999999999998E-2</v>
      </c>
      <c r="M635" s="329">
        <v>7.3000000000000009E-2</v>
      </c>
      <c r="N635" s="329">
        <v>8.2800000000000012E-2</v>
      </c>
      <c r="O635" s="252">
        <v>1</v>
      </c>
      <c r="P635" s="87"/>
      <c r="Q635" s="329"/>
    </row>
    <row r="636" spans="1:17" ht="12.75" customHeight="1">
      <c r="A636" s="253" t="s">
        <v>114</v>
      </c>
      <c r="B636" s="253" t="s">
        <v>134</v>
      </c>
      <c r="C636" s="328">
        <v>8.5400000000000004E-2</v>
      </c>
      <c r="D636" s="328">
        <v>0.14120000000000002</v>
      </c>
      <c r="E636" s="328">
        <v>0.11140000000000001</v>
      </c>
      <c r="F636" s="328">
        <v>7.4399999999999994E-2</v>
      </c>
      <c r="G636" s="328">
        <v>0.14799999999999999</v>
      </c>
      <c r="H636" s="328">
        <v>6.2600000000000003E-2</v>
      </c>
      <c r="I636" s="328">
        <v>7.060000000000001E-2</v>
      </c>
      <c r="J636" s="328">
        <v>5.7200000000000008E-2</v>
      </c>
      <c r="K636" s="328">
        <v>4.9800000000000004E-2</v>
      </c>
      <c r="L636" s="328">
        <v>5.5599999999999997E-2</v>
      </c>
      <c r="M636" s="328">
        <v>6.9400000000000003E-2</v>
      </c>
      <c r="N636" s="328">
        <v>7.4399999999999994E-2</v>
      </c>
      <c r="O636" s="252">
        <v>1</v>
      </c>
      <c r="P636" s="87"/>
      <c r="Q636" s="87"/>
    </row>
    <row r="637" spans="1:17" ht="12.75" customHeight="1">
      <c r="A637" s="253" t="s">
        <v>24</v>
      </c>
      <c r="B637" s="253" t="s">
        <v>152</v>
      </c>
      <c r="C637" s="328">
        <f t="shared" ref="C637:O637" si="38">AVERAGE(B584:B588)</f>
        <v>8.2000000000000003E-2</v>
      </c>
      <c r="D637" s="328">
        <f t="shared" si="38"/>
        <v>0.13620000000000002</v>
      </c>
      <c r="E637" s="328">
        <f t="shared" si="38"/>
        <v>0.1182</v>
      </c>
      <c r="F637" s="328">
        <f t="shared" si="38"/>
        <v>7.7800000000000008E-2</v>
      </c>
      <c r="G637" s="328">
        <f t="shared" si="38"/>
        <v>0.13840000000000002</v>
      </c>
      <c r="H637" s="328">
        <f t="shared" si="38"/>
        <v>6.6000000000000003E-2</v>
      </c>
      <c r="I637" s="328">
        <f t="shared" si="38"/>
        <v>7.1000000000000008E-2</v>
      </c>
      <c r="J637" s="328">
        <f t="shared" si="38"/>
        <v>5.6599999999999998E-2</v>
      </c>
      <c r="K637" s="328">
        <f t="shared" si="38"/>
        <v>5.3200000000000004E-2</v>
      </c>
      <c r="L637" s="328">
        <f t="shared" si="38"/>
        <v>6.1399999999999996E-2</v>
      </c>
      <c r="M637" s="328">
        <f t="shared" si="38"/>
        <v>7.1199999999999999E-2</v>
      </c>
      <c r="N637" s="328">
        <f t="shared" si="38"/>
        <v>6.7999999999999991E-2</v>
      </c>
      <c r="O637" s="253">
        <f t="shared" si="38"/>
        <v>1</v>
      </c>
      <c r="P637" s="87"/>
      <c r="Q637" s="329"/>
    </row>
    <row r="638" spans="1:17" ht="12.75" customHeight="1">
      <c r="A638" s="253" t="s">
        <v>25</v>
      </c>
      <c r="B638" s="253" t="s">
        <v>153</v>
      </c>
      <c r="C638" s="328">
        <f t="shared" ref="C638:O638" si="39">AVERAGE(B585:B589)</f>
        <v>7.4200000000000002E-2</v>
      </c>
      <c r="D638" s="328">
        <f t="shared" si="39"/>
        <v>0.12720000000000001</v>
      </c>
      <c r="E638" s="328">
        <f t="shared" si="39"/>
        <v>0.11879999999999999</v>
      </c>
      <c r="F638" s="328">
        <f t="shared" si="39"/>
        <v>0.08</v>
      </c>
      <c r="G638" s="328">
        <f t="shared" si="39"/>
        <v>0.13920000000000002</v>
      </c>
      <c r="H638" s="328">
        <f t="shared" si="39"/>
        <v>7.1800000000000003E-2</v>
      </c>
      <c r="I638" s="328">
        <f t="shared" si="39"/>
        <v>7.1800000000000003E-2</v>
      </c>
      <c r="J638" s="328">
        <f t="shared" si="39"/>
        <v>5.96E-2</v>
      </c>
      <c r="K638" s="328">
        <f t="shared" si="39"/>
        <v>5.6800000000000003E-2</v>
      </c>
      <c r="L638" s="328">
        <f t="shared" si="39"/>
        <v>6.4399999999999999E-2</v>
      </c>
      <c r="M638" s="328">
        <f t="shared" si="39"/>
        <v>6.9800000000000001E-2</v>
      </c>
      <c r="N638" s="328">
        <f t="shared" si="39"/>
        <v>6.6400000000000001E-2</v>
      </c>
      <c r="O638" s="253">
        <f t="shared" si="39"/>
        <v>1</v>
      </c>
      <c r="P638" s="87"/>
      <c r="Q638" s="87"/>
    </row>
    <row r="639" spans="1:17" ht="12.75" customHeight="1">
      <c r="A639" s="253" t="s">
        <v>26</v>
      </c>
      <c r="B639" s="253" t="s">
        <v>154</v>
      </c>
      <c r="C639" s="328">
        <f t="shared" ref="C639:O639" si="40">AVERAGE(B586:B590)</f>
        <v>7.2400000000000006E-2</v>
      </c>
      <c r="D639" s="328">
        <f t="shared" si="40"/>
        <v>0.1346</v>
      </c>
      <c r="E639" s="328">
        <f t="shared" si="40"/>
        <v>0.12139999999999999</v>
      </c>
      <c r="F639" s="328">
        <f t="shared" si="40"/>
        <v>8.2800000000000012E-2</v>
      </c>
      <c r="G639" s="328">
        <f t="shared" si="40"/>
        <v>0.14480000000000001</v>
      </c>
      <c r="H639" s="328">
        <f t="shared" si="40"/>
        <v>7.1600000000000011E-2</v>
      </c>
      <c r="I639" s="328">
        <f t="shared" si="40"/>
        <v>7.2600000000000012E-2</v>
      </c>
      <c r="J639" s="328">
        <f t="shared" si="40"/>
        <v>5.6399999999999992E-2</v>
      </c>
      <c r="K639" s="328">
        <f t="shared" si="40"/>
        <v>5.3600000000000002E-2</v>
      </c>
      <c r="L639" s="328">
        <f t="shared" si="40"/>
        <v>6.2600000000000003E-2</v>
      </c>
      <c r="M639" s="328">
        <f t="shared" si="40"/>
        <v>6.4600000000000005E-2</v>
      </c>
      <c r="N639" s="328">
        <f t="shared" si="40"/>
        <v>6.2600000000000003E-2</v>
      </c>
      <c r="O639" s="253">
        <f t="shared" si="40"/>
        <v>1</v>
      </c>
      <c r="P639" s="87"/>
      <c r="Q639" s="329"/>
    </row>
    <row r="640" spans="1:17" ht="12.75" customHeight="1">
      <c r="A640" s="253" t="s">
        <v>155</v>
      </c>
      <c r="B640" s="253" t="s">
        <v>156</v>
      </c>
      <c r="C640" s="328">
        <f t="shared" ref="C640:O640" si="41">AVERAGE(B587:B591)</f>
        <v>7.400000000000001E-2</v>
      </c>
      <c r="D640" s="328">
        <f t="shared" si="41"/>
        <v>0.13400000000000001</v>
      </c>
      <c r="E640" s="328">
        <f t="shared" si="41"/>
        <v>0.11579999999999999</v>
      </c>
      <c r="F640" s="328">
        <f t="shared" si="41"/>
        <v>8.3800000000000013E-2</v>
      </c>
      <c r="G640" s="328">
        <f t="shared" si="41"/>
        <v>0.15260000000000001</v>
      </c>
      <c r="H640" s="328">
        <f t="shared" si="41"/>
        <v>7.3999999999999996E-2</v>
      </c>
      <c r="I640" s="328">
        <f t="shared" si="41"/>
        <v>7.4200000000000016E-2</v>
      </c>
      <c r="J640" s="328">
        <f t="shared" si="41"/>
        <v>5.5799999999999995E-2</v>
      </c>
      <c r="K640" s="328">
        <f t="shared" si="41"/>
        <v>4.9799999999999997E-2</v>
      </c>
      <c r="L640" s="328">
        <f t="shared" si="41"/>
        <v>6.4200000000000007E-2</v>
      </c>
      <c r="M640" s="328">
        <f t="shared" si="41"/>
        <v>6.54E-2</v>
      </c>
      <c r="N640" s="328">
        <f t="shared" si="41"/>
        <v>5.6399999999999992E-2</v>
      </c>
      <c r="O640" s="253">
        <f t="shared" si="41"/>
        <v>1</v>
      </c>
      <c r="P640" s="87"/>
    </row>
    <row r="641" spans="1:18" ht="12.75" customHeight="1">
      <c r="A641" s="253" t="s">
        <v>1</v>
      </c>
      <c r="B641" s="253" t="s">
        <v>157</v>
      </c>
      <c r="C641" s="328">
        <f t="shared" ref="C641:O641" si="42">AVERAGE(B588:B592)</f>
        <v>6.8999999999999992E-2</v>
      </c>
      <c r="D641" s="328">
        <f t="shared" si="42"/>
        <v>0.1216</v>
      </c>
      <c r="E641" s="328">
        <f t="shared" si="42"/>
        <v>0.11639999999999999</v>
      </c>
      <c r="F641" s="328">
        <f t="shared" si="42"/>
        <v>8.4199999999999983E-2</v>
      </c>
      <c r="G641" s="328">
        <f t="shared" si="42"/>
        <v>0.14480000000000001</v>
      </c>
      <c r="H641" s="328">
        <f t="shared" si="42"/>
        <v>7.2399999999999992E-2</v>
      </c>
      <c r="I641" s="328">
        <f t="shared" si="42"/>
        <v>7.7399999999999997E-2</v>
      </c>
      <c r="J641" s="328">
        <f t="shared" si="42"/>
        <v>5.7799999999999997E-2</v>
      </c>
      <c r="K641" s="328">
        <f t="shared" si="42"/>
        <v>6.1399999999999989E-2</v>
      </c>
      <c r="L641" s="328">
        <f t="shared" si="42"/>
        <v>6.8400000000000002E-2</v>
      </c>
      <c r="M641" s="328">
        <f t="shared" si="42"/>
        <v>6.8000000000000005E-2</v>
      </c>
      <c r="N641" s="328">
        <f t="shared" si="42"/>
        <v>5.8600000000000006E-2</v>
      </c>
      <c r="O641" s="253">
        <f t="shared" si="42"/>
        <v>1</v>
      </c>
      <c r="P641" s="87"/>
      <c r="Q641" s="329"/>
    </row>
    <row r="642" spans="1:18" ht="12.75" customHeight="1">
      <c r="A642" s="253" t="s">
        <v>2</v>
      </c>
      <c r="B642" s="253" t="s">
        <v>158</v>
      </c>
      <c r="C642" s="328">
        <f t="shared" ref="C642:O642" si="43">AVERAGE(B589:B593)</f>
        <v>6.4200000000000007E-2</v>
      </c>
      <c r="D642" s="328">
        <f t="shared" si="43"/>
        <v>0.11200000000000002</v>
      </c>
      <c r="E642" s="328">
        <f t="shared" si="43"/>
        <v>0.1216</v>
      </c>
      <c r="F642" s="328">
        <f t="shared" si="43"/>
        <v>8.9599999999999985E-2</v>
      </c>
      <c r="G642" s="328">
        <f t="shared" si="43"/>
        <v>0.1426</v>
      </c>
      <c r="H642" s="328">
        <f t="shared" si="43"/>
        <v>6.9000000000000006E-2</v>
      </c>
      <c r="I642" s="328">
        <f t="shared" si="43"/>
        <v>7.5400000000000009E-2</v>
      </c>
      <c r="J642" s="328">
        <f t="shared" si="43"/>
        <v>6.1600000000000002E-2</v>
      </c>
      <c r="K642" s="328">
        <f t="shared" si="43"/>
        <v>6.2399999999999997E-2</v>
      </c>
      <c r="L642" s="328">
        <f t="shared" si="43"/>
        <v>6.7600000000000007E-2</v>
      </c>
      <c r="M642" s="328">
        <f t="shared" si="43"/>
        <v>7.1800000000000003E-2</v>
      </c>
      <c r="N642" s="328">
        <f t="shared" si="43"/>
        <v>6.2199999999999998E-2</v>
      </c>
      <c r="O642" s="253">
        <f t="shared" si="43"/>
        <v>1</v>
      </c>
      <c r="P642" s="87"/>
      <c r="Q642" s="87"/>
    </row>
    <row r="643" spans="1:18" ht="12.75" customHeight="1">
      <c r="A643" s="364" t="s">
        <v>4</v>
      </c>
      <c r="B643" s="364" t="s">
        <v>159</v>
      </c>
      <c r="C643" s="328">
        <f t="shared" ref="C643:O643" si="44">AVERAGE(B590:B594)</f>
        <v>7.0800000000000002E-2</v>
      </c>
      <c r="D643" s="328">
        <f t="shared" si="44"/>
        <v>0.12279999999999999</v>
      </c>
      <c r="E643" s="328">
        <f t="shared" si="44"/>
        <v>0.12079999999999999</v>
      </c>
      <c r="F643" s="328">
        <f t="shared" si="44"/>
        <v>9.0200000000000002E-2</v>
      </c>
      <c r="G643" s="328">
        <f t="shared" si="44"/>
        <v>0.14320000000000002</v>
      </c>
      <c r="H643" s="328">
        <f t="shared" si="44"/>
        <v>6.6200000000000009E-2</v>
      </c>
      <c r="I643" s="328">
        <f t="shared" si="44"/>
        <v>7.6600000000000001E-2</v>
      </c>
      <c r="J643" s="328">
        <f t="shared" si="44"/>
        <v>6.0600000000000001E-2</v>
      </c>
      <c r="K643" s="328">
        <f t="shared" si="44"/>
        <v>5.8999999999999997E-2</v>
      </c>
      <c r="L643" s="328">
        <f t="shared" si="44"/>
        <v>6.4399999999999999E-2</v>
      </c>
      <c r="M643" s="328">
        <f t="shared" si="44"/>
        <v>6.7799999999999999E-2</v>
      </c>
      <c r="N643" s="328">
        <f t="shared" si="44"/>
        <v>5.7599999999999998E-2</v>
      </c>
      <c r="O643" s="253">
        <f t="shared" si="44"/>
        <v>1</v>
      </c>
      <c r="P643" s="87"/>
      <c r="Q643" s="329"/>
    </row>
    <row r="644" spans="1:18" ht="12.75" customHeight="1">
      <c r="A644" s="364" t="s">
        <v>3</v>
      </c>
      <c r="B644" s="364" t="s">
        <v>162</v>
      </c>
      <c r="C644" s="328">
        <f t="shared" ref="C644:N644" si="45">AVERAGE(B591:B595)</f>
        <v>6.699999999999999E-2</v>
      </c>
      <c r="D644" s="328">
        <f t="shared" si="45"/>
        <v>0.12120000000000002</v>
      </c>
      <c r="E644" s="328">
        <f t="shared" si="45"/>
        <v>0.11680000000000001</v>
      </c>
      <c r="F644" s="328">
        <f t="shared" si="45"/>
        <v>9.2399999999999996E-2</v>
      </c>
      <c r="G644" s="328">
        <f t="shared" si="45"/>
        <v>0.14300000000000002</v>
      </c>
      <c r="H644" s="328">
        <f t="shared" si="45"/>
        <v>7.060000000000001E-2</v>
      </c>
      <c r="I644" s="328">
        <f t="shared" si="45"/>
        <v>8.1000000000000003E-2</v>
      </c>
      <c r="J644" s="328">
        <f t="shared" si="45"/>
        <v>6.2399999999999997E-2</v>
      </c>
      <c r="K644" s="328">
        <f t="shared" si="45"/>
        <v>5.9799999999999999E-2</v>
      </c>
      <c r="L644" s="328">
        <f t="shared" si="45"/>
        <v>6.3E-2</v>
      </c>
      <c r="M644" s="328">
        <f t="shared" si="45"/>
        <v>6.6799999999999998E-2</v>
      </c>
      <c r="N644" s="328">
        <f t="shared" si="45"/>
        <v>5.5999999999999994E-2</v>
      </c>
      <c r="O644" s="253">
        <f>SUM(C644:N644)</f>
        <v>1</v>
      </c>
      <c r="P644" s="87"/>
      <c r="Q644" s="87"/>
    </row>
    <row r="645" spans="1:18" ht="12.75" customHeight="1">
      <c r="A645" s="376" t="s">
        <v>163</v>
      </c>
      <c r="B645" s="376" t="s">
        <v>164</v>
      </c>
      <c r="C645" s="328">
        <f t="shared" ref="C645:N645" si="46">AVERAGE(B592:B596)</f>
        <v>7.3399999999999993E-2</v>
      </c>
      <c r="D645" s="328">
        <f t="shared" si="46"/>
        <v>0.12540000000000001</v>
      </c>
      <c r="E645" s="328">
        <f t="shared" si="46"/>
        <v>0.11340000000000001</v>
      </c>
      <c r="F645" s="328">
        <f t="shared" si="46"/>
        <v>0.09</v>
      </c>
      <c r="G645" s="328">
        <f t="shared" si="46"/>
        <v>0.13800000000000001</v>
      </c>
      <c r="H645" s="328">
        <f t="shared" si="46"/>
        <v>6.8400000000000002E-2</v>
      </c>
      <c r="I645" s="328">
        <f t="shared" si="46"/>
        <v>8.3399999999999988E-2</v>
      </c>
      <c r="J645" s="328">
        <f t="shared" si="46"/>
        <v>5.9799999999999999E-2</v>
      </c>
      <c r="K645" s="328">
        <f t="shared" si="46"/>
        <v>6.0999999999999999E-2</v>
      </c>
      <c r="L645" s="328">
        <f t="shared" si="46"/>
        <v>6.2399999999999997E-2</v>
      </c>
      <c r="M645" s="328">
        <f t="shared" si="46"/>
        <v>6.6000000000000003E-2</v>
      </c>
      <c r="N645" s="328">
        <f t="shared" si="46"/>
        <v>5.8799999999999998E-2</v>
      </c>
      <c r="O645" s="253">
        <f t="shared" ref="O645:O651" si="47">AVERAGE(N592:N596)</f>
        <v>1</v>
      </c>
      <c r="P645" s="87"/>
      <c r="Q645" s="329"/>
    </row>
    <row r="646" spans="1:18" ht="12.75" customHeight="1">
      <c r="A646" s="376" t="s">
        <v>165</v>
      </c>
      <c r="B646" s="376" t="s">
        <v>166</v>
      </c>
      <c r="C646" s="328">
        <f t="shared" ref="C646:N646" si="48">AVERAGE(B593:B597)</f>
        <v>7.46E-2</v>
      </c>
      <c r="D646" s="328">
        <f t="shared" si="48"/>
        <v>0.1298</v>
      </c>
      <c r="E646" s="328">
        <f t="shared" si="48"/>
        <v>0.1142</v>
      </c>
      <c r="F646" s="328">
        <f t="shared" si="48"/>
        <v>8.9800000000000019E-2</v>
      </c>
      <c r="G646" s="328">
        <f t="shared" si="48"/>
        <v>0.14080000000000001</v>
      </c>
      <c r="H646" s="328">
        <f t="shared" si="48"/>
        <v>7.4399999999999994E-2</v>
      </c>
      <c r="I646" s="328">
        <f t="shared" si="48"/>
        <v>8.2399999999999987E-2</v>
      </c>
      <c r="J646" s="328">
        <f t="shared" si="48"/>
        <v>6.0999999999999999E-2</v>
      </c>
      <c r="K646" s="328">
        <f t="shared" si="48"/>
        <v>5.2400000000000002E-2</v>
      </c>
      <c r="L646" s="328">
        <f t="shared" si="48"/>
        <v>5.8999999999999997E-2</v>
      </c>
      <c r="M646" s="328">
        <f t="shared" si="48"/>
        <v>6.4000000000000001E-2</v>
      </c>
      <c r="N646" s="328">
        <f t="shared" si="48"/>
        <v>5.7599999999999998E-2</v>
      </c>
      <c r="O646" s="253">
        <f t="shared" si="47"/>
        <v>1</v>
      </c>
      <c r="P646" s="87"/>
      <c r="Q646" s="87"/>
    </row>
    <row r="647" spans="1:18" ht="12.75" customHeight="1">
      <c r="A647" s="376" t="s">
        <v>167</v>
      </c>
      <c r="B647" s="376" t="s">
        <v>183</v>
      </c>
      <c r="C647" s="328">
        <f t="shared" ref="C647:N647" si="49">AVERAGE(B594:B598)</f>
        <v>7.5800000000000006E-2</v>
      </c>
      <c r="D647" s="328">
        <f t="shared" si="49"/>
        <v>0.13740000000000002</v>
      </c>
      <c r="E647" s="328">
        <f t="shared" si="49"/>
        <v>0.11180000000000001</v>
      </c>
      <c r="F647" s="328">
        <f t="shared" si="49"/>
        <v>8.7599999999999983E-2</v>
      </c>
      <c r="G647" s="328">
        <f t="shared" si="49"/>
        <v>0.14379999999999998</v>
      </c>
      <c r="H647" s="328">
        <f t="shared" si="49"/>
        <v>7.4200000000000016E-2</v>
      </c>
      <c r="I647" s="328">
        <f t="shared" si="49"/>
        <v>8.2799999999999999E-2</v>
      </c>
      <c r="J647" s="328">
        <f t="shared" si="49"/>
        <v>5.7199999999999994E-2</v>
      </c>
      <c r="K647" s="328">
        <f t="shared" si="49"/>
        <v>4.9200000000000001E-2</v>
      </c>
      <c r="L647" s="328">
        <f t="shared" si="49"/>
        <v>6.4199999999999993E-2</v>
      </c>
      <c r="M647" s="328">
        <f t="shared" si="49"/>
        <v>6.3E-2</v>
      </c>
      <c r="N647" s="328">
        <f t="shared" si="49"/>
        <v>5.3000000000000005E-2</v>
      </c>
      <c r="O647" s="253">
        <f t="shared" si="47"/>
        <v>1</v>
      </c>
      <c r="P647" s="87"/>
      <c r="Q647" s="87"/>
    </row>
    <row r="648" spans="1:18" ht="12.75" customHeight="1">
      <c r="A648" s="376" t="s">
        <v>168</v>
      </c>
      <c r="B648" s="13" t="s">
        <v>184</v>
      </c>
      <c r="C648" s="328">
        <f t="shared" ref="C648:N648" si="50">AVERAGE(B595:B599)</f>
        <v>6.9600000000000009E-2</v>
      </c>
      <c r="D648" s="328">
        <f t="shared" si="50"/>
        <v>0.13059999999999999</v>
      </c>
      <c r="E648" s="328">
        <f t="shared" si="50"/>
        <v>0.11379999999999998</v>
      </c>
      <c r="F648" s="328">
        <f t="shared" si="50"/>
        <v>8.8200000000000001E-2</v>
      </c>
      <c r="G648" s="328">
        <f t="shared" si="50"/>
        <v>0.13640000000000002</v>
      </c>
      <c r="H648" s="328">
        <f t="shared" si="50"/>
        <v>7.4200000000000016E-2</v>
      </c>
      <c r="I648" s="328">
        <f t="shared" si="50"/>
        <v>8.2600000000000007E-2</v>
      </c>
      <c r="J648" s="328">
        <f t="shared" si="50"/>
        <v>6.1800000000000001E-2</v>
      </c>
      <c r="K648" s="328">
        <f t="shared" si="50"/>
        <v>5.28E-2</v>
      </c>
      <c r="L648" s="328">
        <f t="shared" si="50"/>
        <v>7.0000000000000007E-2</v>
      </c>
      <c r="M648" s="328">
        <f t="shared" si="50"/>
        <v>6.2199999999999998E-2</v>
      </c>
      <c r="N648" s="328">
        <f t="shared" si="50"/>
        <v>5.7800000000000004E-2</v>
      </c>
      <c r="O648" s="253">
        <f t="shared" si="47"/>
        <v>1</v>
      </c>
      <c r="P648" s="87"/>
      <c r="Q648" s="87"/>
    </row>
    <row r="649" spans="1:18" ht="12.75" customHeight="1">
      <c r="A649" s="376" t="s">
        <v>169</v>
      </c>
      <c r="B649" s="399" t="s">
        <v>185</v>
      </c>
      <c r="C649" s="424">
        <f t="shared" ref="C649:N649" si="51">AVERAGE(B596:B600)</f>
        <v>7.4800000000000005E-2</v>
      </c>
      <c r="D649" s="424">
        <f t="shared" si="51"/>
        <v>0.12920000000000001</v>
      </c>
      <c r="E649" s="424">
        <f t="shared" si="51"/>
        <v>0.11179999999999998</v>
      </c>
      <c r="F649" s="424">
        <f t="shared" si="51"/>
        <v>8.6199999999999999E-2</v>
      </c>
      <c r="G649" s="424">
        <f t="shared" si="51"/>
        <v>0.13200000000000001</v>
      </c>
      <c r="H649" s="424">
        <f t="shared" si="51"/>
        <v>7.5000000000000011E-2</v>
      </c>
      <c r="I649" s="424">
        <f t="shared" si="51"/>
        <v>7.6399999999999996E-2</v>
      </c>
      <c r="J649" s="424">
        <f t="shared" si="51"/>
        <v>6.0399999999999995E-2</v>
      </c>
      <c r="K649" s="424">
        <f t="shared" si="51"/>
        <v>5.3600000000000002E-2</v>
      </c>
      <c r="L649" s="424">
        <f t="shared" si="51"/>
        <v>7.3800000000000004E-2</v>
      </c>
      <c r="M649" s="424">
        <f t="shared" si="51"/>
        <v>6.5799999999999997E-2</v>
      </c>
      <c r="N649" s="424">
        <f t="shared" si="51"/>
        <v>6.1000000000000013E-2</v>
      </c>
      <c r="O649" s="398">
        <f t="shared" si="47"/>
        <v>1</v>
      </c>
      <c r="P649" s="87"/>
      <c r="Q649" s="87"/>
    </row>
    <row r="650" spans="1:18" ht="12.75" customHeight="1">
      <c r="A650" s="376" t="s">
        <v>170</v>
      </c>
      <c r="B650" s="376" t="s">
        <v>187</v>
      </c>
      <c r="C650" s="424">
        <f t="shared" ref="C650:N650" si="52">AVERAGE(B597:B601)</f>
        <v>6.5000000000000002E-2</v>
      </c>
      <c r="D650" s="424">
        <f t="shared" si="52"/>
        <v>0.11439999999999999</v>
      </c>
      <c r="E650" s="424">
        <f t="shared" si="52"/>
        <v>0.12179999999999999</v>
      </c>
      <c r="F650" s="424">
        <f t="shared" si="52"/>
        <v>8.8800000000000018E-2</v>
      </c>
      <c r="G650" s="424">
        <f t="shared" si="52"/>
        <v>0.13020000000000001</v>
      </c>
      <c r="H650" s="424">
        <f t="shared" si="52"/>
        <v>8.1600000000000006E-2</v>
      </c>
      <c r="I650" s="424">
        <f t="shared" si="52"/>
        <v>7.4800000000000005E-2</v>
      </c>
      <c r="J650" s="424">
        <f t="shared" si="52"/>
        <v>6.3799999999999996E-2</v>
      </c>
      <c r="K650" s="424">
        <f t="shared" si="52"/>
        <v>5.4400000000000004E-2</v>
      </c>
      <c r="L650" s="424">
        <f t="shared" si="52"/>
        <v>7.3999999999999996E-2</v>
      </c>
      <c r="M650" s="424">
        <f t="shared" si="52"/>
        <v>6.6600000000000006E-2</v>
      </c>
      <c r="N650" s="424">
        <f t="shared" si="52"/>
        <v>6.4600000000000005E-2</v>
      </c>
      <c r="O650" s="398">
        <f t="shared" si="47"/>
        <v>1</v>
      </c>
      <c r="P650" s="87"/>
      <c r="Q650" s="87"/>
    </row>
    <row r="651" spans="1:18" ht="12.75" customHeight="1">
      <c r="A651" s="376" t="s">
        <v>188</v>
      </c>
      <c r="B651" s="376" t="s">
        <v>190</v>
      </c>
      <c r="C651" s="424">
        <f t="shared" ref="C651:N651" si="53">AVERAGE(B598:B602)</f>
        <v>6.9600000000000009E-2</v>
      </c>
      <c r="D651" s="424">
        <f t="shared" si="53"/>
        <v>0.11460000000000001</v>
      </c>
      <c r="E651" s="424">
        <f t="shared" si="53"/>
        <v>0.124</v>
      </c>
      <c r="F651" s="424">
        <f t="shared" si="53"/>
        <v>0.09</v>
      </c>
      <c r="G651" s="424">
        <f t="shared" si="53"/>
        <v>0.126</v>
      </c>
      <c r="H651" s="424">
        <f t="shared" si="53"/>
        <v>7.5400000000000009E-2</v>
      </c>
      <c r="I651" s="424">
        <f t="shared" si="53"/>
        <v>6.9199999999999998E-2</v>
      </c>
      <c r="J651" s="424">
        <f t="shared" si="53"/>
        <v>5.8799999999999998E-2</v>
      </c>
      <c r="K651" s="424">
        <f t="shared" si="53"/>
        <v>6.3399999999999998E-2</v>
      </c>
      <c r="L651" s="424">
        <f t="shared" si="53"/>
        <v>7.7800000000000008E-2</v>
      </c>
      <c r="M651" s="424">
        <f t="shared" si="53"/>
        <v>6.7400000000000002E-2</v>
      </c>
      <c r="N651" s="424">
        <f t="shared" si="53"/>
        <v>6.4000000000000001E-2</v>
      </c>
      <c r="O651" s="398">
        <f t="shared" si="47"/>
        <v>1.0002</v>
      </c>
      <c r="P651" s="87"/>
      <c r="Q651" s="87"/>
      <c r="R651" s="504"/>
    </row>
    <row r="652" spans="1:18" ht="12.75" customHeight="1" thickBot="1">
      <c r="A652" s="521" t="s">
        <v>192</v>
      </c>
      <c r="B652" s="521" t="s">
        <v>199</v>
      </c>
      <c r="C652" s="536">
        <f t="shared" ref="C652" si="54">AVERAGE(B599:B603)</f>
        <v>6.9199999999999998E-2</v>
      </c>
      <c r="D652" s="536">
        <f t="shared" ref="D652" si="55">AVERAGE(C599:C603)</f>
        <v>0.11240000000000001</v>
      </c>
      <c r="E652" s="536">
        <f t="shared" ref="E652" si="56">AVERAGE(D599:D603)</f>
        <v>0.12740000000000001</v>
      </c>
      <c r="F652" s="536">
        <f t="shared" ref="F652" si="57">AVERAGE(E599:E603)</f>
        <v>9.0799999999999992E-2</v>
      </c>
      <c r="G652" s="536">
        <f t="shared" ref="G652" si="58">AVERAGE(F599:F603)</f>
        <v>0.12559999999999999</v>
      </c>
      <c r="H652" s="536">
        <f t="shared" ref="H652" si="59">AVERAGE(G599:G603)</f>
        <v>7.5800000000000006E-2</v>
      </c>
      <c r="I652" s="536">
        <f t="shared" ref="I652" si="60">AVERAGE(H599:H603)</f>
        <v>6.720000000000001E-2</v>
      </c>
      <c r="J652" s="536">
        <f t="shared" ref="J652" si="61">AVERAGE(I599:I603)</f>
        <v>5.6999999999999995E-2</v>
      </c>
      <c r="K652" s="536">
        <f t="shared" ref="K652" si="62">AVERAGE(J599:J603)</f>
        <v>6.2E-2</v>
      </c>
      <c r="L652" s="536">
        <f t="shared" ref="L652" si="63">AVERAGE(K599:K603)</f>
        <v>7.6600000000000001E-2</v>
      </c>
      <c r="M652" s="536">
        <f t="shared" ref="M652" si="64">AVERAGE(L599:L603)</f>
        <v>6.6799999999999998E-2</v>
      </c>
      <c r="N652" s="536">
        <f t="shared" ref="N652" si="65">AVERAGE(M599:M603)</f>
        <v>6.9400000000000003E-2</v>
      </c>
      <c r="O652" s="266">
        <f>SUM(C652:N652)</f>
        <v>1.0002</v>
      </c>
      <c r="P652" s="87"/>
      <c r="Q652" s="87"/>
      <c r="R652" s="505"/>
    </row>
    <row r="653" spans="1:18" s="510" customFormat="1" ht="12.75" customHeight="1">
      <c r="A653" s="519" t="s">
        <v>356</v>
      </c>
      <c r="B653" s="519"/>
      <c r="C653" s="328"/>
      <c r="D653" s="328"/>
      <c r="E653" s="328"/>
      <c r="F653" s="328"/>
      <c r="G653" s="328"/>
      <c r="H653" s="328"/>
      <c r="I653" s="328"/>
      <c r="J653" s="328"/>
      <c r="K653" s="328"/>
      <c r="L653" s="328"/>
      <c r="M653" s="328"/>
      <c r="N653" s="328"/>
      <c r="O653" s="253"/>
      <c r="P653" s="87"/>
      <c r="Q653" s="87"/>
      <c r="R653" s="505"/>
    </row>
    <row r="654" spans="1:18" s="510" customFormat="1" ht="12.75" customHeight="1">
      <c r="A654" s="519"/>
      <c r="B654" s="519"/>
      <c r="C654" s="328"/>
      <c r="D654" s="328"/>
      <c r="E654" s="328"/>
      <c r="F654" s="328"/>
      <c r="G654" s="328"/>
      <c r="H654" s="328"/>
      <c r="I654" s="328"/>
      <c r="J654" s="328"/>
      <c r="K654" s="328"/>
      <c r="L654" s="328"/>
      <c r="M654" s="328"/>
      <c r="N654" s="328"/>
      <c r="O654" s="253"/>
      <c r="P654" s="87"/>
      <c r="Q654" s="87"/>
      <c r="R654" s="505"/>
    </row>
    <row r="655" spans="1:18" s="510" customFormat="1" ht="12.75" customHeight="1" thickBot="1">
      <c r="A655" s="521"/>
      <c r="B655" s="521"/>
      <c r="C655" s="485"/>
      <c r="D655" s="485"/>
      <c r="E655" s="485"/>
      <c r="F655" s="328"/>
      <c r="G655" s="328"/>
      <c r="H655" s="328"/>
      <c r="I655" s="328"/>
      <c r="J655" s="328"/>
      <c r="K655" s="328"/>
      <c r="L655" s="328"/>
      <c r="M655" s="328"/>
      <c r="N655" s="328"/>
      <c r="O655" s="253"/>
      <c r="P655" s="87"/>
      <c r="Q655" s="87"/>
      <c r="R655" s="505"/>
    </row>
    <row r="656" spans="1:18" ht="33" customHeight="1" thickBot="1">
      <c r="A656" s="611" t="s">
        <v>255</v>
      </c>
      <c r="B656" s="611"/>
      <c r="C656" s="611"/>
      <c r="D656" s="611"/>
      <c r="E656" s="611"/>
      <c r="F656" s="84"/>
      <c r="G656" s="84"/>
      <c r="H656" s="84"/>
      <c r="I656" s="58"/>
      <c r="J656" s="58"/>
      <c r="K656" s="87"/>
      <c r="L656" s="87"/>
      <c r="M656" s="87"/>
      <c r="N656" s="87"/>
      <c r="O656" s="87"/>
      <c r="P656" s="87"/>
      <c r="Q656" s="87"/>
      <c r="R656" s="504"/>
    </row>
    <row r="657" spans="1:18" ht="12.75" customHeight="1">
      <c r="A657" s="131" t="s">
        <v>36</v>
      </c>
      <c r="B657" s="236" t="s">
        <v>30</v>
      </c>
      <c r="C657" s="237"/>
      <c r="E657" s="131"/>
      <c r="F657" s="245"/>
      <c r="G657" s="250"/>
      <c r="H657" s="58"/>
      <c r="I657" s="58"/>
      <c r="J657" s="58"/>
      <c r="K657" s="87"/>
      <c r="L657" s="87"/>
      <c r="M657" s="87"/>
      <c r="N657" s="87"/>
      <c r="O657" s="87"/>
      <c r="P657" s="87"/>
      <c r="Q657" s="87"/>
      <c r="R657" s="505"/>
    </row>
    <row r="658" spans="1:18" ht="12.75" customHeight="1" thickBot="1">
      <c r="A658" s="140" t="s">
        <v>41</v>
      </c>
      <c r="B658" s="288" t="s">
        <v>28</v>
      </c>
      <c r="C658" s="288" t="s">
        <v>29</v>
      </c>
      <c r="D658" s="140"/>
      <c r="E658" s="225" t="s">
        <v>71</v>
      </c>
      <c r="F658" s="58"/>
      <c r="G658" s="88"/>
      <c r="H658" s="58"/>
      <c r="I658" s="58"/>
      <c r="J658" s="58"/>
      <c r="K658" s="87"/>
      <c r="L658" s="87"/>
      <c r="M658" s="87"/>
      <c r="N658" s="87"/>
      <c r="O658" s="87"/>
      <c r="P658" s="87"/>
      <c r="Q658" s="87"/>
      <c r="R658" s="504"/>
    </row>
    <row r="659" spans="1:18" ht="12.75" customHeight="1">
      <c r="A659" s="131"/>
      <c r="B659" s="131"/>
      <c r="C659" s="245" t="s">
        <v>149</v>
      </c>
      <c r="E659" s="137"/>
      <c r="F659" s="58"/>
      <c r="G659" s="88"/>
      <c r="H659" s="58"/>
      <c r="I659" s="58"/>
      <c r="J659" s="58"/>
      <c r="K659" s="87"/>
      <c r="L659" s="87"/>
      <c r="M659" s="87"/>
      <c r="N659" s="87"/>
      <c r="O659" s="87"/>
      <c r="P659" s="87"/>
      <c r="Q659" s="87"/>
    </row>
    <row r="660" spans="1:18" ht="12.75" customHeight="1">
      <c r="A660" s="249">
        <v>2020</v>
      </c>
      <c r="B660" s="324">
        <v>43958</v>
      </c>
      <c r="C660" s="394">
        <v>3.2</v>
      </c>
      <c r="E660" s="369">
        <v>43963</v>
      </c>
      <c r="F660" s="58"/>
      <c r="G660" s="88"/>
      <c r="H660" s="58"/>
      <c r="I660" s="58"/>
      <c r="J660" s="58"/>
      <c r="K660" s="87"/>
      <c r="L660" s="87"/>
      <c r="M660" s="87"/>
      <c r="N660" s="87"/>
      <c r="O660" s="87"/>
      <c r="P660" s="87"/>
      <c r="Q660" s="87"/>
    </row>
    <row r="661" spans="1:18" ht="12.75" customHeight="1">
      <c r="B661" s="324">
        <f>B660+7</f>
        <v>43965</v>
      </c>
      <c r="C661" s="394">
        <v>3.2</v>
      </c>
      <c r="E661" s="324"/>
      <c r="F661" s="58"/>
      <c r="G661" s="13"/>
      <c r="H661" s="58"/>
      <c r="I661" s="58"/>
      <c r="J661" s="58"/>
      <c r="K661" s="87"/>
      <c r="L661" s="87"/>
      <c r="M661" s="87"/>
      <c r="N661" s="87"/>
      <c r="O661" s="87"/>
      <c r="P661" s="87"/>
      <c r="Q661" s="87"/>
    </row>
    <row r="662" spans="1:18" ht="12.75" customHeight="1">
      <c r="B662" s="324">
        <f t="shared" ref="B662:B725" si="66">B661+7</f>
        <v>43972</v>
      </c>
      <c r="C662" s="394">
        <v>3.2</v>
      </c>
      <c r="E662" s="324"/>
      <c r="F662" s="87"/>
      <c r="H662" s="87"/>
      <c r="I662" s="87"/>
      <c r="J662" s="87"/>
      <c r="K662" s="87"/>
      <c r="L662" s="87"/>
      <c r="M662" s="87"/>
      <c r="N662" s="87"/>
      <c r="O662" s="87"/>
      <c r="P662" s="87"/>
      <c r="Q662" s="87"/>
    </row>
    <row r="663" spans="1:18" ht="12.75" customHeight="1">
      <c r="B663" s="324">
        <f>B662+7</f>
        <v>43979</v>
      </c>
      <c r="C663" s="394">
        <v>3.2</v>
      </c>
      <c r="F663" s="87"/>
      <c r="H663" s="87"/>
      <c r="I663" s="87"/>
      <c r="J663" s="87"/>
      <c r="K663" s="87"/>
      <c r="L663" s="87"/>
      <c r="M663" s="87"/>
      <c r="N663" s="87"/>
      <c r="O663" s="87"/>
      <c r="P663" s="87"/>
      <c r="Q663" s="87"/>
    </row>
    <row r="664" spans="1:18" ht="12.75" customHeight="1">
      <c r="B664" s="324">
        <f t="shared" si="66"/>
        <v>43986</v>
      </c>
      <c r="C664" s="394">
        <v>3.2</v>
      </c>
      <c r="E664" s="324">
        <v>43993</v>
      </c>
      <c r="F664" s="87"/>
      <c r="H664" s="87"/>
      <c r="I664" s="87"/>
      <c r="J664" s="87"/>
      <c r="K664" s="87"/>
      <c r="L664" s="87"/>
      <c r="M664" s="87"/>
      <c r="N664" s="87"/>
      <c r="O664" s="87"/>
      <c r="P664" s="87"/>
      <c r="Q664" s="87"/>
    </row>
    <row r="665" spans="1:18" ht="12.75" customHeight="1">
      <c r="B665" s="324">
        <f t="shared" si="66"/>
        <v>43993</v>
      </c>
      <c r="C665" s="394">
        <v>3.2</v>
      </c>
      <c r="E665" s="324"/>
      <c r="F665" s="87"/>
      <c r="H665" s="87"/>
      <c r="I665" s="87"/>
      <c r="J665" s="87"/>
      <c r="K665" s="87"/>
      <c r="L665" s="87"/>
      <c r="M665" s="87"/>
      <c r="N665" s="87"/>
      <c r="O665" s="87"/>
      <c r="P665" s="87"/>
      <c r="Q665" s="87"/>
    </row>
    <row r="666" spans="1:18" ht="12.75" customHeight="1">
      <c r="B666" s="324">
        <f t="shared" si="66"/>
        <v>44000</v>
      </c>
      <c r="C666" s="394">
        <v>3.2</v>
      </c>
      <c r="E666" s="324"/>
      <c r="F666" s="87"/>
      <c r="H666" s="87"/>
      <c r="I666" s="87"/>
      <c r="J666" s="87"/>
      <c r="K666" s="87"/>
      <c r="L666" s="87"/>
      <c r="M666" s="87"/>
      <c r="N666" s="87"/>
      <c r="O666" s="87"/>
      <c r="P666" s="87"/>
      <c r="Q666" s="87"/>
    </row>
    <row r="667" spans="1:18" ht="12.75" customHeight="1">
      <c r="B667" s="324">
        <f t="shared" si="66"/>
        <v>44007</v>
      </c>
      <c r="C667" s="394">
        <v>3.2</v>
      </c>
      <c r="E667" s="324"/>
      <c r="F667" s="87"/>
      <c r="H667" s="87"/>
      <c r="I667" s="87"/>
      <c r="J667" s="87"/>
      <c r="K667" s="87"/>
      <c r="L667" s="87"/>
      <c r="M667" s="87"/>
      <c r="N667" s="87"/>
      <c r="O667" s="87"/>
      <c r="P667" s="87"/>
      <c r="Q667" s="87"/>
    </row>
    <row r="668" spans="1:18" ht="12.75" customHeight="1">
      <c r="B668" s="324">
        <f t="shared" si="66"/>
        <v>44014</v>
      </c>
      <c r="C668" s="394">
        <v>3.2</v>
      </c>
      <c r="F668" s="87"/>
      <c r="H668" s="87"/>
      <c r="I668" s="87"/>
      <c r="J668" s="87"/>
      <c r="K668" s="87"/>
      <c r="L668" s="87"/>
      <c r="M668" s="87"/>
      <c r="N668" s="87"/>
      <c r="O668" s="87"/>
      <c r="P668" s="87"/>
      <c r="Q668" s="87"/>
    </row>
    <row r="669" spans="1:18" ht="12.75" customHeight="1">
      <c r="B669" s="324">
        <f t="shared" si="66"/>
        <v>44021</v>
      </c>
      <c r="C669" s="394">
        <v>3.35</v>
      </c>
      <c r="E669" s="324">
        <v>44022</v>
      </c>
      <c r="F669" s="87"/>
      <c r="H669" s="87"/>
      <c r="I669" s="87"/>
      <c r="J669" s="87"/>
      <c r="K669" s="87"/>
      <c r="L669" s="87"/>
      <c r="M669" s="87"/>
      <c r="N669" s="87"/>
      <c r="O669" s="87"/>
      <c r="P669" s="87"/>
      <c r="Q669" s="87"/>
    </row>
    <row r="670" spans="1:18" ht="12.75" customHeight="1">
      <c r="B670" s="324">
        <f t="shared" si="66"/>
        <v>44028</v>
      </c>
      <c r="C670" s="394">
        <v>3.35</v>
      </c>
      <c r="E670" s="324"/>
      <c r="F670" s="87"/>
      <c r="H670" s="87"/>
      <c r="I670" s="87"/>
      <c r="J670" s="87"/>
      <c r="K670" s="87"/>
      <c r="L670" s="87"/>
      <c r="M670" s="87"/>
      <c r="N670" s="87"/>
      <c r="O670" s="87"/>
      <c r="P670" s="87"/>
      <c r="Q670" s="87"/>
    </row>
    <row r="671" spans="1:18" ht="12.75" customHeight="1">
      <c r="B671" s="324">
        <f t="shared" si="66"/>
        <v>44035</v>
      </c>
      <c r="C671" s="394">
        <v>3.35</v>
      </c>
      <c r="E671" s="324"/>
      <c r="F671" s="87"/>
      <c r="H671" s="87"/>
      <c r="I671" s="87"/>
      <c r="J671" s="87"/>
      <c r="K671" s="87"/>
      <c r="L671" s="87"/>
      <c r="M671" s="87"/>
      <c r="N671" s="87"/>
      <c r="O671" s="87"/>
      <c r="P671" s="87"/>
      <c r="Q671" s="87"/>
    </row>
    <row r="672" spans="1:18" ht="12.75" customHeight="1">
      <c r="B672" s="324">
        <f t="shared" si="66"/>
        <v>44042</v>
      </c>
      <c r="C672" s="394">
        <v>3.35</v>
      </c>
      <c r="F672" s="87"/>
      <c r="H672" s="87"/>
      <c r="I672" s="87"/>
      <c r="J672" s="87"/>
      <c r="K672" s="87"/>
      <c r="L672" s="87"/>
      <c r="M672" s="87"/>
      <c r="N672" s="87"/>
      <c r="O672" s="87"/>
      <c r="P672" s="87"/>
      <c r="Q672" s="87"/>
    </row>
    <row r="673" spans="2:17" ht="12.75" customHeight="1">
      <c r="B673" s="324">
        <f t="shared" si="66"/>
        <v>44049</v>
      </c>
      <c r="C673" s="394">
        <v>3.1</v>
      </c>
      <c r="E673" s="324">
        <v>44055</v>
      </c>
      <c r="F673" s="87"/>
      <c r="H673" s="87"/>
      <c r="I673" s="87"/>
      <c r="J673" s="87"/>
      <c r="K673" s="87"/>
      <c r="L673" s="87"/>
      <c r="M673" s="87"/>
      <c r="N673" s="87"/>
      <c r="O673" s="87"/>
      <c r="P673" s="87"/>
      <c r="Q673" s="87"/>
    </row>
    <row r="674" spans="2:17" ht="12.75" customHeight="1">
      <c r="B674" s="324">
        <f t="shared" si="66"/>
        <v>44056</v>
      </c>
      <c r="C674" s="394">
        <v>3.1</v>
      </c>
      <c r="E674" s="324"/>
      <c r="F674" s="87"/>
      <c r="H674" s="87"/>
      <c r="I674" s="87"/>
      <c r="J674" s="87"/>
      <c r="K674" s="87"/>
      <c r="L674" s="87"/>
      <c r="M674" s="87"/>
      <c r="N674" s="87"/>
      <c r="O674" s="87"/>
      <c r="P674" s="87"/>
      <c r="Q674" s="87"/>
    </row>
    <row r="675" spans="2:17" ht="12.75" customHeight="1">
      <c r="B675" s="324">
        <f t="shared" si="66"/>
        <v>44063</v>
      </c>
      <c r="C675" s="394">
        <v>3.1</v>
      </c>
      <c r="E675" s="324"/>
      <c r="F675" s="87"/>
      <c r="H675" s="87"/>
      <c r="I675" s="87"/>
      <c r="J675" s="87"/>
      <c r="K675" s="87"/>
      <c r="L675" s="87"/>
      <c r="M675" s="87"/>
      <c r="N675" s="87"/>
      <c r="O675" s="87"/>
      <c r="P675" s="87"/>
      <c r="Q675" s="87"/>
    </row>
    <row r="676" spans="2:17" ht="12.75" customHeight="1">
      <c r="B676" s="324">
        <f t="shared" si="66"/>
        <v>44070</v>
      </c>
      <c r="C676" s="394">
        <v>3.1</v>
      </c>
      <c r="F676" s="87"/>
      <c r="H676" s="87"/>
      <c r="I676" s="87"/>
      <c r="J676" s="87"/>
      <c r="K676" s="87"/>
      <c r="L676" s="87"/>
      <c r="M676" s="87"/>
      <c r="N676" s="87"/>
      <c r="O676" s="87"/>
      <c r="P676" s="87"/>
      <c r="Q676" s="87"/>
    </row>
    <row r="677" spans="2:17" ht="12.75" customHeight="1">
      <c r="B677" s="324">
        <f t="shared" si="66"/>
        <v>44077</v>
      </c>
      <c r="C677" s="394">
        <v>3.1</v>
      </c>
      <c r="E677" s="324"/>
      <c r="F677" s="87"/>
      <c r="H677" s="87"/>
      <c r="I677" s="87"/>
      <c r="J677" s="87"/>
      <c r="K677" s="87"/>
      <c r="L677" s="87"/>
      <c r="M677" s="87"/>
      <c r="N677" s="87"/>
      <c r="O677" s="87"/>
      <c r="P677" s="87"/>
      <c r="Q677" s="87"/>
    </row>
    <row r="678" spans="2:17" ht="12.75" customHeight="1">
      <c r="B678" s="324">
        <f t="shared" si="66"/>
        <v>44084</v>
      </c>
      <c r="C678" s="394">
        <v>3.5</v>
      </c>
      <c r="E678" s="324">
        <v>44085</v>
      </c>
      <c r="F678" s="87"/>
      <c r="H678" s="87"/>
      <c r="I678" s="87"/>
      <c r="J678" s="87"/>
      <c r="K678" s="87"/>
      <c r="L678" s="87"/>
      <c r="M678" s="87"/>
      <c r="N678" s="87"/>
      <c r="O678" s="87"/>
      <c r="P678" s="87"/>
      <c r="Q678" s="87"/>
    </row>
    <row r="679" spans="2:17" ht="12.75" customHeight="1">
      <c r="B679" s="324">
        <f t="shared" si="66"/>
        <v>44091</v>
      </c>
      <c r="C679" s="394">
        <v>3.5</v>
      </c>
      <c r="D679" s="394"/>
      <c r="E679" s="324"/>
      <c r="F679" s="87"/>
      <c r="H679" s="87"/>
      <c r="I679" s="87"/>
      <c r="J679" s="87"/>
      <c r="K679" s="87"/>
      <c r="L679" s="87"/>
      <c r="M679" s="87"/>
      <c r="N679" s="87"/>
      <c r="O679" s="87"/>
      <c r="P679" s="87"/>
      <c r="Q679" s="87"/>
    </row>
    <row r="680" spans="2:17" ht="12.75" customHeight="1">
      <c r="B680" s="324">
        <f t="shared" si="66"/>
        <v>44098</v>
      </c>
      <c r="C680" s="394">
        <v>3.5</v>
      </c>
      <c r="E680" s="324"/>
      <c r="F680" s="87"/>
      <c r="H680" s="87"/>
      <c r="I680" s="87"/>
      <c r="J680" s="87"/>
      <c r="K680" s="87"/>
      <c r="L680" s="87"/>
      <c r="M680" s="87"/>
      <c r="N680" s="87"/>
      <c r="O680" s="87"/>
      <c r="P680" s="87"/>
      <c r="Q680" s="87"/>
    </row>
    <row r="681" spans="2:17" ht="12.75" customHeight="1">
      <c r="B681" s="324">
        <f t="shared" si="66"/>
        <v>44105</v>
      </c>
      <c r="C681" s="394">
        <v>3.5</v>
      </c>
      <c r="F681" s="87"/>
      <c r="H681" s="87"/>
      <c r="I681" s="87"/>
      <c r="J681" s="87"/>
      <c r="K681" s="87"/>
      <c r="L681" s="87"/>
      <c r="M681" s="87"/>
      <c r="N681" s="87"/>
      <c r="O681" s="87"/>
      <c r="P681" s="87"/>
      <c r="Q681" s="87"/>
    </row>
    <row r="682" spans="2:17" ht="12.75" customHeight="1">
      <c r="B682" s="324">
        <f t="shared" si="66"/>
        <v>44112</v>
      </c>
      <c r="C682" s="394">
        <v>3.6</v>
      </c>
      <c r="E682" s="324">
        <v>44113</v>
      </c>
      <c r="F682" s="87"/>
      <c r="H682" s="87"/>
      <c r="I682" s="87"/>
      <c r="J682" s="87"/>
      <c r="K682" s="87"/>
      <c r="L682" s="87"/>
      <c r="M682" s="87"/>
      <c r="N682" s="87"/>
      <c r="O682" s="87"/>
      <c r="P682" s="87"/>
      <c r="Q682" s="87"/>
    </row>
    <row r="683" spans="2:17" ht="12.75" customHeight="1">
      <c r="B683" s="324">
        <f t="shared" si="66"/>
        <v>44119</v>
      </c>
      <c r="C683" s="394"/>
      <c r="E683" s="324"/>
      <c r="F683" s="264"/>
      <c r="H683" s="87"/>
      <c r="I683" s="87"/>
      <c r="J683" s="87"/>
      <c r="K683" s="87"/>
      <c r="L683" s="87"/>
      <c r="M683" s="87"/>
      <c r="N683" s="87"/>
      <c r="O683" s="87"/>
      <c r="P683" s="87"/>
      <c r="Q683" s="87"/>
    </row>
    <row r="684" spans="2:17" ht="12.75" customHeight="1">
      <c r="B684" s="324">
        <f t="shared" si="66"/>
        <v>44126</v>
      </c>
      <c r="C684" s="394"/>
      <c r="E684" s="324"/>
      <c r="F684" s="264"/>
      <c r="H684" s="87"/>
      <c r="I684" s="87"/>
      <c r="J684" s="87"/>
      <c r="K684" s="87"/>
      <c r="L684" s="87"/>
      <c r="M684" s="87"/>
      <c r="N684" s="87"/>
      <c r="O684" s="87"/>
      <c r="P684" s="87"/>
      <c r="Q684" s="87"/>
    </row>
    <row r="685" spans="2:17" ht="12.75" customHeight="1">
      <c r="B685" s="324">
        <f t="shared" si="66"/>
        <v>44133</v>
      </c>
      <c r="C685" s="394"/>
      <c r="F685" s="264"/>
      <c r="H685" s="87"/>
      <c r="I685" s="87"/>
      <c r="J685" s="87"/>
      <c r="K685" s="87"/>
      <c r="L685" s="87"/>
      <c r="M685" s="87"/>
      <c r="N685" s="87"/>
      <c r="O685" s="87"/>
      <c r="P685" s="87"/>
      <c r="Q685" s="87"/>
    </row>
    <row r="686" spans="2:17" ht="12.75" customHeight="1">
      <c r="B686" s="324">
        <f t="shared" si="66"/>
        <v>44140</v>
      </c>
      <c r="C686" s="394"/>
      <c r="E686" s="324"/>
      <c r="F686" s="264"/>
      <c r="H686" s="87"/>
      <c r="I686" s="87"/>
      <c r="J686" s="87"/>
      <c r="K686" s="87"/>
      <c r="L686" s="87"/>
      <c r="M686" s="87"/>
      <c r="N686" s="87"/>
      <c r="O686" s="87"/>
      <c r="P686" s="87"/>
      <c r="Q686" s="87"/>
    </row>
    <row r="687" spans="2:17" ht="12.75" customHeight="1">
      <c r="B687" s="324">
        <f t="shared" si="66"/>
        <v>44147</v>
      </c>
      <c r="C687" s="394"/>
      <c r="E687" s="324"/>
      <c r="F687" s="264"/>
      <c r="H687" s="87"/>
      <c r="I687" s="87"/>
      <c r="J687" s="87"/>
      <c r="K687" s="87"/>
      <c r="L687" s="87"/>
      <c r="M687" s="87"/>
      <c r="N687" s="87"/>
      <c r="O687" s="87"/>
      <c r="P687" s="87"/>
      <c r="Q687" s="87"/>
    </row>
    <row r="688" spans="2:17" ht="12.75" customHeight="1">
      <c r="B688" s="324">
        <f t="shared" si="66"/>
        <v>44154</v>
      </c>
      <c r="C688" s="394"/>
      <c r="E688" s="324"/>
      <c r="F688" s="264"/>
      <c r="H688" s="87"/>
      <c r="I688" s="87"/>
      <c r="J688" s="87"/>
      <c r="K688" s="87"/>
      <c r="L688" s="87"/>
      <c r="M688" s="87"/>
      <c r="N688" s="87"/>
      <c r="O688" s="87"/>
      <c r="P688" s="87"/>
      <c r="Q688" s="87"/>
    </row>
    <row r="689" spans="1:17" ht="12.75" customHeight="1">
      <c r="B689" s="324">
        <f t="shared" si="66"/>
        <v>44161</v>
      </c>
      <c r="C689" s="394"/>
      <c r="F689" s="264"/>
      <c r="H689" s="87"/>
      <c r="I689" s="87"/>
      <c r="J689" s="87"/>
      <c r="K689" s="87"/>
      <c r="L689" s="87"/>
      <c r="M689" s="87"/>
      <c r="N689" s="87"/>
      <c r="O689" s="87"/>
      <c r="P689" s="87"/>
      <c r="Q689" s="87"/>
    </row>
    <row r="690" spans="1:17" ht="12.75" customHeight="1">
      <c r="B690" s="324">
        <f t="shared" si="66"/>
        <v>44168</v>
      </c>
      <c r="C690" s="394"/>
      <c r="E690" s="324"/>
      <c r="F690" s="264"/>
      <c r="H690" s="87"/>
      <c r="I690" s="87"/>
      <c r="J690" s="87"/>
      <c r="K690" s="87"/>
      <c r="L690" s="87"/>
      <c r="M690" s="87"/>
      <c r="N690" s="87"/>
      <c r="O690" s="87"/>
      <c r="P690" s="87"/>
      <c r="Q690" s="87"/>
    </row>
    <row r="691" spans="1:17" ht="12.75" customHeight="1">
      <c r="B691" s="324">
        <f t="shared" si="66"/>
        <v>44175</v>
      </c>
      <c r="C691" s="394"/>
      <c r="E691" s="324"/>
      <c r="F691" s="264"/>
      <c r="H691" s="87"/>
      <c r="I691" s="87"/>
      <c r="J691" s="87"/>
      <c r="K691" s="87"/>
      <c r="L691" s="87"/>
      <c r="M691" s="87"/>
      <c r="N691" s="87"/>
      <c r="O691" s="87"/>
      <c r="P691" s="87"/>
      <c r="Q691" s="87"/>
    </row>
    <row r="692" spans="1:17" ht="12.75" customHeight="1">
      <c r="B692" s="324">
        <f t="shared" si="66"/>
        <v>44182</v>
      </c>
      <c r="C692" s="394"/>
      <c r="E692" s="324"/>
      <c r="F692" s="264"/>
      <c r="G692" s="58"/>
      <c r="H692" s="87"/>
      <c r="I692" s="87"/>
      <c r="J692" s="87"/>
      <c r="K692" s="87"/>
      <c r="L692" s="87"/>
      <c r="M692" s="87"/>
      <c r="N692" s="87"/>
      <c r="O692" s="87"/>
      <c r="P692" s="87"/>
      <c r="Q692" s="87"/>
    </row>
    <row r="693" spans="1:17" ht="12.75" customHeight="1">
      <c r="B693" s="324">
        <f t="shared" si="66"/>
        <v>44189</v>
      </c>
      <c r="C693" s="394"/>
      <c r="F693" s="264"/>
      <c r="G693" s="271"/>
      <c r="H693" s="87"/>
      <c r="I693" s="87"/>
      <c r="J693" s="87"/>
      <c r="K693" s="87"/>
      <c r="L693" s="87"/>
      <c r="M693" s="87"/>
      <c r="N693" s="87"/>
      <c r="O693" s="87"/>
      <c r="P693" s="87"/>
      <c r="Q693" s="87"/>
    </row>
    <row r="694" spans="1:17" ht="12.75" customHeight="1">
      <c r="B694" s="324">
        <f t="shared" si="66"/>
        <v>44196</v>
      </c>
      <c r="C694" s="394"/>
      <c r="F694" s="264"/>
      <c r="G694" s="271"/>
      <c r="H694" s="87"/>
      <c r="I694" s="87"/>
      <c r="J694" s="87"/>
      <c r="K694" s="87"/>
      <c r="L694" s="87"/>
      <c r="M694" s="87"/>
      <c r="N694" s="87"/>
      <c r="O694" s="87"/>
      <c r="P694" s="87"/>
      <c r="Q694" s="87"/>
    </row>
    <row r="695" spans="1:17" ht="12.75" customHeight="1">
      <c r="A695" s="249">
        <v>2021</v>
      </c>
      <c r="B695" s="324">
        <f t="shared" si="66"/>
        <v>44203</v>
      </c>
      <c r="C695" s="394"/>
      <c r="E695" s="324"/>
      <c r="F695" s="264"/>
      <c r="G695" s="271"/>
      <c r="H695" s="87"/>
      <c r="I695" s="87"/>
      <c r="J695" s="87"/>
      <c r="K695" s="87"/>
      <c r="L695" s="87"/>
      <c r="M695" s="87"/>
      <c r="N695" s="87"/>
      <c r="O695" s="87"/>
      <c r="P695" s="87"/>
      <c r="Q695" s="87"/>
    </row>
    <row r="696" spans="1:17" ht="12.75" customHeight="1">
      <c r="A696" s="435"/>
      <c r="B696" s="324">
        <f t="shared" si="66"/>
        <v>44210</v>
      </c>
      <c r="C696" s="394"/>
      <c r="E696" s="324"/>
      <c r="F696" s="264"/>
      <c r="G696" s="271" t="s">
        <v>89</v>
      </c>
      <c r="H696" s="87"/>
      <c r="I696" s="87"/>
      <c r="J696" s="87"/>
      <c r="K696" s="87"/>
      <c r="L696" s="87"/>
      <c r="M696" s="87"/>
      <c r="N696" s="87"/>
      <c r="O696" s="87"/>
      <c r="P696" s="87"/>
      <c r="Q696" s="87"/>
    </row>
    <row r="697" spans="1:17" ht="12.75" customHeight="1">
      <c r="B697" s="324">
        <f t="shared" si="66"/>
        <v>44217</v>
      </c>
      <c r="C697" s="394"/>
      <c r="E697" s="324"/>
      <c r="F697" s="264"/>
      <c r="G697" s="271"/>
      <c r="H697" s="87"/>
      <c r="I697" s="87"/>
      <c r="J697" s="87"/>
      <c r="K697" s="87"/>
      <c r="L697" s="87"/>
      <c r="M697" s="87"/>
      <c r="N697" s="87"/>
      <c r="O697" s="87"/>
      <c r="P697" s="87"/>
      <c r="Q697" s="87"/>
    </row>
    <row r="698" spans="1:17" ht="12.75" customHeight="1">
      <c r="B698" s="324">
        <f t="shared" si="66"/>
        <v>44224</v>
      </c>
      <c r="C698" s="394"/>
      <c r="F698" s="264"/>
      <c r="G698" s="271"/>
      <c r="H698" s="87"/>
      <c r="I698" s="87"/>
      <c r="J698" s="87"/>
      <c r="K698" s="87"/>
      <c r="L698" s="87"/>
      <c r="M698" s="87"/>
      <c r="N698" s="87"/>
      <c r="O698" s="87"/>
      <c r="P698" s="87"/>
      <c r="Q698" s="87"/>
    </row>
    <row r="699" spans="1:17" ht="12.75" customHeight="1">
      <c r="B699" s="324">
        <f t="shared" si="66"/>
        <v>44231</v>
      </c>
      <c r="C699" s="394"/>
      <c r="E699" s="324"/>
      <c r="F699" s="264"/>
      <c r="G699" s="271"/>
      <c r="H699" s="87"/>
      <c r="I699" s="87"/>
      <c r="J699" s="87"/>
      <c r="K699" s="87"/>
      <c r="L699" s="87"/>
      <c r="M699" s="87"/>
      <c r="N699" s="87"/>
      <c r="O699" s="87"/>
      <c r="P699" s="87"/>
      <c r="Q699" s="87"/>
    </row>
    <row r="700" spans="1:17" ht="12.75" customHeight="1">
      <c r="B700" s="324">
        <f t="shared" si="66"/>
        <v>44238</v>
      </c>
      <c r="C700" s="394"/>
      <c r="E700" s="369"/>
      <c r="F700" s="264"/>
      <c r="G700" s="88"/>
      <c r="H700" s="87"/>
      <c r="I700" s="87"/>
      <c r="J700" s="87"/>
      <c r="K700" s="87"/>
      <c r="L700" s="87"/>
      <c r="M700" s="87"/>
      <c r="N700" s="87"/>
      <c r="O700" s="87"/>
      <c r="P700" s="87"/>
      <c r="Q700" s="87"/>
    </row>
    <row r="701" spans="1:17" ht="12.75" customHeight="1">
      <c r="B701" s="324">
        <f t="shared" si="66"/>
        <v>44245</v>
      </c>
      <c r="C701" s="394"/>
      <c r="E701" s="324"/>
      <c r="F701" s="264"/>
      <c r="G701" s="271" t="s">
        <v>89</v>
      </c>
      <c r="H701" s="87"/>
      <c r="I701" s="87"/>
      <c r="J701" s="87"/>
      <c r="K701" s="87"/>
      <c r="L701" s="87"/>
      <c r="M701" s="87"/>
      <c r="N701" s="87"/>
      <c r="O701" s="87"/>
      <c r="P701" s="87"/>
      <c r="Q701" s="87"/>
    </row>
    <row r="702" spans="1:17" ht="12.75" customHeight="1">
      <c r="B702" s="324">
        <f t="shared" si="66"/>
        <v>44252</v>
      </c>
      <c r="C702" s="394"/>
      <c r="F702" s="264"/>
      <c r="G702" s="271"/>
      <c r="H702" s="87"/>
      <c r="I702" s="87"/>
      <c r="J702" s="87"/>
      <c r="K702" s="87"/>
      <c r="L702" s="87"/>
      <c r="M702" s="87"/>
      <c r="N702" s="87"/>
      <c r="O702" s="87"/>
      <c r="P702" s="87"/>
      <c r="Q702" s="87"/>
    </row>
    <row r="703" spans="1:17" ht="12.75" customHeight="1">
      <c r="B703" s="324">
        <f t="shared" si="66"/>
        <v>44259</v>
      </c>
      <c r="C703" s="394"/>
      <c r="E703" s="324"/>
      <c r="F703" s="264"/>
      <c r="G703" s="271"/>
      <c r="H703" s="87"/>
      <c r="I703" s="87"/>
      <c r="J703" s="87"/>
      <c r="K703" s="87"/>
      <c r="L703" s="87"/>
      <c r="M703" s="87"/>
      <c r="N703" s="87"/>
      <c r="O703" s="87"/>
      <c r="P703" s="87"/>
      <c r="Q703" s="87"/>
    </row>
    <row r="704" spans="1:17" ht="12.75" customHeight="1">
      <c r="B704" s="324">
        <f t="shared" si="66"/>
        <v>44266</v>
      </c>
      <c r="C704" s="394"/>
      <c r="E704" s="369"/>
      <c r="F704" s="264"/>
      <c r="G704" s="271" t="s">
        <v>89</v>
      </c>
      <c r="H704" s="87"/>
      <c r="I704" s="87"/>
      <c r="J704" s="87"/>
      <c r="K704" s="87"/>
      <c r="L704" s="87"/>
      <c r="M704" s="87"/>
      <c r="N704" s="87"/>
      <c r="O704" s="87"/>
      <c r="P704" s="87"/>
      <c r="Q704" s="87"/>
    </row>
    <row r="705" spans="2:17" ht="12.75" customHeight="1">
      <c r="B705" s="324">
        <f t="shared" si="66"/>
        <v>44273</v>
      </c>
      <c r="C705" s="394"/>
      <c r="E705" s="324"/>
      <c r="F705" s="264"/>
      <c r="G705" s="271"/>
      <c r="H705" s="87"/>
      <c r="I705" s="87"/>
      <c r="J705" s="87"/>
      <c r="K705" s="87"/>
      <c r="L705" s="87"/>
      <c r="M705" s="87"/>
      <c r="N705" s="87"/>
      <c r="O705" s="87"/>
      <c r="P705" s="87"/>
      <c r="Q705" s="87"/>
    </row>
    <row r="706" spans="2:17" ht="12.75" customHeight="1">
      <c r="B706" s="324">
        <f t="shared" si="66"/>
        <v>44280</v>
      </c>
      <c r="C706" s="394"/>
      <c r="F706" s="264"/>
      <c r="G706" s="271"/>
      <c r="H706" s="87"/>
      <c r="I706" s="87"/>
      <c r="J706" s="87"/>
      <c r="K706" s="87"/>
      <c r="L706" s="87"/>
      <c r="M706" s="87"/>
      <c r="N706" s="87"/>
      <c r="O706" s="87"/>
      <c r="P706" s="87"/>
      <c r="Q706" s="87"/>
    </row>
    <row r="707" spans="2:17" ht="12.75" customHeight="1">
      <c r="B707" s="324">
        <f t="shared" si="66"/>
        <v>44287</v>
      </c>
      <c r="C707" s="394"/>
      <c r="F707" s="264"/>
      <c r="G707" s="271"/>
      <c r="H707" s="87"/>
      <c r="I707" s="87"/>
      <c r="J707" s="87"/>
      <c r="K707" s="87"/>
      <c r="L707" s="87"/>
      <c r="M707" s="87"/>
      <c r="N707" s="87"/>
      <c r="O707" s="87"/>
      <c r="P707" s="87"/>
      <c r="Q707" s="87"/>
    </row>
    <row r="708" spans="2:17" ht="12.75" customHeight="1">
      <c r="B708" s="324">
        <f t="shared" si="66"/>
        <v>44294</v>
      </c>
      <c r="C708" s="394"/>
      <c r="E708" s="324"/>
      <c r="F708" s="264"/>
      <c r="G708" s="272"/>
      <c r="H708" s="87"/>
      <c r="I708" s="87"/>
      <c r="J708" s="87"/>
      <c r="K708" s="87"/>
      <c r="L708" s="87"/>
      <c r="M708" s="87"/>
      <c r="N708" s="87"/>
      <c r="O708" s="87"/>
      <c r="P708" s="87"/>
      <c r="Q708" s="87"/>
    </row>
    <row r="709" spans="2:17" ht="12.75" customHeight="1">
      <c r="B709" s="324">
        <f t="shared" si="66"/>
        <v>44301</v>
      </c>
      <c r="C709" s="323"/>
      <c r="E709" s="324"/>
      <c r="F709" s="264"/>
      <c r="G709" s="271" t="s">
        <v>89</v>
      </c>
      <c r="H709" s="87"/>
      <c r="I709" s="87"/>
      <c r="J709" s="87"/>
      <c r="K709" s="87"/>
      <c r="L709" s="87"/>
      <c r="M709" s="87"/>
      <c r="N709" s="87"/>
      <c r="O709" s="87"/>
      <c r="P709" s="87"/>
      <c r="Q709" s="87"/>
    </row>
    <row r="710" spans="2:17" ht="12.75" customHeight="1">
      <c r="B710" s="324">
        <f t="shared" si="66"/>
        <v>44308</v>
      </c>
      <c r="C710" s="323"/>
      <c r="E710" s="324"/>
      <c r="F710" s="264"/>
      <c r="G710" s="272"/>
      <c r="H710" s="87"/>
      <c r="I710" s="87"/>
      <c r="J710" s="87"/>
      <c r="K710" s="87"/>
      <c r="L710" s="87"/>
      <c r="M710" s="87"/>
      <c r="N710" s="87"/>
      <c r="O710" s="87"/>
      <c r="P710" s="87"/>
      <c r="Q710" s="87"/>
    </row>
    <row r="711" spans="2:17" ht="12.75" customHeight="1">
      <c r="B711" s="324">
        <f t="shared" si="66"/>
        <v>44315</v>
      </c>
      <c r="C711" s="323"/>
      <c r="F711" s="264"/>
      <c r="G711" s="273"/>
      <c r="H711" s="87"/>
      <c r="I711" s="87"/>
      <c r="J711" s="87"/>
      <c r="K711" s="87"/>
      <c r="L711" s="87"/>
      <c r="M711" s="87"/>
      <c r="N711" s="87"/>
      <c r="O711" s="87"/>
      <c r="P711" s="87"/>
      <c r="Q711" s="87"/>
    </row>
    <row r="712" spans="2:17" ht="12.75" customHeight="1">
      <c r="B712" s="324">
        <f t="shared" si="66"/>
        <v>44322</v>
      </c>
      <c r="C712" s="323"/>
      <c r="F712" s="264"/>
      <c r="G712" s="273"/>
      <c r="H712" s="87"/>
      <c r="I712" s="87"/>
      <c r="J712" s="87"/>
      <c r="K712" s="87"/>
      <c r="L712" s="87"/>
      <c r="M712" s="87"/>
      <c r="N712" s="87"/>
      <c r="O712" s="87"/>
      <c r="P712" s="87"/>
      <c r="Q712" s="87"/>
    </row>
    <row r="713" spans="2:17" ht="12.75" customHeight="1">
      <c r="B713" s="324">
        <f t="shared" si="66"/>
        <v>44329</v>
      </c>
      <c r="C713" s="323"/>
      <c r="F713" s="264"/>
      <c r="G713" s="274"/>
      <c r="H713" s="87"/>
      <c r="I713" s="87"/>
      <c r="J713" s="87"/>
      <c r="K713" s="87"/>
      <c r="L713" s="87"/>
      <c r="M713" s="87"/>
      <c r="N713" s="87"/>
      <c r="O713" s="87"/>
      <c r="P713" s="87"/>
      <c r="Q713" s="87"/>
    </row>
    <row r="714" spans="2:17" ht="12.75" customHeight="1">
      <c r="B714" s="324">
        <f t="shared" si="66"/>
        <v>44336</v>
      </c>
      <c r="C714" s="323"/>
      <c r="F714" s="264"/>
      <c r="G714" s="273"/>
      <c r="H714" s="87"/>
      <c r="I714" s="87"/>
      <c r="J714" s="87"/>
      <c r="K714" s="87"/>
      <c r="L714" s="87"/>
      <c r="M714" s="87"/>
      <c r="N714" s="87"/>
      <c r="O714" s="87"/>
      <c r="P714" s="87"/>
      <c r="Q714" s="87"/>
    </row>
    <row r="715" spans="2:17" ht="12.75" customHeight="1">
      <c r="B715" s="324">
        <f t="shared" si="66"/>
        <v>44343</v>
      </c>
      <c r="C715" s="323"/>
      <c r="F715" s="264"/>
      <c r="G715" s="273"/>
      <c r="H715" s="87"/>
      <c r="I715" s="87"/>
      <c r="J715" s="87"/>
      <c r="K715" s="87"/>
      <c r="L715" s="87"/>
      <c r="M715" s="87"/>
      <c r="N715" s="87"/>
      <c r="O715" s="87"/>
      <c r="P715" s="87"/>
      <c r="Q715" s="87"/>
    </row>
    <row r="716" spans="2:17" ht="12.75" customHeight="1">
      <c r="B716" s="324">
        <f t="shared" si="66"/>
        <v>44350</v>
      </c>
      <c r="C716" s="323"/>
      <c r="F716" s="264"/>
      <c r="G716" s="273"/>
      <c r="H716" s="87"/>
      <c r="I716" s="87"/>
      <c r="J716" s="87"/>
      <c r="K716" s="87"/>
      <c r="L716" s="87"/>
      <c r="M716" s="87"/>
      <c r="N716" s="87"/>
      <c r="O716" s="87"/>
      <c r="P716" s="87"/>
      <c r="Q716" s="87"/>
    </row>
    <row r="717" spans="2:17" ht="12.75" customHeight="1">
      <c r="B717" s="324">
        <f t="shared" si="66"/>
        <v>44357</v>
      </c>
      <c r="C717" s="323"/>
      <c r="F717" s="264"/>
      <c r="G717" s="274"/>
      <c r="H717" s="87"/>
      <c r="I717" s="87"/>
      <c r="J717" s="87"/>
      <c r="K717" s="87"/>
      <c r="L717" s="87"/>
      <c r="M717" s="87"/>
      <c r="N717" s="87"/>
      <c r="O717" s="87"/>
      <c r="P717" s="87"/>
      <c r="Q717" s="87"/>
    </row>
    <row r="718" spans="2:17" ht="12.75" customHeight="1">
      <c r="B718" s="324">
        <f t="shared" si="66"/>
        <v>44364</v>
      </c>
      <c r="C718" s="323"/>
      <c r="F718" s="264"/>
      <c r="G718" s="273"/>
      <c r="H718" s="87"/>
      <c r="I718" s="87"/>
      <c r="J718" s="87"/>
      <c r="K718" s="87"/>
      <c r="L718" s="87"/>
      <c r="M718" s="87"/>
      <c r="N718" s="87"/>
      <c r="O718" s="87"/>
      <c r="P718" s="87"/>
      <c r="Q718" s="87"/>
    </row>
    <row r="719" spans="2:17" ht="12.75" customHeight="1">
      <c r="B719" s="324">
        <f t="shared" si="66"/>
        <v>44371</v>
      </c>
      <c r="C719" s="323"/>
      <c r="F719" s="264"/>
      <c r="G719" s="273"/>
      <c r="H719" s="87"/>
      <c r="I719" s="87"/>
      <c r="J719" s="87"/>
      <c r="K719" s="87"/>
      <c r="L719" s="87"/>
      <c r="M719" s="87"/>
      <c r="N719" s="87"/>
      <c r="O719" s="87"/>
      <c r="P719" s="87"/>
      <c r="Q719" s="87"/>
    </row>
    <row r="720" spans="2:17" ht="12.75" customHeight="1">
      <c r="B720" s="324">
        <f t="shared" si="66"/>
        <v>44378</v>
      </c>
      <c r="C720" s="323"/>
      <c r="F720" s="264"/>
      <c r="G720" s="273"/>
      <c r="H720" s="87"/>
      <c r="I720" s="87"/>
      <c r="J720" s="87"/>
      <c r="K720" s="87"/>
      <c r="L720" s="87"/>
      <c r="M720" s="87"/>
      <c r="N720" s="87"/>
      <c r="O720" s="87"/>
      <c r="P720" s="87"/>
      <c r="Q720" s="87"/>
    </row>
    <row r="721" spans="1:17" ht="12.75" customHeight="1">
      <c r="B721" s="324">
        <f t="shared" si="66"/>
        <v>44385</v>
      </c>
      <c r="C721" s="323"/>
      <c r="F721" s="264"/>
      <c r="G721" s="274"/>
      <c r="H721" s="87"/>
      <c r="I721" s="87"/>
      <c r="J721" s="87"/>
      <c r="K721" s="87"/>
      <c r="L721" s="87"/>
      <c r="M721" s="87"/>
      <c r="N721" s="87"/>
      <c r="O721" s="87"/>
      <c r="P721" s="87"/>
      <c r="Q721" s="87"/>
    </row>
    <row r="722" spans="1:17" ht="12.75" customHeight="1">
      <c r="B722" s="324">
        <f t="shared" si="66"/>
        <v>44392</v>
      </c>
      <c r="C722" s="323"/>
      <c r="F722" s="264"/>
      <c r="G722" s="273"/>
      <c r="H722" s="87"/>
      <c r="I722" s="87"/>
      <c r="J722" s="87"/>
      <c r="K722" s="87"/>
      <c r="L722" s="87"/>
      <c r="M722" s="87"/>
      <c r="N722" s="87"/>
      <c r="O722" s="87"/>
      <c r="P722" s="87"/>
      <c r="Q722" s="87"/>
    </row>
    <row r="723" spans="1:17" ht="12.75" customHeight="1">
      <c r="B723" s="324">
        <f t="shared" si="66"/>
        <v>44399</v>
      </c>
      <c r="C723" s="323"/>
      <c r="F723" s="264"/>
      <c r="G723" s="274"/>
      <c r="H723" s="87"/>
      <c r="I723" s="87"/>
      <c r="J723" s="87"/>
      <c r="K723" s="87"/>
      <c r="L723" s="87"/>
      <c r="M723" s="87"/>
      <c r="N723" s="87"/>
      <c r="O723" s="87"/>
      <c r="P723" s="87"/>
      <c r="Q723" s="87"/>
    </row>
    <row r="724" spans="1:17" ht="12.75" customHeight="1">
      <c r="B724" s="324">
        <f t="shared" si="66"/>
        <v>44406</v>
      </c>
      <c r="C724" s="323"/>
      <c r="F724" s="264"/>
      <c r="G724" s="273"/>
      <c r="H724" s="87"/>
      <c r="I724" s="87"/>
      <c r="J724" s="87"/>
      <c r="K724" s="87"/>
      <c r="L724" s="87"/>
      <c r="M724" s="87"/>
      <c r="N724" s="87"/>
      <c r="O724" s="87"/>
      <c r="P724" s="87"/>
      <c r="Q724" s="87"/>
    </row>
    <row r="725" spans="1:17" ht="12.75" customHeight="1">
      <c r="B725" s="324">
        <f t="shared" si="66"/>
        <v>44413</v>
      </c>
      <c r="C725" s="323"/>
      <c r="F725" s="264"/>
      <c r="G725" s="273"/>
      <c r="H725" s="87"/>
      <c r="I725" s="87"/>
      <c r="J725" s="87"/>
      <c r="K725" s="87"/>
      <c r="L725" s="87"/>
      <c r="M725" s="87"/>
      <c r="N725" s="87"/>
      <c r="O725" s="87"/>
      <c r="P725" s="87"/>
      <c r="Q725" s="87"/>
    </row>
    <row r="726" spans="1:17" ht="12.75" customHeight="1">
      <c r="B726" s="324">
        <f>B725+7</f>
        <v>44420</v>
      </c>
      <c r="C726" s="323"/>
      <c r="F726" s="264"/>
      <c r="G726" s="274"/>
      <c r="H726" s="87"/>
      <c r="I726" s="87"/>
      <c r="J726" s="87"/>
      <c r="K726" s="87"/>
      <c r="L726" s="87"/>
      <c r="M726" s="87"/>
      <c r="N726" s="87"/>
      <c r="O726" s="87"/>
      <c r="P726" s="87"/>
      <c r="Q726" s="87"/>
    </row>
    <row r="727" spans="1:17" ht="12.75" customHeight="1">
      <c r="B727" s="324">
        <f>B726+7</f>
        <v>44427</v>
      </c>
      <c r="C727" s="323"/>
      <c r="F727" s="264"/>
      <c r="G727" s="273"/>
      <c r="H727" s="87"/>
      <c r="I727" s="87"/>
      <c r="J727" s="87"/>
      <c r="K727" s="87"/>
      <c r="L727" s="87"/>
      <c r="M727" s="87"/>
      <c r="N727" s="87"/>
      <c r="O727" s="87"/>
      <c r="P727" s="87"/>
      <c r="Q727" s="87"/>
    </row>
    <row r="728" spans="1:17" ht="12.75" customHeight="1">
      <c r="B728" s="324">
        <f>B727+7</f>
        <v>44434</v>
      </c>
      <c r="C728" s="323"/>
      <c r="F728" s="275"/>
      <c r="G728" s="271"/>
      <c r="H728" s="58"/>
      <c r="I728" s="58"/>
      <c r="J728" s="58"/>
      <c r="K728" s="87"/>
      <c r="L728" s="87"/>
      <c r="M728" s="87"/>
      <c r="N728" s="87"/>
      <c r="O728" s="87"/>
      <c r="P728" s="87"/>
      <c r="Q728" s="87"/>
    </row>
    <row r="729" spans="1:17" ht="12.75" customHeight="1" thickBot="1">
      <c r="A729" s="262"/>
      <c r="B729" s="353"/>
      <c r="C729" s="368"/>
      <c r="D729" s="12"/>
      <c r="E729" s="12"/>
      <c r="F729" s="275"/>
      <c r="G729" s="271"/>
      <c r="H729" s="58"/>
      <c r="I729" s="58"/>
      <c r="J729" s="58"/>
      <c r="K729" s="87"/>
      <c r="L729" s="87"/>
      <c r="M729" s="87"/>
      <c r="N729" s="87"/>
      <c r="O729" s="87"/>
      <c r="P729" s="87"/>
      <c r="Q729" s="87"/>
    </row>
    <row r="730" spans="1:17" s="510" customFormat="1" ht="12.75" customHeight="1">
      <c r="A730" s="528" t="s">
        <v>354</v>
      </c>
      <c r="B730" s="527"/>
      <c r="C730" s="352"/>
      <c r="D730" s="511"/>
      <c r="E730" s="511"/>
      <c r="F730" s="275"/>
      <c r="G730" s="271"/>
      <c r="H730" s="58"/>
      <c r="I730" s="58"/>
      <c r="J730" s="58"/>
      <c r="K730" s="87"/>
      <c r="L730" s="87"/>
      <c r="M730" s="87"/>
      <c r="N730" s="87"/>
      <c r="O730" s="87"/>
      <c r="P730" s="87"/>
      <c r="Q730" s="87"/>
    </row>
    <row r="731" spans="1:17" ht="12.75" customHeight="1">
      <c r="A731" s="247"/>
      <c r="B731" s="87"/>
      <c r="C731" s="87"/>
      <c r="D731" s="87"/>
      <c r="E731" s="87"/>
      <c r="F731" s="58"/>
      <c r="G731" s="58"/>
      <c r="H731" s="58"/>
      <c r="I731" s="58"/>
      <c r="J731" s="58"/>
      <c r="K731" s="87"/>
      <c r="L731" s="87"/>
      <c r="M731" s="87"/>
      <c r="N731" s="87"/>
      <c r="O731" s="87"/>
      <c r="P731" s="87"/>
      <c r="Q731" s="87"/>
    </row>
    <row r="732" spans="1:17" ht="12.75" customHeight="1">
      <c r="A732" s="247"/>
      <c r="B732" s="87"/>
      <c r="C732" s="87"/>
      <c r="D732" s="87"/>
      <c r="E732" s="87"/>
      <c r="F732" s="58"/>
      <c r="G732" s="58"/>
      <c r="H732" s="58"/>
      <c r="I732" s="58"/>
      <c r="J732" s="58"/>
      <c r="K732" s="87"/>
      <c r="L732" s="87"/>
      <c r="M732" s="87"/>
      <c r="N732" s="87"/>
      <c r="O732" s="87"/>
      <c r="P732" s="87"/>
      <c r="Q732" s="87"/>
    </row>
    <row r="733" spans="1:17" ht="33" customHeight="1" thickBot="1">
      <c r="A733" s="611" t="s">
        <v>256</v>
      </c>
      <c r="B733" s="611"/>
      <c r="C733" s="611"/>
      <c r="D733" s="611"/>
      <c r="E733" s="611"/>
      <c r="F733" s="84"/>
      <c r="G733" s="84"/>
      <c r="H733" s="84"/>
      <c r="I733" s="58"/>
      <c r="J733" s="58"/>
      <c r="K733" s="87"/>
      <c r="L733" s="87"/>
      <c r="M733" s="87"/>
      <c r="N733" s="87"/>
      <c r="O733" s="87"/>
      <c r="P733" s="87"/>
      <c r="Q733" s="87"/>
    </row>
    <row r="734" spans="1:17" ht="12.75" customHeight="1">
      <c r="A734" s="131" t="s">
        <v>36</v>
      </c>
      <c r="B734" s="236" t="s">
        <v>30</v>
      </c>
      <c r="C734" s="237"/>
      <c r="E734" s="131"/>
      <c r="F734" s="245"/>
      <c r="G734" s="250"/>
      <c r="H734" s="58"/>
      <c r="I734" s="58"/>
      <c r="J734" s="58"/>
      <c r="K734" s="87"/>
      <c r="L734" s="87"/>
      <c r="M734" s="87"/>
      <c r="N734" s="87"/>
      <c r="O734" s="87"/>
      <c r="P734" s="87"/>
      <c r="Q734" s="87"/>
    </row>
    <row r="735" spans="1:17" ht="12.75" customHeight="1" thickBot="1">
      <c r="A735" s="140" t="s">
        <v>41</v>
      </c>
      <c r="B735" s="288" t="s">
        <v>28</v>
      </c>
      <c r="C735" s="288" t="s">
        <v>29</v>
      </c>
      <c r="D735" s="140"/>
      <c r="E735" s="225" t="s">
        <v>71</v>
      </c>
      <c r="F735" s="58"/>
      <c r="G735" s="88"/>
      <c r="H735" s="58"/>
      <c r="I735" s="58"/>
      <c r="J735" s="58"/>
      <c r="K735" s="87"/>
      <c r="L735" s="87"/>
      <c r="M735" s="87"/>
      <c r="N735" s="87"/>
      <c r="O735" s="87"/>
      <c r="P735" s="87"/>
      <c r="Q735" s="87"/>
    </row>
    <row r="736" spans="1:17" ht="12.75" customHeight="1">
      <c r="A736" s="131"/>
      <c r="B736" s="131"/>
      <c r="C736" s="245" t="s">
        <v>149</v>
      </c>
      <c r="E736" s="137"/>
      <c r="F736" s="58"/>
      <c r="G736" s="88"/>
      <c r="H736" s="58"/>
      <c r="I736" s="58"/>
      <c r="J736" s="58"/>
      <c r="K736" s="87"/>
      <c r="L736" s="87"/>
      <c r="M736" s="87"/>
      <c r="N736" s="87"/>
      <c r="O736" s="87"/>
      <c r="P736" s="87"/>
      <c r="Q736" s="87"/>
    </row>
    <row r="737" spans="1:17" ht="12.75" customHeight="1">
      <c r="A737" s="249">
        <v>2019</v>
      </c>
      <c r="B737" s="324">
        <v>43587</v>
      </c>
      <c r="C737" s="394">
        <v>3.3</v>
      </c>
      <c r="E737" s="369"/>
      <c r="G737" s="88"/>
      <c r="H737" s="58"/>
      <c r="I737" s="58"/>
      <c r="J737" s="58"/>
      <c r="K737" s="87"/>
      <c r="L737" s="87"/>
      <c r="M737" s="87"/>
      <c r="N737" s="87"/>
      <c r="O737" s="87"/>
      <c r="P737" s="87"/>
      <c r="Q737" s="87"/>
    </row>
    <row r="738" spans="1:17" ht="12.75" customHeight="1">
      <c r="B738" s="324">
        <f>B737+7</f>
        <v>43594</v>
      </c>
      <c r="C738" s="394">
        <v>3.3</v>
      </c>
      <c r="E738" s="324"/>
      <c r="G738" s="270"/>
      <c r="H738" s="58"/>
      <c r="I738" s="58"/>
      <c r="J738" s="58"/>
      <c r="K738" s="87"/>
      <c r="L738" s="87"/>
      <c r="M738" s="87"/>
      <c r="N738" s="87"/>
      <c r="O738" s="87"/>
      <c r="P738" s="87"/>
      <c r="Q738" s="87"/>
    </row>
    <row r="739" spans="1:17" ht="12.75" customHeight="1">
      <c r="B739" s="324">
        <f t="shared" ref="B739:B802" si="67">B738+7</f>
        <v>43601</v>
      </c>
      <c r="C739" s="394">
        <v>3.3</v>
      </c>
      <c r="E739" s="324">
        <v>43595</v>
      </c>
      <c r="H739" s="87"/>
      <c r="I739" s="87"/>
      <c r="J739" s="87"/>
      <c r="K739" s="87"/>
      <c r="L739" s="87"/>
      <c r="M739" s="87"/>
      <c r="N739" s="87"/>
      <c r="O739" s="87"/>
      <c r="P739" s="87"/>
      <c r="Q739" s="87"/>
    </row>
    <row r="740" spans="1:17" ht="12.75" customHeight="1">
      <c r="B740" s="324">
        <f>B739+7</f>
        <v>43608</v>
      </c>
      <c r="C740" s="394">
        <v>3.3</v>
      </c>
      <c r="H740" s="87"/>
      <c r="I740" s="87"/>
      <c r="J740" s="87"/>
      <c r="K740" s="87"/>
      <c r="L740" s="87"/>
      <c r="M740" s="87"/>
      <c r="N740" s="87"/>
      <c r="O740" s="87"/>
      <c r="P740" s="87"/>
      <c r="Q740" s="87"/>
    </row>
    <row r="741" spans="1:17" ht="12.75" customHeight="1">
      <c r="B741" s="324">
        <f t="shared" si="67"/>
        <v>43615</v>
      </c>
      <c r="C741" s="394">
        <v>3.3</v>
      </c>
      <c r="E741" s="324"/>
      <c r="H741" s="87"/>
      <c r="I741" s="87"/>
      <c r="J741" s="87"/>
      <c r="K741" s="87"/>
      <c r="L741" s="87"/>
      <c r="M741" s="87"/>
      <c r="N741" s="87"/>
      <c r="O741" s="87"/>
      <c r="P741" s="87"/>
      <c r="Q741" s="87"/>
    </row>
    <row r="742" spans="1:17" ht="12.75" customHeight="1">
      <c r="B742" s="324">
        <f t="shared" si="67"/>
        <v>43622</v>
      </c>
      <c r="C742" s="394">
        <v>3.3</v>
      </c>
      <c r="E742" s="324"/>
      <c r="H742" s="87"/>
      <c r="I742" s="87"/>
      <c r="J742" s="87"/>
      <c r="K742" s="87"/>
      <c r="L742" s="87"/>
      <c r="M742" s="87"/>
      <c r="N742" s="87"/>
      <c r="O742" s="87"/>
      <c r="P742" s="87"/>
      <c r="Q742" s="87"/>
    </row>
    <row r="743" spans="1:17" ht="12.75" customHeight="1">
      <c r="B743" s="324">
        <f t="shared" si="67"/>
        <v>43629</v>
      </c>
      <c r="C743" s="394">
        <v>3.8</v>
      </c>
      <c r="E743" s="324">
        <v>43627</v>
      </c>
      <c r="H743" s="87"/>
      <c r="I743" s="87"/>
      <c r="J743" s="87"/>
      <c r="K743" s="87"/>
      <c r="L743" s="87"/>
      <c r="M743" s="87"/>
      <c r="N743" s="87"/>
      <c r="O743" s="87"/>
      <c r="P743" s="87"/>
      <c r="Q743" s="87"/>
    </row>
    <row r="744" spans="1:17" ht="12.75" customHeight="1">
      <c r="B744" s="324">
        <f t="shared" si="67"/>
        <v>43636</v>
      </c>
      <c r="C744" s="394">
        <v>3.8</v>
      </c>
      <c r="E744" s="324"/>
      <c r="H744" s="87"/>
      <c r="I744" s="87"/>
      <c r="J744" s="87"/>
      <c r="K744" s="87"/>
      <c r="L744" s="87"/>
      <c r="M744" s="87"/>
      <c r="N744" s="87"/>
      <c r="O744" s="87"/>
      <c r="P744" s="87"/>
      <c r="Q744" s="87"/>
    </row>
    <row r="745" spans="1:17" ht="12.75" customHeight="1">
      <c r="B745" s="324">
        <f t="shared" si="67"/>
        <v>43643</v>
      </c>
      <c r="C745" s="394">
        <v>3.8</v>
      </c>
      <c r="H745" s="87"/>
      <c r="I745" s="87"/>
      <c r="J745" s="87"/>
      <c r="K745" s="87"/>
      <c r="L745" s="87"/>
      <c r="M745" s="87"/>
      <c r="N745" s="87"/>
      <c r="O745" s="87"/>
      <c r="P745" s="87"/>
      <c r="Q745" s="87"/>
    </row>
    <row r="746" spans="1:17" ht="12.75" customHeight="1">
      <c r="B746" s="324">
        <f t="shared" si="67"/>
        <v>43650</v>
      </c>
      <c r="C746" s="394">
        <v>3.8</v>
      </c>
      <c r="E746" s="324"/>
      <c r="H746" s="87"/>
      <c r="I746" s="87"/>
      <c r="J746" s="87"/>
      <c r="K746" s="87"/>
      <c r="L746" s="87"/>
      <c r="M746" s="87"/>
      <c r="N746" s="87"/>
      <c r="O746" s="87"/>
      <c r="P746" s="87"/>
      <c r="Q746" s="87"/>
    </row>
    <row r="747" spans="1:17" ht="12.75" customHeight="1">
      <c r="B747" s="324">
        <f t="shared" si="67"/>
        <v>43657</v>
      </c>
      <c r="C747" s="394">
        <v>3.7</v>
      </c>
      <c r="E747" s="324">
        <v>43657</v>
      </c>
      <c r="H747" s="87"/>
      <c r="I747" s="87"/>
      <c r="J747" s="87"/>
      <c r="K747" s="87"/>
      <c r="L747" s="87"/>
      <c r="M747" s="87"/>
      <c r="N747" s="87"/>
      <c r="O747" s="87"/>
      <c r="P747" s="87"/>
      <c r="Q747" s="87"/>
    </row>
    <row r="748" spans="1:17" ht="12.75" customHeight="1">
      <c r="B748" s="324">
        <f t="shared" si="67"/>
        <v>43664</v>
      </c>
      <c r="C748" s="394">
        <v>3.7</v>
      </c>
      <c r="E748" s="324"/>
      <c r="H748" s="87"/>
      <c r="I748" s="87"/>
      <c r="J748" s="87"/>
      <c r="K748" s="87"/>
      <c r="L748" s="87"/>
      <c r="M748" s="87"/>
      <c r="N748" s="87"/>
      <c r="O748" s="87"/>
      <c r="P748" s="87"/>
      <c r="Q748" s="87"/>
    </row>
    <row r="749" spans="1:17" ht="12.75" customHeight="1">
      <c r="B749" s="324">
        <f t="shared" si="67"/>
        <v>43671</v>
      </c>
      <c r="C749" s="394">
        <v>3.7</v>
      </c>
      <c r="H749" s="87"/>
      <c r="I749" s="87"/>
      <c r="J749" s="87"/>
      <c r="K749" s="87"/>
      <c r="L749" s="87"/>
      <c r="M749" s="87"/>
      <c r="N749" s="87"/>
      <c r="O749" s="87"/>
      <c r="P749" s="87"/>
      <c r="Q749" s="87"/>
    </row>
    <row r="750" spans="1:17" ht="12.75" customHeight="1">
      <c r="B750" s="324">
        <f t="shared" si="67"/>
        <v>43678</v>
      </c>
      <c r="C750" s="394">
        <v>3.7</v>
      </c>
      <c r="E750" s="324"/>
      <c r="H750" s="87"/>
      <c r="I750" s="87"/>
      <c r="J750" s="87"/>
      <c r="K750" s="87"/>
      <c r="L750" s="87"/>
      <c r="M750" s="87"/>
      <c r="N750" s="87"/>
      <c r="O750" s="87"/>
      <c r="P750" s="87"/>
      <c r="Q750" s="87"/>
    </row>
    <row r="751" spans="1:17" ht="12.75" customHeight="1">
      <c r="B751" s="324">
        <f t="shared" si="67"/>
        <v>43685</v>
      </c>
      <c r="C751" s="394">
        <v>3.7</v>
      </c>
      <c r="E751" s="324"/>
      <c r="H751" s="87"/>
      <c r="I751" s="87"/>
      <c r="J751" s="87"/>
      <c r="K751" s="87"/>
      <c r="L751" s="87"/>
      <c r="M751" s="87"/>
      <c r="N751" s="87"/>
      <c r="O751" s="87"/>
      <c r="P751" s="87"/>
      <c r="Q751" s="87"/>
    </row>
    <row r="752" spans="1:17" ht="12.75" customHeight="1">
      <c r="B752" s="324">
        <f t="shared" si="67"/>
        <v>43692</v>
      </c>
      <c r="C752" s="394">
        <v>3.6</v>
      </c>
      <c r="E752" s="324">
        <v>43689</v>
      </c>
      <c r="H752" s="87"/>
      <c r="I752" s="87"/>
      <c r="J752" s="87"/>
      <c r="K752" s="87"/>
      <c r="L752" s="87"/>
      <c r="M752" s="87"/>
      <c r="N752" s="87"/>
      <c r="O752" s="87"/>
      <c r="P752" s="87"/>
      <c r="Q752" s="87"/>
    </row>
    <row r="753" spans="2:17" ht="12.75" customHeight="1">
      <c r="B753" s="324">
        <f t="shared" si="67"/>
        <v>43699</v>
      </c>
      <c r="C753" s="394">
        <v>3.6</v>
      </c>
      <c r="H753" s="87"/>
      <c r="I753" s="87"/>
      <c r="J753" s="87"/>
      <c r="K753" s="87"/>
      <c r="L753" s="87"/>
      <c r="M753" s="87"/>
      <c r="N753" s="87"/>
      <c r="O753" s="87"/>
      <c r="P753" s="87"/>
      <c r="Q753" s="87"/>
    </row>
    <row r="754" spans="2:17" ht="12.75" customHeight="1">
      <c r="B754" s="324">
        <f t="shared" si="67"/>
        <v>43706</v>
      </c>
      <c r="C754" s="394">
        <v>3.6</v>
      </c>
      <c r="E754" s="324"/>
      <c r="H754" s="87"/>
      <c r="I754" s="87"/>
      <c r="J754" s="87"/>
      <c r="K754" s="87"/>
      <c r="L754" s="87"/>
      <c r="M754" s="87"/>
      <c r="N754" s="87"/>
      <c r="O754" s="87"/>
      <c r="P754" s="87"/>
      <c r="Q754" s="87"/>
    </row>
    <row r="755" spans="2:17" ht="12.75" customHeight="1">
      <c r="B755" s="324">
        <f t="shared" si="67"/>
        <v>43713</v>
      </c>
      <c r="C755" s="394">
        <v>3.6</v>
      </c>
      <c r="E755" s="324"/>
      <c r="H755" s="87"/>
      <c r="I755" s="87"/>
      <c r="J755" s="87"/>
      <c r="K755" s="87"/>
      <c r="L755" s="87"/>
      <c r="M755" s="87"/>
      <c r="N755" s="87"/>
      <c r="O755" s="87"/>
      <c r="P755" s="87"/>
      <c r="Q755" s="87"/>
    </row>
    <row r="756" spans="2:17" ht="12.75" customHeight="1">
      <c r="B756" s="324">
        <f t="shared" si="67"/>
        <v>43720</v>
      </c>
      <c r="C756" s="394">
        <v>3.6</v>
      </c>
      <c r="D756" s="394"/>
      <c r="E756" s="324">
        <v>43720</v>
      </c>
      <c r="H756" s="87"/>
      <c r="I756" s="87"/>
      <c r="J756" s="87"/>
      <c r="K756" s="87"/>
      <c r="L756" s="87"/>
      <c r="M756" s="87"/>
      <c r="N756" s="87"/>
      <c r="O756" s="87"/>
      <c r="P756" s="87"/>
      <c r="Q756" s="87"/>
    </row>
    <row r="757" spans="2:17" ht="12.75" customHeight="1">
      <c r="B757" s="324">
        <f t="shared" si="67"/>
        <v>43727</v>
      </c>
      <c r="C757" s="394">
        <v>3.6</v>
      </c>
      <c r="E757" s="324"/>
      <c r="H757" s="87"/>
      <c r="I757" s="87"/>
      <c r="J757" s="87"/>
      <c r="K757" s="87"/>
      <c r="L757" s="87"/>
      <c r="M757" s="87"/>
      <c r="N757" s="87"/>
      <c r="O757" s="87"/>
      <c r="P757" s="87"/>
      <c r="Q757" s="87"/>
    </row>
    <row r="758" spans="2:17" ht="12.75" customHeight="1">
      <c r="B758" s="324">
        <f t="shared" si="67"/>
        <v>43734</v>
      </c>
      <c r="C758" s="394">
        <v>3.6</v>
      </c>
      <c r="H758" s="87"/>
      <c r="I758" s="87"/>
      <c r="J758" s="87"/>
      <c r="K758" s="87"/>
      <c r="L758" s="87"/>
      <c r="M758" s="87"/>
      <c r="N758" s="87"/>
      <c r="O758" s="87"/>
      <c r="P758" s="87"/>
      <c r="Q758" s="87"/>
    </row>
    <row r="759" spans="2:17" ht="12.75" customHeight="1">
      <c r="B759" s="324">
        <f t="shared" si="67"/>
        <v>43741</v>
      </c>
      <c r="C759" s="394">
        <v>3.6</v>
      </c>
      <c r="E759" s="324"/>
      <c r="H759" s="87"/>
      <c r="I759" s="87"/>
      <c r="J759" s="87"/>
      <c r="K759" s="87"/>
      <c r="L759" s="87"/>
      <c r="M759" s="87"/>
      <c r="N759" s="87"/>
      <c r="O759" s="87"/>
      <c r="P759" s="87"/>
      <c r="Q759" s="87"/>
    </row>
    <row r="760" spans="2:17" ht="12.75" customHeight="1">
      <c r="B760" s="324">
        <f t="shared" si="67"/>
        <v>43748</v>
      </c>
      <c r="C760" s="394">
        <v>3.8</v>
      </c>
      <c r="E760" s="324">
        <v>43748</v>
      </c>
      <c r="H760" s="87"/>
      <c r="I760" s="87"/>
      <c r="J760" s="87"/>
      <c r="K760" s="87"/>
      <c r="L760" s="87"/>
      <c r="M760" s="87"/>
      <c r="N760" s="87"/>
      <c r="O760" s="87"/>
      <c r="P760" s="87"/>
      <c r="Q760" s="87"/>
    </row>
    <row r="761" spans="2:17" ht="12.75" customHeight="1">
      <c r="B761" s="324">
        <f t="shared" si="67"/>
        <v>43755</v>
      </c>
      <c r="C761" s="394">
        <v>3.8</v>
      </c>
      <c r="E761" s="324"/>
      <c r="H761" s="87"/>
      <c r="I761" s="87"/>
      <c r="J761" s="87"/>
      <c r="K761" s="87"/>
      <c r="L761" s="87"/>
      <c r="M761" s="87"/>
      <c r="N761" s="87"/>
      <c r="O761" s="87"/>
      <c r="P761" s="87"/>
      <c r="Q761" s="87"/>
    </row>
    <row r="762" spans="2:17" ht="12.75" customHeight="1">
      <c r="B762" s="324">
        <f t="shared" si="67"/>
        <v>43762</v>
      </c>
      <c r="C762" s="394">
        <v>3.8</v>
      </c>
      <c r="H762" s="87"/>
      <c r="I762" s="87"/>
      <c r="J762" s="87"/>
      <c r="K762" s="87"/>
      <c r="L762" s="87"/>
      <c r="M762" s="87"/>
      <c r="N762" s="87"/>
      <c r="O762" s="87"/>
      <c r="P762" s="87"/>
      <c r="Q762" s="87"/>
    </row>
    <row r="763" spans="2:17" ht="12.75" customHeight="1">
      <c r="B763" s="324">
        <f t="shared" si="67"/>
        <v>43769</v>
      </c>
      <c r="C763" s="394">
        <v>3.8</v>
      </c>
      <c r="E763" s="324"/>
      <c r="H763" s="87"/>
      <c r="I763" s="87"/>
      <c r="J763" s="87"/>
      <c r="K763" s="87"/>
      <c r="L763" s="87"/>
      <c r="M763" s="87"/>
      <c r="N763" s="87"/>
      <c r="O763" s="87"/>
      <c r="P763" s="87"/>
      <c r="Q763" s="87"/>
    </row>
    <row r="764" spans="2:17" ht="12.75" customHeight="1">
      <c r="B764" s="324">
        <f t="shared" si="67"/>
        <v>43776</v>
      </c>
      <c r="C764" s="394">
        <v>3.8</v>
      </c>
      <c r="E764" s="324"/>
      <c r="H764" s="87"/>
      <c r="I764" s="87"/>
      <c r="J764" s="87"/>
      <c r="K764" s="87"/>
      <c r="L764" s="87"/>
      <c r="M764" s="87"/>
      <c r="N764" s="87"/>
      <c r="O764" s="87"/>
      <c r="P764" s="87"/>
      <c r="Q764" s="87"/>
    </row>
    <row r="765" spans="2:17" ht="12.75" customHeight="1">
      <c r="B765" s="324">
        <f t="shared" si="67"/>
        <v>43783</v>
      </c>
      <c r="C765" s="394">
        <v>3.85</v>
      </c>
      <c r="E765" s="324">
        <v>43777</v>
      </c>
      <c r="H765" s="87"/>
      <c r="I765" s="87"/>
      <c r="J765" s="87"/>
      <c r="K765" s="87"/>
      <c r="L765" s="87"/>
      <c r="M765" s="87"/>
      <c r="N765" s="87"/>
      <c r="O765" s="87"/>
      <c r="P765" s="87"/>
      <c r="Q765" s="87"/>
    </row>
    <row r="766" spans="2:17" ht="12.75" customHeight="1">
      <c r="B766" s="324">
        <f t="shared" si="67"/>
        <v>43790</v>
      </c>
      <c r="C766" s="394">
        <v>3.85</v>
      </c>
      <c r="H766" s="87"/>
      <c r="I766" s="87"/>
      <c r="J766" s="87"/>
      <c r="K766" s="87"/>
      <c r="L766" s="87"/>
      <c r="M766" s="87"/>
      <c r="N766" s="87"/>
      <c r="O766" s="87"/>
      <c r="P766" s="87"/>
      <c r="Q766" s="87"/>
    </row>
    <row r="767" spans="2:17" ht="12.75" customHeight="1">
      <c r="B767" s="324">
        <f t="shared" si="67"/>
        <v>43797</v>
      </c>
      <c r="C767" s="394">
        <v>3.85</v>
      </c>
      <c r="E767" s="324"/>
      <c r="H767" s="87"/>
      <c r="I767" s="87"/>
      <c r="J767" s="87"/>
      <c r="K767" s="87"/>
      <c r="L767" s="87"/>
      <c r="M767" s="87"/>
      <c r="N767" s="87"/>
      <c r="O767" s="87"/>
      <c r="P767" s="87"/>
      <c r="Q767" s="87"/>
    </row>
    <row r="768" spans="2:17" ht="12.75" customHeight="1">
      <c r="B768" s="324">
        <f t="shared" si="67"/>
        <v>43804</v>
      </c>
      <c r="C768" s="394">
        <v>3.85</v>
      </c>
      <c r="E768" s="324"/>
      <c r="H768" s="87"/>
      <c r="I768" s="87"/>
      <c r="J768" s="87"/>
      <c r="K768" s="87"/>
      <c r="L768" s="87"/>
      <c r="M768" s="87"/>
      <c r="N768" s="87"/>
      <c r="O768" s="87"/>
      <c r="P768" s="87"/>
      <c r="Q768" s="87"/>
    </row>
    <row r="769" spans="1:17" ht="12.75" customHeight="1">
      <c r="B769" s="324">
        <f t="shared" si="67"/>
        <v>43811</v>
      </c>
      <c r="C769" s="394">
        <v>3.85</v>
      </c>
      <c r="E769" s="324">
        <v>43809</v>
      </c>
      <c r="H769" s="87"/>
      <c r="I769" s="87"/>
      <c r="J769" s="87"/>
      <c r="K769" s="87"/>
      <c r="L769" s="87"/>
      <c r="M769" s="87"/>
      <c r="N769" s="87"/>
      <c r="O769" s="87"/>
      <c r="P769" s="87"/>
      <c r="Q769" s="87"/>
    </row>
    <row r="770" spans="1:17" ht="12.75" customHeight="1">
      <c r="B770" s="324">
        <f t="shared" si="67"/>
        <v>43818</v>
      </c>
      <c r="C770" s="394">
        <v>3.85</v>
      </c>
      <c r="H770" s="87"/>
      <c r="I770" s="87"/>
      <c r="J770" s="87"/>
      <c r="K770" s="87"/>
      <c r="L770" s="87"/>
      <c r="M770" s="87"/>
      <c r="N770" s="87"/>
      <c r="O770" s="87"/>
      <c r="P770" s="87"/>
      <c r="Q770" s="87"/>
    </row>
    <row r="771" spans="1:17" ht="12.75" customHeight="1">
      <c r="B771" s="324">
        <f t="shared" si="67"/>
        <v>43825</v>
      </c>
      <c r="C771" s="394">
        <v>3.85</v>
      </c>
      <c r="H771" s="87"/>
      <c r="I771" s="87"/>
      <c r="J771" s="87"/>
      <c r="K771" s="87"/>
      <c r="L771" s="87"/>
      <c r="M771" s="87"/>
      <c r="N771" s="87"/>
      <c r="O771" s="87"/>
      <c r="P771" s="87"/>
      <c r="Q771" s="87"/>
    </row>
    <row r="772" spans="1:17" ht="12.75" customHeight="1">
      <c r="A772" s="249">
        <v>2020</v>
      </c>
      <c r="B772" s="324">
        <f t="shared" si="67"/>
        <v>43832</v>
      </c>
      <c r="C772" s="394">
        <v>3.85</v>
      </c>
      <c r="E772" s="324"/>
      <c r="H772" s="87"/>
      <c r="I772" s="87"/>
      <c r="J772" s="87"/>
      <c r="K772" s="87"/>
      <c r="L772" s="87"/>
      <c r="M772" s="87"/>
      <c r="N772" s="87"/>
      <c r="O772" s="87"/>
      <c r="P772" s="87"/>
      <c r="Q772" s="87"/>
    </row>
    <row r="773" spans="1:17" ht="12.75" customHeight="1">
      <c r="A773" s="435"/>
      <c r="B773" s="324">
        <f t="shared" si="67"/>
        <v>43839</v>
      </c>
      <c r="C773" s="394">
        <v>3.85</v>
      </c>
      <c r="E773" s="324">
        <v>43840</v>
      </c>
      <c r="H773" s="87"/>
      <c r="I773" s="87"/>
      <c r="J773" s="87"/>
      <c r="K773" s="87"/>
      <c r="L773" s="87"/>
      <c r="M773" s="87"/>
      <c r="N773" s="87"/>
      <c r="O773" s="87"/>
      <c r="P773" s="87"/>
      <c r="Q773" s="87"/>
    </row>
    <row r="774" spans="1:17" ht="12.75" customHeight="1">
      <c r="B774" s="324">
        <f t="shared" si="67"/>
        <v>43846</v>
      </c>
      <c r="C774" s="394">
        <v>3.85</v>
      </c>
      <c r="E774" s="324"/>
      <c r="H774" s="87"/>
      <c r="I774" s="87"/>
      <c r="J774" s="87"/>
      <c r="K774" s="87"/>
      <c r="L774" s="87"/>
      <c r="M774" s="87"/>
      <c r="N774" s="87"/>
      <c r="O774" s="87"/>
      <c r="P774" s="87"/>
      <c r="Q774" s="87"/>
    </row>
    <row r="775" spans="1:17" ht="12.75" customHeight="1">
      <c r="B775" s="324">
        <f t="shared" si="67"/>
        <v>43853</v>
      </c>
      <c r="C775" s="394">
        <v>3.85</v>
      </c>
      <c r="H775" s="87"/>
      <c r="I775" s="87"/>
      <c r="J775" s="87"/>
      <c r="K775" s="87"/>
      <c r="L775" s="87"/>
      <c r="M775" s="87"/>
      <c r="N775" s="87"/>
      <c r="O775" s="87"/>
      <c r="P775" s="87"/>
      <c r="Q775" s="87"/>
    </row>
    <row r="776" spans="1:17" ht="12.75" customHeight="1">
      <c r="B776" s="324">
        <f t="shared" si="67"/>
        <v>43860</v>
      </c>
      <c r="C776" s="394">
        <v>3.85</v>
      </c>
      <c r="E776" s="324"/>
      <c r="H776" s="87"/>
      <c r="I776" s="87"/>
      <c r="J776" s="87"/>
      <c r="K776" s="87"/>
      <c r="L776" s="87"/>
      <c r="M776" s="87"/>
      <c r="N776" s="87"/>
      <c r="O776" s="87"/>
      <c r="P776" s="87"/>
      <c r="Q776" s="87"/>
    </row>
    <row r="777" spans="1:17" ht="12.75" customHeight="1">
      <c r="B777" s="324">
        <f t="shared" si="67"/>
        <v>43867</v>
      </c>
      <c r="C777" s="394">
        <v>3.85</v>
      </c>
      <c r="E777" s="369"/>
      <c r="H777" s="87"/>
      <c r="I777" s="87"/>
      <c r="J777" s="87"/>
      <c r="K777" s="87"/>
      <c r="L777" s="87"/>
      <c r="M777" s="87"/>
      <c r="N777" s="87"/>
      <c r="O777" s="87"/>
      <c r="P777" s="87"/>
      <c r="Q777" s="87"/>
    </row>
    <row r="778" spans="1:17" ht="12.75" customHeight="1">
      <c r="B778" s="324">
        <f t="shared" si="67"/>
        <v>43874</v>
      </c>
      <c r="C778" s="394">
        <v>3.85</v>
      </c>
      <c r="E778" s="324">
        <v>43872</v>
      </c>
      <c r="H778" s="87"/>
      <c r="I778" s="87"/>
      <c r="J778" s="87"/>
      <c r="K778" s="87"/>
      <c r="L778" s="87"/>
      <c r="M778" s="87"/>
      <c r="N778" s="87"/>
      <c r="O778" s="87"/>
      <c r="P778" s="87"/>
      <c r="Q778" s="87"/>
    </row>
    <row r="779" spans="1:17" ht="12.75" customHeight="1">
      <c r="B779" s="324">
        <f t="shared" si="67"/>
        <v>43881</v>
      </c>
      <c r="C779" s="394">
        <v>3.85</v>
      </c>
      <c r="H779" s="87"/>
      <c r="I779" s="87"/>
      <c r="J779" s="87"/>
      <c r="K779" s="87"/>
      <c r="L779" s="87"/>
      <c r="M779" s="87"/>
      <c r="N779" s="87"/>
      <c r="O779" s="87"/>
      <c r="P779" s="87"/>
      <c r="Q779" s="87"/>
    </row>
    <row r="780" spans="1:17" ht="12.75" customHeight="1">
      <c r="B780" s="324">
        <f t="shared" si="67"/>
        <v>43888</v>
      </c>
      <c r="C780" s="394">
        <v>3.85</v>
      </c>
      <c r="E780" s="324"/>
      <c r="H780" s="87"/>
      <c r="I780" s="87"/>
      <c r="J780" s="87"/>
      <c r="K780" s="87"/>
      <c r="L780" s="87"/>
      <c r="M780" s="87"/>
      <c r="N780" s="87"/>
      <c r="O780" s="87"/>
      <c r="P780" s="87"/>
      <c r="Q780" s="87"/>
    </row>
    <row r="781" spans="1:17" ht="12.75" customHeight="1">
      <c r="B781" s="324">
        <f t="shared" si="67"/>
        <v>43895</v>
      </c>
      <c r="C781" s="394">
        <v>3.8</v>
      </c>
      <c r="E781" s="369"/>
      <c r="H781" s="87"/>
      <c r="I781" s="87"/>
      <c r="J781" s="87"/>
      <c r="K781" s="87"/>
      <c r="L781" s="87"/>
      <c r="M781" s="87"/>
      <c r="N781" s="87"/>
      <c r="O781" s="87"/>
      <c r="P781" s="87"/>
      <c r="Q781" s="87"/>
    </row>
    <row r="782" spans="1:17" ht="12.75" customHeight="1">
      <c r="B782" s="324">
        <f t="shared" si="67"/>
        <v>43902</v>
      </c>
      <c r="C782" s="394">
        <v>3.8</v>
      </c>
      <c r="E782" s="324">
        <v>43900</v>
      </c>
      <c r="H782" s="87"/>
      <c r="I782" s="87"/>
      <c r="J782" s="87"/>
      <c r="K782" s="87"/>
      <c r="L782" s="87"/>
      <c r="M782" s="87"/>
      <c r="N782" s="87"/>
      <c r="O782" s="87"/>
      <c r="P782" s="87"/>
      <c r="Q782" s="87"/>
    </row>
    <row r="783" spans="1:17" ht="12.75" customHeight="1">
      <c r="B783" s="324">
        <f t="shared" si="67"/>
        <v>43909</v>
      </c>
      <c r="C783" s="394">
        <v>3.8</v>
      </c>
      <c r="H783" s="87"/>
      <c r="I783" s="87"/>
      <c r="J783" s="87"/>
      <c r="K783" s="87"/>
      <c r="L783" s="87"/>
      <c r="M783" s="87"/>
      <c r="N783" s="87"/>
      <c r="O783" s="87"/>
      <c r="P783" s="87"/>
      <c r="Q783" s="87"/>
    </row>
    <row r="784" spans="1:17" ht="12.75" customHeight="1">
      <c r="B784" s="324">
        <f t="shared" si="67"/>
        <v>43916</v>
      </c>
      <c r="C784" s="394">
        <v>3.8</v>
      </c>
      <c r="H784" s="87"/>
      <c r="I784" s="87"/>
      <c r="J784" s="87"/>
      <c r="K784" s="87"/>
      <c r="L784" s="87"/>
      <c r="M784" s="87"/>
      <c r="N784" s="87"/>
      <c r="O784" s="87"/>
      <c r="P784" s="87"/>
      <c r="Q784" s="87"/>
    </row>
    <row r="785" spans="2:17" ht="12.75" customHeight="1">
      <c r="B785" s="324">
        <f t="shared" si="67"/>
        <v>43923</v>
      </c>
      <c r="C785" s="394">
        <v>3.8</v>
      </c>
      <c r="E785" s="324"/>
      <c r="H785" s="87"/>
      <c r="I785" s="87"/>
      <c r="J785" s="87"/>
      <c r="K785" s="87"/>
      <c r="L785" s="87"/>
      <c r="M785" s="87"/>
      <c r="N785" s="87"/>
      <c r="O785" s="87"/>
      <c r="P785" s="87"/>
      <c r="Q785" s="87"/>
    </row>
    <row r="786" spans="2:17" ht="12.75" customHeight="1">
      <c r="B786" s="324">
        <f t="shared" si="67"/>
        <v>43930</v>
      </c>
      <c r="C786" s="323">
        <v>3.6</v>
      </c>
      <c r="E786" s="324">
        <v>43930</v>
      </c>
      <c r="H786" s="87"/>
      <c r="I786" s="87"/>
      <c r="J786" s="87"/>
      <c r="K786" s="87"/>
      <c r="L786" s="87"/>
      <c r="M786" s="87"/>
      <c r="N786" s="87"/>
      <c r="O786" s="87"/>
      <c r="P786" s="87"/>
      <c r="Q786" s="87"/>
    </row>
    <row r="787" spans="2:17" ht="12.75" customHeight="1">
      <c r="B787" s="324">
        <f t="shared" si="67"/>
        <v>43937</v>
      </c>
      <c r="C787" s="323">
        <v>3.6</v>
      </c>
      <c r="E787" s="324"/>
      <c r="H787" s="87"/>
      <c r="I787" s="87"/>
      <c r="J787" s="87"/>
      <c r="K787" s="87"/>
      <c r="L787" s="87"/>
      <c r="M787" s="87"/>
      <c r="N787" s="87"/>
      <c r="O787" s="87"/>
      <c r="P787" s="87"/>
      <c r="Q787" s="87"/>
    </row>
    <row r="788" spans="2:17" ht="12.75" customHeight="1">
      <c r="B788" s="324">
        <f t="shared" si="67"/>
        <v>43944</v>
      </c>
      <c r="C788" s="323">
        <v>3.6</v>
      </c>
      <c r="H788" s="87"/>
      <c r="I788" s="87"/>
      <c r="J788" s="87"/>
      <c r="K788" s="87"/>
      <c r="L788" s="87"/>
      <c r="M788" s="87"/>
      <c r="N788" s="87"/>
      <c r="O788" s="87"/>
      <c r="P788" s="87"/>
      <c r="Q788" s="87"/>
    </row>
    <row r="789" spans="2:17" ht="12.75" customHeight="1">
      <c r="B789" s="324">
        <f t="shared" si="67"/>
        <v>43951</v>
      </c>
      <c r="C789" s="323">
        <v>3.6</v>
      </c>
      <c r="H789" s="87"/>
      <c r="I789" s="87"/>
      <c r="J789" s="87"/>
      <c r="K789" s="87"/>
      <c r="L789" s="87"/>
      <c r="M789" s="87"/>
      <c r="N789" s="87"/>
      <c r="O789" s="87"/>
      <c r="P789" s="87"/>
      <c r="Q789" s="87"/>
    </row>
    <row r="790" spans="2:17" ht="12.75" customHeight="1">
      <c r="B790" s="324">
        <f t="shared" si="67"/>
        <v>43958</v>
      </c>
      <c r="C790" s="323">
        <v>3.6</v>
      </c>
      <c r="E790" s="324">
        <v>43963</v>
      </c>
      <c r="H790" s="87"/>
      <c r="I790" s="87"/>
      <c r="J790" s="87"/>
      <c r="K790" s="87"/>
      <c r="L790" s="87"/>
      <c r="M790" s="87"/>
      <c r="N790" s="87"/>
      <c r="O790" s="87"/>
      <c r="P790" s="87"/>
      <c r="Q790" s="87"/>
    </row>
    <row r="791" spans="2:17" ht="12.75" customHeight="1">
      <c r="B791" s="324">
        <f t="shared" si="67"/>
        <v>43965</v>
      </c>
      <c r="C791" s="323">
        <v>3.6</v>
      </c>
      <c r="H791" s="87"/>
      <c r="I791" s="87"/>
      <c r="J791" s="87"/>
      <c r="K791" s="87"/>
      <c r="L791" s="87"/>
      <c r="M791" s="87"/>
      <c r="N791" s="87"/>
      <c r="O791" s="87"/>
      <c r="P791" s="87"/>
      <c r="Q791" s="87"/>
    </row>
    <row r="792" spans="2:17" ht="12.75" customHeight="1">
      <c r="B792" s="324">
        <f t="shared" si="67"/>
        <v>43972</v>
      </c>
      <c r="C792" s="323">
        <v>3.6</v>
      </c>
      <c r="H792" s="87"/>
      <c r="I792" s="87"/>
      <c r="J792" s="87"/>
      <c r="K792" s="87"/>
      <c r="L792" s="87"/>
      <c r="M792" s="87"/>
      <c r="N792" s="87"/>
      <c r="O792" s="87"/>
      <c r="P792" s="87"/>
      <c r="Q792" s="87"/>
    </row>
    <row r="793" spans="2:17" ht="12.75" customHeight="1">
      <c r="B793" s="324">
        <f t="shared" si="67"/>
        <v>43979</v>
      </c>
      <c r="C793" s="323">
        <v>3.6</v>
      </c>
      <c r="H793" s="87"/>
      <c r="I793" s="87"/>
      <c r="J793" s="87"/>
      <c r="K793" s="87"/>
      <c r="L793" s="87"/>
      <c r="M793" s="87"/>
      <c r="N793" s="87"/>
      <c r="O793" s="87"/>
      <c r="P793" s="87"/>
      <c r="Q793" s="87"/>
    </row>
    <row r="794" spans="2:17" ht="12.75" customHeight="1">
      <c r="B794" s="324">
        <f t="shared" si="67"/>
        <v>43986</v>
      </c>
      <c r="C794" s="323">
        <v>3.6</v>
      </c>
      <c r="H794" s="87"/>
      <c r="I794" s="87"/>
      <c r="J794" s="87"/>
      <c r="K794" s="87"/>
      <c r="L794" s="87"/>
      <c r="M794" s="87"/>
      <c r="N794" s="87"/>
      <c r="O794" s="87"/>
      <c r="P794" s="87"/>
      <c r="Q794" s="87"/>
    </row>
    <row r="795" spans="2:17" ht="12.75" customHeight="1">
      <c r="B795" s="324">
        <f t="shared" si="67"/>
        <v>43993</v>
      </c>
      <c r="C795" s="518">
        <v>3.6</v>
      </c>
      <c r="H795" s="87"/>
      <c r="I795" s="87"/>
      <c r="J795" s="87"/>
      <c r="K795" s="87"/>
      <c r="L795" s="87"/>
      <c r="M795" s="87"/>
      <c r="N795" s="87"/>
      <c r="O795" s="87"/>
      <c r="P795" s="87"/>
      <c r="Q795" s="87"/>
    </row>
    <row r="796" spans="2:17" ht="12.75" customHeight="1">
      <c r="B796" s="324">
        <f t="shared" si="67"/>
        <v>44000</v>
      </c>
      <c r="C796" s="518">
        <v>3.6</v>
      </c>
      <c r="H796" s="87"/>
      <c r="I796" s="87"/>
      <c r="J796" s="87"/>
      <c r="K796" s="87"/>
      <c r="L796" s="87"/>
      <c r="M796" s="87"/>
      <c r="N796" s="87"/>
      <c r="O796" s="87"/>
      <c r="P796" s="87"/>
      <c r="Q796" s="87"/>
    </row>
    <row r="797" spans="2:17" ht="12.75" customHeight="1">
      <c r="B797" s="324">
        <f t="shared" si="67"/>
        <v>44007</v>
      </c>
      <c r="C797" s="518">
        <v>3.6</v>
      </c>
      <c r="H797" s="87"/>
      <c r="I797" s="87"/>
      <c r="J797" s="87"/>
      <c r="K797" s="87"/>
      <c r="L797" s="87"/>
      <c r="M797" s="87"/>
      <c r="N797" s="87"/>
      <c r="O797" s="87"/>
      <c r="P797" s="87"/>
      <c r="Q797" s="87"/>
    </row>
    <row r="798" spans="2:17" ht="12.75" customHeight="1">
      <c r="B798" s="324">
        <f t="shared" si="67"/>
        <v>44014</v>
      </c>
      <c r="C798" s="518">
        <v>3.6</v>
      </c>
      <c r="H798" s="87"/>
      <c r="I798" s="87"/>
      <c r="J798" s="87"/>
      <c r="K798" s="87"/>
      <c r="L798" s="87"/>
      <c r="M798" s="87"/>
      <c r="N798" s="87"/>
      <c r="O798" s="87"/>
      <c r="P798" s="87"/>
      <c r="Q798" s="87"/>
    </row>
    <row r="799" spans="2:17" ht="12.75" customHeight="1">
      <c r="B799" s="324">
        <f t="shared" si="67"/>
        <v>44021</v>
      </c>
      <c r="C799" s="323">
        <v>3.6</v>
      </c>
      <c r="E799" s="324">
        <v>44022</v>
      </c>
      <c r="H799" s="87"/>
      <c r="I799" s="87"/>
      <c r="J799" s="87"/>
      <c r="K799" s="87"/>
      <c r="L799" s="87"/>
      <c r="M799" s="87"/>
      <c r="N799" s="87"/>
      <c r="O799" s="87"/>
      <c r="P799" s="87"/>
      <c r="Q799" s="87"/>
    </row>
    <row r="800" spans="2:17" ht="12.75" customHeight="1">
      <c r="B800" s="324">
        <f t="shared" si="67"/>
        <v>44028</v>
      </c>
      <c r="C800" s="518">
        <v>3.6</v>
      </c>
      <c r="H800" s="87"/>
      <c r="I800" s="87"/>
      <c r="J800" s="87"/>
      <c r="K800" s="87"/>
      <c r="L800" s="87"/>
      <c r="M800" s="87"/>
      <c r="N800" s="87"/>
      <c r="O800" s="87"/>
      <c r="P800" s="87"/>
      <c r="Q800" s="87"/>
    </row>
    <row r="801" spans="1:17" ht="12.75" customHeight="1">
      <c r="B801" s="324">
        <f t="shared" si="67"/>
        <v>44035</v>
      </c>
      <c r="C801" s="518">
        <v>3.6</v>
      </c>
      <c r="H801" s="87"/>
      <c r="I801" s="87"/>
      <c r="J801" s="87"/>
      <c r="K801" s="87"/>
      <c r="L801" s="87"/>
      <c r="M801" s="87"/>
      <c r="N801" s="87"/>
      <c r="O801" s="87"/>
      <c r="P801" s="87"/>
      <c r="Q801" s="87"/>
    </row>
    <row r="802" spans="1:17" ht="12.75" customHeight="1">
      <c r="B802" s="324">
        <f t="shared" si="67"/>
        <v>44042</v>
      </c>
      <c r="C802" s="518">
        <v>3.6</v>
      </c>
      <c r="H802" s="87"/>
      <c r="I802" s="87"/>
      <c r="J802" s="87"/>
      <c r="K802" s="87"/>
      <c r="L802" s="87"/>
      <c r="M802" s="87"/>
      <c r="N802" s="87"/>
      <c r="O802" s="87"/>
      <c r="P802" s="87"/>
      <c r="Q802" s="87"/>
    </row>
    <row r="803" spans="1:17" ht="12.75" customHeight="1">
      <c r="B803" s="324">
        <f>B802+7</f>
        <v>44049</v>
      </c>
      <c r="C803" s="323">
        <v>3.6</v>
      </c>
      <c r="E803" s="502"/>
      <c r="H803" s="87"/>
      <c r="I803" s="87"/>
      <c r="J803" s="87"/>
      <c r="K803" s="87"/>
      <c r="L803" s="87"/>
      <c r="M803" s="87"/>
      <c r="N803" s="87"/>
      <c r="O803" s="87"/>
      <c r="P803" s="87"/>
      <c r="Q803" s="87"/>
    </row>
    <row r="804" spans="1:17" ht="12.75" customHeight="1">
      <c r="B804" s="324">
        <f>B803+7</f>
        <v>44056</v>
      </c>
      <c r="C804" s="518">
        <v>3.6</v>
      </c>
      <c r="E804" s="324">
        <v>44055</v>
      </c>
      <c r="H804" s="87"/>
      <c r="I804" s="87"/>
      <c r="J804" s="87"/>
      <c r="K804" s="87"/>
      <c r="L804" s="87"/>
      <c r="M804" s="87"/>
      <c r="N804" s="87"/>
      <c r="O804" s="87"/>
      <c r="P804" s="87"/>
      <c r="Q804" s="87"/>
    </row>
    <row r="805" spans="1:17" ht="12.75" customHeight="1">
      <c r="B805" s="324">
        <f>B804+7</f>
        <v>44063</v>
      </c>
      <c r="C805" s="518">
        <v>3.6</v>
      </c>
      <c r="G805" s="276"/>
      <c r="H805" s="58"/>
      <c r="I805" s="58"/>
      <c r="J805" s="87"/>
      <c r="K805" s="87"/>
      <c r="L805" s="87"/>
      <c r="M805" s="87"/>
      <c r="N805" s="87"/>
      <c r="O805" s="87"/>
      <c r="P805" s="87"/>
      <c r="Q805" s="87"/>
    </row>
    <row r="806" spans="1:17" ht="12.75" customHeight="1" thickBot="1">
      <c r="A806" s="262"/>
      <c r="B806" s="353">
        <f>B805+7</f>
        <v>44070</v>
      </c>
      <c r="C806" s="368">
        <v>3.6</v>
      </c>
      <c r="D806" s="12"/>
      <c r="E806" s="12"/>
      <c r="G806" s="276"/>
      <c r="H806" s="58"/>
      <c r="I806" s="58"/>
      <c r="J806" s="58"/>
      <c r="K806" s="87"/>
      <c r="L806" s="87"/>
      <c r="M806" s="87"/>
      <c r="N806" s="87"/>
      <c r="O806" s="87"/>
      <c r="P806" s="87"/>
      <c r="Q806" s="87"/>
    </row>
    <row r="807" spans="1:17" s="510" customFormat="1" ht="12.75" customHeight="1">
      <c r="A807" s="528" t="s">
        <v>354</v>
      </c>
      <c r="B807" s="527"/>
      <c r="C807" s="352"/>
      <c r="D807" s="511"/>
      <c r="E807" s="511"/>
      <c r="G807" s="276"/>
      <c r="H807" s="58"/>
      <c r="I807" s="58"/>
      <c r="J807" s="58"/>
      <c r="K807" s="87"/>
      <c r="L807" s="87"/>
      <c r="M807" s="87"/>
      <c r="N807" s="87"/>
      <c r="O807" s="87"/>
      <c r="P807" s="87"/>
      <c r="Q807" s="87"/>
    </row>
    <row r="808" spans="1:17" ht="12.75" customHeight="1">
      <c r="A808" s="247"/>
      <c r="B808" s="87"/>
      <c r="C808" s="87"/>
      <c r="D808" s="87"/>
      <c r="E808" s="87"/>
      <c r="F808" s="58"/>
      <c r="G808" s="58"/>
      <c r="H808" s="58"/>
      <c r="I808" s="58"/>
      <c r="J808" s="58"/>
      <c r="K808" s="87"/>
      <c r="L808" s="87"/>
      <c r="M808" s="87"/>
      <c r="N808" s="87"/>
      <c r="O808" s="87"/>
      <c r="P808" s="87"/>
      <c r="Q808" s="87"/>
    </row>
    <row r="809" spans="1:17" ht="12.75" customHeight="1">
      <c r="A809" s="213"/>
      <c r="B809" s="87"/>
      <c r="C809" s="87"/>
      <c r="D809" s="87"/>
      <c r="E809" s="87"/>
      <c r="F809" s="87"/>
      <c r="G809" s="87"/>
      <c r="H809" s="87"/>
      <c r="I809" s="87"/>
      <c r="J809" s="87"/>
      <c r="K809" s="87"/>
      <c r="L809" s="87"/>
      <c r="M809" s="87"/>
      <c r="N809" s="87"/>
      <c r="O809" s="87"/>
      <c r="P809" s="87"/>
      <c r="Q809" s="87"/>
    </row>
    <row r="810" spans="1:17" ht="27.6" customHeight="1" thickBot="1">
      <c r="A810" s="616" t="s">
        <v>429</v>
      </c>
      <c r="B810" s="617"/>
      <c r="C810" s="617"/>
      <c r="D810" s="617"/>
      <c r="E810" s="617"/>
      <c r="F810" s="617"/>
      <c r="G810" s="84"/>
      <c r="H810" s="58"/>
      <c r="I810" s="58"/>
      <c r="J810" s="87"/>
      <c r="K810" s="87"/>
      <c r="L810" s="87"/>
      <c r="M810" s="87"/>
      <c r="N810" s="87"/>
      <c r="O810" s="87"/>
      <c r="P810" s="87"/>
      <c r="Q810" s="87"/>
    </row>
    <row r="811" spans="1:17" ht="12.75" customHeight="1">
      <c r="A811" s="612" t="s">
        <v>11</v>
      </c>
      <c r="B811" s="387"/>
      <c r="C811" s="614" t="s">
        <v>18</v>
      </c>
      <c r="D811" s="614" t="s">
        <v>19</v>
      </c>
      <c r="E811" s="389" t="s">
        <v>422</v>
      </c>
      <c r="F811" s="466" t="s">
        <v>173</v>
      </c>
      <c r="G811" s="619"/>
      <c r="H811" s="58"/>
      <c r="I811" s="58"/>
      <c r="J811" s="87"/>
      <c r="K811" s="87"/>
      <c r="L811" s="87"/>
      <c r="M811" s="87"/>
      <c r="N811" s="87"/>
      <c r="O811" s="87"/>
      <c r="P811" s="87"/>
      <c r="Q811" s="87"/>
    </row>
    <row r="812" spans="1:17" ht="24.75" customHeight="1" thickBot="1">
      <c r="A812" s="613"/>
      <c r="B812" s="388" t="s">
        <v>17</v>
      </c>
      <c r="C812" s="615"/>
      <c r="D812" s="615"/>
      <c r="E812" s="390" t="s">
        <v>182</v>
      </c>
      <c r="F812" s="467" t="s">
        <v>174</v>
      </c>
      <c r="G812" s="620"/>
      <c r="H812" s="58"/>
      <c r="I812" s="58"/>
      <c r="J812" s="87"/>
      <c r="K812" s="87"/>
      <c r="L812" s="87"/>
      <c r="M812" s="87"/>
      <c r="N812" s="87"/>
      <c r="O812" s="87"/>
      <c r="P812" s="87"/>
      <c r="Q812" s="87"/>
    </row>
    <row r="813" spans="1:17" ht="12.75" customHeight="1">
      <c r="A813" s="87" t="s">
        <v>89</v>
      </c>
      <c r="B813" s="599" t="s">
        <v>149</v>
      </c>
      <c r="C813" s="567"/>
      <c r="D813" s="567"/>
      <c r="E813" s="567"/>
      <c r="F813" s="567"/>
      <c r="G813" s="58"/>
      <c r="H813" s="58"/>
      <c r="I813" s="58"/>
      <c r="J813" s="87"/>
      <c r="K813" s="87"/>
      <c r="L813" s="87"/>
      <c r="M813" s="87"/>
      <c r="N813" s="87"/>
      <c r="O813" s="87"/>
      <c r="P813" s="87"/>
      <c r="Q813" s="87"/>
    </row>
    <row r="814" spans="1:17" ht="12.75" customHeight="1">
      <c r="A814" s="286" t="s">
        <v>112</v>
      </c>
      <c r="B814" s="252">
        <v>2.6</v>
      </c>
      <c r="C814" s="252">
        <v>1.98</v>
      </c>
      <c r="D814" s="252">
        <v>0.28000000000000003</v>
      </c>
      <c r="E814" s="253">
        <v>2.3199999999999998</v>
      </c>
      <c r="F814" s="58"/>
      <c r="G814" s="58"/>
      <c r="H814" s="58"/>
      <c r="I814" s="58"/>
      <c r="J814" s="87"/>
      <c r="K814" s="87"/>
      <c r="L814" s="87"/>
      <c r="M814" s="87"/>
      <c r="N814" s="87"/>
      <c r="O814" s="87"/>
      <c r="P814" s="87"/>
      <c r="Q814" s="87"/>
    </row>
    <row r="815" spans="1:17" ht="12.75" customHeight="1">
      <c r="A815" s="286" t="s">
        <v>113</v>
      </c>
      <c r="B815" s="252">
        <v>2.6</v>
      </c>
      <c r="C815" s="252">
        <v>1.98</v>
      </c>
      <c r="D815" s="252">
        <v>0.28000000000000003</v>
      </c>
      <c r="E815" s="253">
        <v>2.3199999999999998</v>
      </c>
      <c r="F815" s="58"/>
      <c r="G815" s="58"/>
      <c r="H815" s="58"/>
      <c r="I815" s="58"/>
      <c r="J815" s="87"/>
      <c r="K815" s="87"/>
      <c r="L815" s="87"/>
      <c r="M815" s="87"/>
      <c r="N815" s="87"/>
      <c r="O815" s="87"/>
      <c r="P815" s="87"/>
      <c r="Q815" s="87"/>
    </row>
    <row r="816" spans="1:17" ht="12.75" customHeight="1">
      <c r="A816" s="286" t="s">
        <v>114</v>
      </c>
      <c r="B816" s="252">
        <v>2.63</v>
      </c>
      <c r="C816" s="252">
        <v>1.95</v>
      </c>
      <c r="D816" s="252">
        <v>0.28000000000000003</v>
      </c>
      <c r="E816" s="253">
        <v>2.35</v>
      </c>
      <c r="F816" s="58"/>
      <c r="G816" s="58"/>
      <c r="H816" s="58"/>
      <c r="I816" s="58"/>
      <c r="J816" s="87"/>
      <c r="K816" s="87"/>
      <c r="L816" s="87"/>
      <c r="M816" s="87"/>
      <c r="N816" s="87"/>
      <c r="O816" s="87"/>
      <c r="P816" s="87"/>
      <c r="Q816" s="87"/>
    </row>
    <row r="817" spans="1:17" ht="12.75" customHeight="1">
      <c r="A817" s="286" t="s">
        <v>24</v>
      </c>
      <c r="B817" s="252">
        <v>2.63</v>
      </c>
      <c r="C817" s="252">
        <v>1.95</v>
      </c>
      <c r="D817" s="252">
        <v>0.28000000000000003</v>
      </c>
      <c r="E817" s="253">
        <v>2.35</v>
      </c>
      <c r="F817" s="58"/>
      <c r="G817" s="333"/>
      <c r="H817" s="58"/>
      <c r="I817" s="58"/>
      <c r="J817" s="87"/>
      <c r="K817" s="87"/>
      <c r="L817" s="87"/>
      <c r="M817" s="87"/>
      <c r="N817" s="87"/>
      <c r="O817" s="87"/>
      <c r="P817" s="87"/>
      <c r="Q817" s="87"/>
    </row>
    <row r="818" spans="1:17" ht="12.75" customHeight="1">
      <c r="A818" s="286" t="s">
        <v>25</v>
      </c>
      <c r="B818" s="252">
        <v>2.63</v>
      </c>
      <c r="C818" s="252">
        <v>1.95</v>
      </c>
      <c r="D818" s="252">
        <v>0.28000000000000003</v>
      </c>
      <c r="E818" s="253">
        <v>2.35</v>
      </c>
      <c r="F818" s="58"/>
      <c r="G818" s="58"/>
      <c r="H818" s="58"/>
      <c r="I818" s="58"/>
      <c r="J818" s="87"/>
      <c r="K818" s="87"/>
      <c r="L818" s="87"/>
      <c r="M818" s="87"/>
      <c r="N818" s="87"/>
      <c r="O818" s="87"/>
      <c r="P818" s="87"/>
      <c r="Q818" s="87"/>
    </row>
    <row r="819" spans="1:17" ht="12.75" customHeight="1">
      <c r="A819" s="332" t="s">
        <v>26</v>
      </c>
      <c r="B819" s="253">
        <v>2.63</v>
      </c>
      <c r="C819" s="253">
        <v>1.95</v>
      </c>
      <c r="D819" s="253">
        <v>0.28000000000000003</v>
      </c>
      <c r="E819" s="253">
        <v>2.35</v>
      </c>
      <c r="F819" s="58"/>
      <c r="G819" s="58"/>
      <c r="H819" s="58"/>
      <c r="I819" s="58"/>
      <c r="J819" s="87"/>
      <c r="K819" s="87"/>
      <c r="L819" s="87"/>
      <c r="M819" s="87"/>
      <c r="N819" s="87"/>
      <c r="O819" s="87"/>
      <c r="P819" s="87"/>
      <c r="Q819" s="87"/>
    </row>
    <row r="820" spans="1:17" ht="12.75" customHeight="1">
      <c r="A820" s="335" t="s">
        <v>155</v>
      </c>
      <c r="B820" s="253">
        <v>2.63</v>
      </c>
      <c r="C820" s="253">
        <v>1.95</v>
      </c>
      <c r="D820" s="253">
        <v>0.28000000000000003</v>
      </c>
      <c r="E820" s="253">
        <v>2.35</v>
      </c>
      <c r="F820" s="58"/>
      <c r="G820" s="58"/>
      <c r="H820" s="58"/>
      <c r="I820" s="58"/>
      <c r="J820" s="87"/>
      <c r="K820" s="87"/>
      <c r="L820" s="87"/>
      <c r="M820" s="87"/>
      <c r="N820" s="87"/>
      <c r="O820" s="87"/>
      <c r="P820" s="87"/>
      <c r="Q820" s="87"/>
    </row>
    <row r="821" spans="1:17" ht="12.75" customHeight="1">
      <c r="A821" s="335" t="s">
        <v>1</v>
      </c>
      <c r="B821" s="253">
        <v>2.63</v>
      </c>
      <c r="C821" s="253">
        <v>1.95</v>
      </c>
      <c r="D821" s="253">
        <v>0.28000000000000003</v>
      </c>
      <c r="E821" s="253">
        <v>2.35</v>
      </c>
    </row>
    <row r="822" spans="1:17" ht="12.75" customHeight="1">
      <c r="A822" s="335" t="s">
        <v>2</v>
      </c>
      <c r="B822" s="253">
        <v>2.63</v>
      </c>
      <c r="C822" s="253">
        <v>1.95</v>
      </c>
      <c r="D822" s="253">
        <v>0.28000000000000003</v>
      </c>
      <c r="E822" s="253">
        <v>2.35</v>
      </c>
    </row>
    <row r="823" spans="1:17" ht="12.75" customHeight="1">
      <c r="A823" s="335" t="s">
        <v>4</v>
      </c>
      <c r="B823" s="253">
        <v>2.63</v>
      </c>
      <c r="C823" s="253">
        <v>1.95</v>
      </c>
      <c r="D823" s="253">
        <v>0.28000000000000003</v>
      </c>
      <c r="E823" s="253">
        <v>2.35</v>
      </c>
    </row>
    <row r="824" spans="1:17" ht="12.75" customHeight="1">
      <c r="A824" s="335" t="s">
        <v>3</v>
      </c>
      <c r="B824" s="253">
        <v>2.63</v>
      </c>
      <c r="C824" s="253">
        <v>1.95</v>
      </c>
      <c r="D824" s="253">
        <v>0.28000000000000003</v>
      </c>
      <c r="E824" s="253">
        <v>2.35</v>
      </c>
    </row>
    <row r="825" spans="1:17" ht="12.75" customHeight="1">
      <c r="A825" s="380" t="s">
        <v>163</v>
      </c>
      <c r="B825" s="253">
        <v>2.63</v>
      </c>
      <c r="C825" s="253">
        <v>1.95</v>
      </c>
      <c r="D825" s="253">
        <v>0.28000000000000003</v>
      </c>
      <c r="E825" s="253">
        <v>2.35</v>
      </c>
    </row>
    <row r="826" spans="1:17">
      <c r="A826" s="380" t="s">
        <v>165</v>
      </c>
      <c r="B826" s="376"/>
      <c r="C826" s="253">
        <v>1.95</v>
      </c>
      <c r="F826" s="323">
        <v>3.7</v>
      </c>
    </row>
    <row r="827" spans="1:17">
      <c r="A827" s="380" t="s">
        <v>167</v>
      </c>
      <c r="C827" s="253">
        <v>1.95</v>
      </c>
      <c r="F827" s="323">
        <v>3.7</v>
      </c>
    </row>
    <row r="828" spans="1:17">
      <c r="A828" s="380" t="s">
        <v>168</v>
      </c>
      <c r="C828" s="253">
        <v>1.95</v>
      </c>
      <c r="F828" s="323">
        <v>3.7</v>
      </c>
    </row>
    <row r="829" spans="1:17">
      <c r="A829" s="380" t="s">
        <v>169</v>
      </c>
      <c r="C829" s="253">
        <v>1.95</v>
      </c>
      <c r="D829" s="13"/>
      <c r="E829" s="13"/>
      <c r="F829" s="352">
        <v>3.7</v>
      </c>
    </row>
    <row r="830" spans="1:17">
      <c r="A830" s="380" t="s">
        <v>170</v>
      </c>
      <c r="B830" s="13"/>
      <c r="C830" s="253">
        <v>1.95</v>
      </c>
      <c r="D830" s="13"/>
      <c r="E830" s="13"/>
      <c r="F830" s="352">
        <v>3.7</v>
      </c>
    </row>
    <row r="831" spans="1:17">
      <c r="A831" s="380" t="s">
        <v>188</v>
      </c>
      <c r="C831" s="376">
        <v>2.2000000000000002</v>
      </c>
      <c r="F831" s="352">
        <v>3.7</v>
      </c>
    </row>
    <row r="832" spans="1:17">
      <c r="A832" s="380" t="s">
        <v>192</v>
      </c>
      <c r="C832" s="376">
        <v>2.2000000000000002</v>
      </c>
      <c r="F832" s="352">
        <v>3.7</v>
      </c>
    </row>
    <row r="833" spans="1:7">
      <c r="A833" s="380" t="s">
        <v>193</v>
      </c>
      <c r="C833" s="376">
        <v>2.2000000000000002</v>
      </c>
      <c r="F833" s="352">
        <v>3.7</v>
      </c>
    </row>
    <row r="834" spans="1:7">
      <c r="A834" s="380" t="s">
        <v>194</v>
      </c>
      <c r="C834" s="376">
        <v>2.2000000000000002</v>
      </c>
      <c r="F834" s="352">
        <v>3.7</v>
      </c>
    </row>
    <row r="835" spans="1:7" ht="13.8" thickBot="1">
      <c r="A835" s="381" t="s">
        <v>195</v>
      </c>
      <c r="B835" s="12"/>
      <c r="C835" s="370">
        <v>2.2000000000000002</v>
      </c>
      <c r="D835" s="12"/>
      <c r="E835" s="12"/>
      <c r="F835" s="368">
        <v>3.7</v>
      </c>
      <c r="G835" s="13"/>
    </row>
    <row r="836" spans="1:7">
      <c r="A836" s="380" t="s">
        <v>353</v>
      </c>
    </row>
  </sheetData>
  <mergeCells count="44">
    <mergeCell ref="A12:G12"/>
    <mergeCell ref="A15:H15"/>
    <mergeCell ref="B189:M189"/>
    <mergeCell ref="A27:I27"/>
    <mergeCell ref="C33:G33"/>
    <mergeCell ref="A16:I16"/>
    <mergeCell ref="C112:G112"/>
    <mergeCell ref="A23:I23"/>
    <mergeCell ref="A19:F19"/>
    <mergeCell ref="A24:I24"/>
    <mergeCell ref="A5:G5"/>
    <mergeCell ref="A6:G6"/>
    <mergeCell ref="A7:J7"/>
    <mergeCell ref="A10:K10"/>
    <mergeCell ref="A11:K11"/>
    <mergeCell ref="L190:M190"/>
    <mergeCell ref="C507:N507"/>
    <mergeCell ref="A656:E656"/>
    <mergeCell ref="A733:E733"/>
    <mergeCell ref="A811:A812"/>
    <mergeCell ref="D811:D812"/>
    <mergeCell ref="C609:N609"/>
    <mergeCell ref="C611:N611"/>
    <mergeCell ref="C811:C812"/>
    <mergeCell ref="A810:F810"/>
    <mergeCell ref="A604:N604"/>
    <mergeCell ref="G811:G812"/>
    <mergeCell ref="A605:N605"/>
    <mergeCell ref="B813:F813"/>
    <mergeCell ref="B193:M193"/>
    <mergeCell ref="B401:N401"/>
    <mergeCell ref="A20:G20"/>
    <mergeCell ref="B556:M556"/>
    <mergeCell ref="B558:M558"/>
    <mergeCell ref="E244:P244"/>
    <mergeCell ref="B456:M456"/>
    <mergeCell ref="E246:P246"/>
    <mergeCell ref="E323:P323"/>
    <mergeCell ref="E325:P325"/>
    <mergeCell ref="B403:N403"/>
    <mergeCell ref="B454:M454"/>
    <mergeCell ref="C509:N509"/>
    <mergeCell ref="H190:I190"/>
    <mergeCell ref="J190:K190"/>
  </mergeCells>
  <phoneticPr fontId="2" type="noConversion"/>
  <hyperlinks>
    <hyperlink ref="A5" location="Data!A30" display="Table 1.  Weekly (Thursday) closing price of the nearby futures contract, marketing year 2004/05" xr:uid="{00000000-0004-0000-0600-000000000000}"/>
    <hyperlink ref="A6" location="Data!A107" display="Table 2.  Weekly (Thursday) closing price of the nearby futures contract, marketing year 2003/04" xr:uid="{00000000-0004-0000-0600-000001000000}"/>
    <hyperlink ref="A7" location="Data!A185" display="Table 3.  Average monthly closing price for the nearby corn futures contract by marketing year month, marketing years 1975-2003  " xr:uid="{00000000-0004-0000-0600-000002000000}"/>
    <hyperlink ref="A10" location="Data!A228" display="Table 4.  Observed monthly farm price received by week for U.S. corn producers, marketing year 2004/05 (from monthly Agricultural Prices report)" xr:uid="{00000000-0004-0000-0600-000003000000}"/>
    <hyperlink ref="A11" location="Data!A306" display="Table 5.  Observed monthly farm price received by week for U.S. corn producers, marketing year 2003/04 (from monthly Agricultural Prices report)" xr:uid="{00000000-0004-0000-0600-000004000000}"/>
    <hyperlink ref="A12" location="Data!A385" display="Table 6.  Monthly and annual price received by U.S. corn producers, marketing years 1975-2003" xr:uid="{00000000-0004-0000-0600-000005000000}"/>
    <hyperlink ref="A15" location="Data!A426" display="Table 7.  Average monthly basis (farm price received less futures) for U.S. Corn, marketing years 1975-2003 " xr:uid="{00000000-0004-0000-0600-000006000000}"/>
    <hyperlink ref="A16" location="Data!A466" display="Table 8.  5-Year average monthly basis (farm price received less futures), for U.S. corn, marketing years 1980-2003 " xr:uid="{00000000-0004-0000-0600-000007000000}"/>
    <hyperlink ref="A19" location="Data!A502" display="Table 9.  Monthly marketing weights for U.S. corn, marketing years 1975-2003" xr:uid="{00000000-0004-0000-0600-000008000000}"/>
    <hyperlink ref="A20" location="Data!A543" display="Table10.  5-Year average monthly marketing weights for U.S. corn, marketing years 1975-2003  " xr:uid="{00000000-0004-0000-0600-000009000000}"/>
    <hyperlink ref="A23" location="Data!A579" display="Table 11.  WASDE monthly projection of the U.S.farm price received for corn by forecast period, marketing year 2004/05 " xr:uid="{00000000-0004-0000-0600-00000A000000}"/>
    <hyperlink ref="A24" location="Data!A655" display="Table 12.  WASDE monthly projection of the U.S.farm price received for corn by forecast period, marketing year 2003/04 " xr:uid="{00000000-0004-0000-0600-00000B000000}"/>
    <hyperlink ref="A27" location="Data!A732" display="Table 13.  Policy parameters--target price, national average loan rate, and direct payment rate, marketing years 2002-2007" xr:uid="{00000000-0004-0000-0600-00000C000000}"/>
    <hyperlink ref="A10:K10" location="Data!A243" display="Table 4.  Observed monthly farm price received by week for U.S. corn producers, marketing year 2020/21 (from monthly Agricultural Prices report)" xr:uid="{00000000-0004-0000-0600-00000D000000}"/>
    <hyperlink ref="A11:K11" location="Data!A322" display="Table 5.  Observed monthly farm price received by week for U.S. corn producers, marketing year 2019/20 (from monthly Agricultural Prices report)" xr:uid="{00000000-0004-0000-0600-00000E000000}"/>
    <hyperlink ref="A7:J7" location="Data!A190" display="Table 3.  Average monthly settlement price for the nearby corn futures contract by marketing year month, marketing years 1975-2019" xr:uid="{00000000-0004-0000-0600-00000F000000}"/>
    <hyperlink ref="A5:G5" location="Data!A30" display="Table 1.  Weekly (Thursday) closing price of the nearby corn futures contract, marketing year 2011/12" xr:uid="{00000000-0004-0000-0600-000010000000}"/>
    <hyperlink ref="A20:G20" location="Data!A602" display="Table 10.  5-year average monthly marketing weights for U.S. corn, marketing years 1975/76--2020/21" xr:uid="{00000000-0004-0000-0600-000011000000}"/>
    <hyperlink ref="A23:I23" location="Data!A647" display="WASDE monthly projection of the U.S. farm price received for corn by forecast period, marketing year 2020/21" xr:uid="{00000000-0004-0000-0600-000012000000}"/>
    <hyperlink ref="A24:I24" location="Data!A723" display="Table 12.  WASDE monthly projection of the U.S. farm price received for corn by forecast period, marketing year 2019/20" xr:uid="{00000000-0004-0000-0600-000013000000}"/>
    <hyperlink ref="A27:I27" location="Data!A800" display="Table 13.  Policy parameters--target price, national average loan rate, direct payment rate, counter-cyclical payment trigger price, and reference price, marketing years 2002-23" xr:uid="{00000000-0004-0000-0600-000014000000}"/>
    <hyperlink ref="A12:G12" location="Data!A401" display="Table 6.  Monthly and annual price received by U.S. corn producers, marketing years 1975/76-2020/21" xr:uid="{00000000-0004-0000-0600-000015000000}"/>
    <hyperlink ref="A15:H15" location="Data!A452" display="Table 7.  Average monthly basis (farm price received less futures) for U.S. corn, marketing years 1975/76 - 2020/21" xr:uid="{00000000-0004-0000-0600-000016000000}"/>
    <hyperlink ref="A16:I16" location="Data!A503" display="Table 8.  5-year average monthly basis (farm price received less futures), for U.S. corn, marketing years 1980/81-2021/22" xr:uid="{00000000-0004-0000-0600-000017000000}"/>
    <hyperlink ref="A19:F19" location="Data!A550" display="Table 9.  Monthly marketing weights for U.S. corn, marketing years 1975/76--2019/20" xr:uid="{00000000-0004-0000-0600-000018000000}"/>
    <hyperlink ref="A6:G6" location="Data!A111" display="Table 2.  Weekly (Thursday) settlement price of the nearby corn futures contract, marketing year 2018/19" xr:uid="{00000000-0004-0000-0600-000019000000}"/>
  </hyperlinks>
  <pageMargins left="0.75" right="0.75" top="1" bottom="1" header="0.5" footer="0.5"/>
  <pageSetup scale="10" orientation="landscape" r:id="rId1"/>
  <headerFooter alignWithMargins="0"/>
  <cellWatches>
    <cellWatch r="AF351"/>
  </cellWatches>
  <ignoredErrors>
    <ignoredError sqref="C637:O643 C645:O646 C644:N644 C647:N647 C648 D648:N648 C649:O649 C650:N650 C651:O651" formulaRange="1"/>
    <ignoredError sqref="O644" formula="1"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2020-21 Forecast</vt:lpstr>
      <vt:lpstr>2019-20 Forecast</vt:lpstr>
      <vt:lpstr>Change Forecast</vt:lpstr>
      <vt:lpstr>Definitions</vt:lpstr>
      <vt:lpstr>Documentation</vt:lpstr>
      <vt:lpstr>Data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FUTURES PRICE FORECAST MODEL: estimates for the season-average price and price loss coverage (PLC) payment rate for corn</dc:title>
  <dc:subject>agricultural economics</dc:subject>
  <dc:creator>Linwood Hoffman</dc:creator>
  <cp:keywords>corn, forecast model, futures prices, season average price, counter-cyclical payments, CCP</cp:keywords>
  <cp:lastModifiedBy>helpdesk</cp:lastModifiedBy>
  <cp:lastPrinted>2019-04-30T17:55:05Z</cp:lastPrinted>
  <dcterms:created xsi:type="dcterms:W3CDTF">2004-10-01T15:31:32Z</dcterms:created>
  <dcterms:modified xsi:type="dcterms:W3CDTF">2020-10-09T16:14:21Z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