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mayo/Desktop/"/>
    </mc:Choice>
  </mc:AlternateContent>
  <xr:revisionPtr revIDLastSave="0" documentId="13_ncr:1_{D6D6C1D2-1331-384E-83A3-90361499C055}" xr6:coauthVersionLast="46" xr6:coauthVersionMax="46" xr10:uidLastSave="{00000000-0000-0000-0000-000000000000}"/>
  <bookViews>
    <workbookView xWindow="0" yWindow="500" windowWidth="28800" windowHeight="16660" xr2:uid="{87DD0C16-32A2-4EF9-88F9-4947E2D1534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X577" i="1" l="1"/>
  <c r="DW577" i="1"/>
  <c r="DG577" i="1"/>
  <c r="DF577" i="1"/>
  <c r="CP577" i="1"/>
  <c r="CO577" i="1"/>
  <c r="BY577" i="1"/>
  <c r="BX577" i="1"/>
  <c r="BH577" i="1"/>
  <c r="BG577" i="1"/>
  <c r="AQ577" i="1"/>
  <c r="AP577" i="1"/>
  <c r="Z577" i="1"/>
  <c r="Y577" i="1"/>
  <c r="I577" i="1"/>
  <c r="H577" i="1"/>
  <c r="DY574" i="1"/>
  <c r="DW574" i="1"/>
  <c r="DH574" i="1"/>
  <c r="DF574" i="1"/>
  <c r="CQ574" i="1"/>
  <c r="CO574" i="1"/>
  <c r="BZ574" i="1"/>
  <c r="BX574" i="1"/>
  <c r="BI574" i="1"/>
  <c r="BG574" i="1"/>
  <c r="AR574" i="1"/>
  <c r="AP574" i="1"/>
  <c r="AA574" i="1"/>
  <c r="Y574" i="1"/>
  <c r="J574" i="1"/>
  <c r="H574" i="1"/>
  <c r="DY573" i="1"/>
  <c r="DW573" i="1"/>
  <c r="DH573" i="1"/>
  <c r="DF573" i="1"/>
  <c r="CQ573" i="1"/>
  <c r="CO573" i="1"/>
  <c r="BZ573" i="1"/>
  <c r="BX573" i="1"/>
  <c r="BI573" i="1"/>
  <c r="BG573" i="1"/>
  <c r="AR573" i="1"/>
  <c r="AP573" i="1"/>
  <c r="AA573" i="1"/>
  <c r="Y573" i="1"/>
  <c r="J573" i="1"/>
  <c r="H573" i="1"/>
  <c r="DY572" i="1"/>
  <c r="DW572" i="1"/>
  <c r="DH572" i="1"/>
  <c r="DF572" i="1"/>
  <c r="CQ572" i="1"/>
  <c r="CO572" i="1"/>
  <c r="BZ572" i="1"/>
  <c r="BX572" i="1"/>
  <c r="BI572" i="1"/>
  <c r="BG572" i="1"/>
  <c r="AR572" i="1"/>
  <c r="AP572" i="1"/>
  <c r="AA572" i="1"/>
  <c r="Y572" i="1"/>
  <c r="J572" i="1"/>
  <c r="H572" i="1"/>
  <c r="DX537" i="1"/>
  <c r="DW537" i="1"/>
  <c r="DG537" i="1"/>
  <c r="DF537" i="1"/>
  <c r="CP537" i="1"/>
  <c r="CO537" i="1"/>
  <c r="BY537" i="1"/>
  <c r="BX537" i="1"/>
  <c r="BH537" i="1"/>
  <c r="BG537" i="1"/>
  <c r="AQ537" i="1"/>
  <c r="AP537" i="1"/>
  <c r="Z537" i="1"/>
  <c r="Y537" i="1"/>
  <c r="I537" i="1"/>
  <c r="H537" i="1"/>
  <c r="DY534" i="1"/>
  <c r="DW534" i="1"/>
  <c r="DH534" i="1"/>
  <c r="DF534" i="1"/>
  <c r="CQ534" i="1"/>
  <c r="CO534" i="1"/>
  <c r="BZ534" i="1"/>
  <c r="BX534" i="1"/>
  <c r="BI534" i="1"/>
  <c r="BG534" i="1"/>
  <c r="AR534" i="1"/>
  <c r="AP534" i="1"/>
  <c r="AA534" i="1"/>
  <c r="Y534" i="1"/>
  <c r="J534" i="1"/>
  <c r="H534" i="1"/>
  <c r="DY533" i="1"/>
  <c r="DH533" i="1"/>
  <c r="CQ533" i="1"/>
  <c r="CO533" i="1"/>
  <c r="BZ533" i="1"/>
  <c r="BX533" i="1"/>
  <c r="BI533" i="1"/>
  <c r="BG533" i="1"/>
  <c r="AR533" i="1"/>
  <c r="AP533" i="1"/>
  <c r="AA533" i="1"/>
  <c r="Y533" i="1"/>
  <c r="J533" i="1"/>
  <c r="H533" i="1"/>
  <c r="DY532" i="1"/>
  <c r="DH532" i="1"/>
  <c r="DF532" i="1"/>
  <c r="CQ532" i="1"/>
  <c r="CO532" i="1"/>
  <c r="BZ532" i="1"/>
  <c r="BX532" i="1"/>
  <c r="BI532" i="1"/>
  <c r="BG532" i="1"/>
  <c r="AR532" i="1"/>
  <c r="AP532" i="1"/>
  <c r="AA532" i="1"/>
  <c r="Y532" i="1"/>
  <c r="J532" i="1"/>
  <c r="H532" i="1"/>
  <c r="DX497" i="1"/>
  <c r="DW497" i="1"/>
  <c r="DG497" i="1"/>
  <c r="DF497" i="1"/>
  <c r="CP497" i="1"/>
  <c r="CO497" i="1"/>
  <c r="BY497" i="1"/>
  <c r="BX497" i="1"/>
  <c r="BH497" i="1"/>
  <c r="BG497" i="1"/>
  <c r="AQ497" i="1"/>
  <c r="AP497" i="1"/>
  <c r="Z497" i="1"/>
  <c r="Y497" i="1"/>
  <c r="I497" i="1"/>
  <c r="H497" i="1"/>
  <c r="DY494" i="1"/>
  <c r="DW494" i="1"/>
  <c r="DH494" i="1"/>
  <c r="DF494" i="1"/>
  <c r="CQ494" i="1"/>
  <c r="CO494" i="1"/>
  <c r="BZ494" i="1"/>
  <c r="BX494" i="1"/>
  <c r="BI494" i="1"/>
  <c r="BG494" i="1"/>
  <c r="AR494" i="1"/>
  <c r="AP494" i="1"/>
  <c r="AA494" i="1"/>
  <c r="Y494" i="1"/>
  <c r="J494" i="1"/>
  <c r="H494" i="1"/>
  <c r="DY493" i="1"/>
  <c r="DW493" i="1"/>
  <c r="DH493" i="1"/>
  <c r="DF493" i="1"/>
  <c r="CQ493" i="1"/>
  <c r="CO493" i="1"/>
  <c r="BZ493" i="1"/>
  <c r="BX493" i="1"/>
  <c r="BI493" i="1"/>
  <c r="BG493" i="1"/>
  <c r="AR493" i="1"/>
  <c r="AP493" i="1"/>
  <c r="AA493" i="1"/>
  <c r="Y493" i="1"/>
  <c r="J493" i="1"/>
  <c r="H493" i="1"/>
  <c r="DY492" i="1"/>
  <c r="DW492" i="1"/>
  <c r="DH492" i="1"/>
  <c r="DF492" i="1"/>
  <c r="CQ492" i="1"/>
  <c r="CO492" i="1"/>
  <c r="BZ492" i="1"/>
  <c r="BX492" i="1"/>
  <c r="BI492" i="1"/>
  <c r="BG492" i="1"/>
  <c r="AR492" i="1"/>
  <c r="AP492" i="1"/>
  <c r="AA492" i="1"/>
  <c r="Y492" i="1"/>
  <c r="J492" i="1"/>
  <c r="H492" i="1"/>
  <c r="DW464" i="1"/>
  <c r="DF464" i="1"/>
  <c r="CO464" i="1"/>
  <c r="BX464" i="1"/>
  <c r="BG464" i="1"/>
  <c r="AP464" i="1"/>
  <c r="Y464" i="1"/>
  <c r="H464" i="1"/>
  <c r="EB457" i="1"/>
  <c r="EA457" i="1"/>
  <c r="DZ457" i="1"/>
  <c r="DY457" i="1"/>
  <c r="DK457" i="1"/>
  <c r="DJ457" i="1"/>
  <c r="DI457" i="1"/>
  <c r="DH457" i="1"/>
  <c r="CT457" i="1"/>
  <c r="CS457" i="1"/>
  <c r="CR457" i="1"/>
  <c r="CQ457" i="1"/>
  <c r="CC457" i="1"/>
  <c r="CB457" i="1"/>
  <c r="CA457" i="1"/>
  <c r="BZ457" i="1"/>
  <c r="BL457" i="1"/>
  <c r="BK457" i="1"/>
  <c r="BJ457" i="1"/>
  <c r="BI457" i="1"/>
  <c r="AU457" i="1"/>
  <c r="AT457" i="1"/>
  <c r="AS457" i="1"/>
  <c r="AR457" i="1"/>
  <c r="AD457" i="1"/>
  <c r="AC457" i="1"/>
  <c r="AB457" i="1"/>
  <c r="AA457" i="1"/>
  <c r="M457" i="1"/>
  <c r="L457" i="1"/>
  <c r="K457" i="1"/>
  <c r="J457" i="1"/>
  <c r="K533" i="1"/>
  <c r="DF533" i="1"/>
  <c r="DW533" i="1"/>
  <c r="DW532" i="1"/>
  <c r="DV501" i="1"/>
  <c r="DU501" i="1"/>
  <c r="DT501" i="1"/>
  <c r="DS501" i="1"/>
  <c r="DR397" i="1"/>
  <c r="DR374" i="1"/>
  <c r="DR351" i="1"/>
  <c r="DR232" i="1"/>
  <c r="DR229" i="1"/>
  <c r="DR228" i="1"/>
  <c r="DR273" i="1" s="1"/>
  <c r="DR275" i="1" s="1"/>
  <c r="DQ221" i="1"/>
  <c r="DQ210" i="1"/>
  <c r="DQ209" i="1"/>
  <c r="DQ220" i="1" s="1"/>
  <c r="DQ208" i="1"/>
  <c r="DQ219" i="1" s="1"/>
  <c r="DQ207" i="1"/>
  <c r="DQ218" i="1" s="1"/>
  <c r="DT187" i="1"/>
  <c r="DS187" i="1"/>
  <c r="DU186" i="1"/>
  <c r="DU187" i="1" s="1"/>
  <c r="DT186" i="1"/>
  <c r="DS185" i="1"/>
  <c r="DU184" i="1"/>
  <c r="DU185" i="1" s="1"/>
  <c r="DT184" i="1"/>
  <c r="DT185" i="1" s="1"/>
  <c r="DR147" i="1"/>
  <c r="DR145" i="1"/>
  <c r="DR140" i="1"/>
  <c r="DS94" i="1"/>
  <c r="DR63" i="1"/>
  <c r="DS72" i="1" s="1"/>
  <c r="DS92" i="1" s="1"/>
  <c r="DR57" i="1"/>
  <c r="DR58" i="1" s="1"/>
  <c r="DR193" i="1" s="1"/>
  <c r="DR56" i="1"/>
  <c r="DS238" i="1" s="1"/>
  <c r="DR55" i="1"/>
  <c r="DR168" i="1" s="1"/>
  <c r="DR54" i="1"/>
  <c r="DR53" i="1"/>
  <c r="DR410" i="1" s="1"/>
  <c r="DU463" i="1" s="1"/>
  <c r="DS42" i="1"/>
  <c r="DS40" i="1"/>
  <c r="DS39" i="1"/>
  <c r="DS38" i="1"/>
  <c r="DS37" i="1"/>
  <c r="DS188" i="1" s="1"/>
  <c r="DS189" i="1" s="1"/>
  <c r="DS36" i="1"/>
  <c r="DR234" i="1" s="1"/>
  <c r="DR279" i="1" s="1"/>
  <c r="DS35" i="1"/>
  <c r="DR235" i="1" s="1"/>
  <c r="DR280" i="1" s="1"/>
  <c r="DS25" i="1"/>
  <c r="DS26" i="1" s="1"/>
  <c r="DS24" i="1"/>
  <c r="DS46" i="1" s="1"/>
  <c r="DS23" i="1"/>
  <c r="DS45" i="1" s="1"/>
  <c r="DS22" i="1"/>
  <c r="DS44" i="1" s="1"/>
  <c r="DS21" i="1"/>
  <c r="DS43" i="1" s="1"/>
  <c r="DR233" i="1" s="1"/>
  <c r="DR278" i="1" s="1"/>
  <c r="DS19" i="1"/>
  <c r="DS41" i="1" s="1"/>
  <c r="DS14" i="1"/>
  <c r="DP3" i="1"/>
  <c r="DP4" i="1" s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DE501" i="1"/>
  <c r="DD501" i="1"/>
  <c r="DC501" i="1"/>
  <c r="DB501" i="1"/>
  <c r="DA397" i="1"/>
  <c r="DA391" i="1"/>
  <c r="DD402" i="1" s="1"/>
  <c r="DA374" i="1"/>
  <c r="DA351" i="1"/>
  <c r="DA228" i="1"/>
  <c r="DA235" i="1" s="1"/>
  <c r="DA280" i="1" s="1"/>
  <c r="CZ219" i="1"/>
  <c r="CZ210" i="1"/>
  <c r="CZ221" i="1" s="1"/>
  <c r="CZ209" i="1"/>
  <c r="CZ220" i="1" s="1"/>
  <c r="CZ208" i="1"/>
  <c r="CZ207" i="1"/>
  <c r="CZ218" i="1" s="1"/>
  <c r="DB187" i="1"/>
  <c r="DD186" i="1"/>
  <c r="DD187" i="1" s="1"/>
  <c r="DC186" i="1"/>
  <c r="DC187" i="1" s="1"/>
  <c r="DB185" i="1"/>
  <c r="DD184" i="1"/>
  <c r="DD185" i="1" s="1"/>
  <c r="DC184" i="1"/>
  <c r="DC185" i="1" s="1"/>
  <c r="DA147" i="1"/>
  <c r="DA145" i="1"/>
  <c r="DA140" i="1"/>
  <c r="DB94" i="1"/>
  <c r="DA63" i="1"/>
  <c r="DB72" i="1" s="1"/>
  <c r="DB92" i="1" s="1"/>
  <c r="DA58" i="1"/>
  <c r="DA193" i="1" s="1"/>
  <c r="DA57" i="1"/>
  <c r="DB239" i="1" s="1"/>
  <c r="DA56" i="1"/>
  <c r="DB238" i="1" s="1"/>
  <c r="DA55" i="1"/>
  <c r="DA168" i="1" s="1"/>
  <c r="DA54" i="1"/>
  <c r="DA53" i="1"/>
  <c r="DA411" i="1" s="1"/>
  <c r="DE463" i="1" s="1"/>
  <c r="DB46" i="1"/>
  <c r="DB43" i="1"/>
  <c r="DB42" i="1"/>
  <c r="DB40" i="1"/>
  <c r="DB39" i="1"/>
  <c r="DB38" i="1"/>
  <c r="DB37" i="1"/>
  <c r="DB36" i="1"/>
  <c r="DB35" i="1"/>
  <c r="DB26" i="1"/>
  <c r="DB48" i="1" s="1"/>
  <c r="DB25" i="1"/>
  <c r="DB47" i="1" s="1"/>
  <c r="DB24" i="1"/>
  <c r="DB23" i="1"/>
  <c r="DB45" i="1" s="1"/>
  <c r="DB22" i="1"/>
  <c r="DB44" i="1" s="1"/>
  <c r="DB21" i="1"/>
  <c r="DB19" i="1"/>
  <c r="DB41" i="1" s="1"/>
  <c r="DB14" i="1"/>
  <c r="CY3" i="1"/>
  <c r="CY4" i="1" s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N501" i="1"/>
  <c r="CM501" i="1"/>
  <c r="CL501" i="1"/>
  <c r="CK501" i="1"/>
  <c r="CJ397" i="1"/>
  <c r="CJ374" i="1"/>
  <c r="CJ351" i="1"/>
  <c r="CJ228" i="1"/>
  <c r="CJ229" i="1" s="1"/>
  <c r="CI210" i="1"/>
  <c r="CI221" i="1" s="1"/>
  <c r="CI209" i="1"/>
  <c r="CI220" i="1" s="1"/>
  <c r="CI208" i="1"/>
  <c r="CI219" i="1" s="1"/>
  <c r="CI207" i="1"/>
  <c r="CI218" i="1" s="1"/>
  <c r="CK188" i="1"/>
  <c r="CK189" i="1" s="1"/>
  <c r="CK187" i="1"/>
  <c r="CM186" i="1"/>
  <c r="CM187" i="1" s="1"/>
  <c r="CL186" i="1"/>
  <c r="CL187" i="1" s="1"/>
  <c r="CK185" i="1"/>
  <c r="CM184" i="1"/>
  <c r="CM185" i="1" s="1"/>
  <c r="CL184" i="1"/>
  <c r="CL185" i="1" s="1"/>
  <c r="CJ147" i="1"/>
  <c r="CJ145" i="1"/>
  <c r="CJ140" i="1"/>
  <c r="CK94" i="1"/>
  <c r="CJ63" i="1"/>
  <c r="CK72" i="1" s="1"/>
  <c r="CK92" i="1" s="1"/>
  <c r="CJ57" i="1"/>
  <c r="CJ58" i="1" s="1"/>
  <c r="CJ193" i="1" s="1"/>
  <c r="CL194" i="1" s="1"/>
  <c r="CJ56" i="1"/>
  <c r="CK238" i="1" s="1"/>
  <c r="CJ55" i="1"/>
  <c r="CJ168" i="1" s="1"/>
  <c r="CK170" i="1" s="1"/>
  <c r="CJ54" i="1"/>
  <c r="CJ53" i="1"/>
  <c r="CK42" i="1"/>
  <c r="CK40" i="1"/>
  <c r="CK39" i="1"/>
  <c r="CK38" i="1"/>
  <c r="CK37" i="1"/>
  <c r="CJ484" i="1" s="1"/>
  <c r="CK36" i="1"/>
  <c r="CK35" i="1"/>
  <c r="CK25" i="1"/>
  <c r="CK24" i="1"/>
  <c r="CK46" i="1" s="1"/>
  <c r="CK23" i="1"/>
  <c r="CK45" i="1" s="1"/>
  <c r="CK22" i="1"/>
  <c r="CK44" i="1" s="1"/>
  <c r="CK21" i="1"/>
  <c r="CK43" i="1" s="1"/>
  <c r="CJ233" i="1" s="1"/>
  <c r="CJ278" i="1" s="1"/>
  <c r="CK14" i="1"/>
  <c r="CH3" i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31" i="1" s="1"/>
  <c r="CH32" i="1" s="1"/>
  <c r="BW501" i="1"/>
  <c r="BV501" i="1"/>
  <c r="BU501" i="1"/>
  <c r="BT501" i="1"/>
  <c r="BS397" i="1"/>
  <c r="BS374" i="1"/>
  <c r="BS351" i="1"/>
  <c r="BS228" i="1"/>
  <c r="BS229" i="1" s="1"/>
  <c r="BR210" i="1"/>
  <c r="BR221" i="1" s="1"/>
  <c r="BR209" i="1"/>
  <c r="BR220" i="1" s="1"/>
  <c r="BR208" i="1"/>
  <c r="BR219" i="1" s="1"/>
  <c r="BR207" i="1"/>
  <c r="BR218" i="1" s="1"/>
  <c r="BT188" i="1"/>
  <c r="BT189" i="1" s="1"/>
  <c r="BT187" i="1"/>
  <c r="BV186" i="1"/>
  <c r="BV187" i="1" s="1"/>
  <c r="BU186" i="1"/>
  <c r="BU187" i="1" s="1"/>
  <c r="BT185" i="1"/>
  <c r="BV184" i="1"/>
  <c r="BV185" i="1" s="1"/>
  <c r="BU184" i="1"/>
  <c r="BU185" i="1" s="1"/>
  <c r="BS147" i="1"/>
  <c r="BS145" i="1"/>
  <c r="BS140" i="1"/>
  <c r="BT94" i="1"/>
  <c r="BS63" i="1"/>
  <c r="BT72" i="1" s="1"/>
  <c r="BT92" i="1" s="1"/>
  <c r="BS57" i="1"/>
  <c r="BT239" i="1" s="1"/>
  <c r="BS56" i="1"/>
  <c r="BT238" i="1" s="1"/>
  <c r="BW265" i="1" s="1"/>
  <c r="BS55" i="1"/>
  <c r="BS168" i="1" s="1"/>
  <c r="BS54" i="1"/>
  <c r="BS53" i="1"/>
  <c r="BS550" i="1" s="1"/>
  <c r="BT571" i="1" s="1"/>
  <c r="BT46" i="1"/>
  <c r="BT42" i="1"/>
  <c r="BT40" i="1"/>
  <c r="BT39" i="1"/>
  <c r="BT38" i="1"/>
  <c r="BT37" i="1"/>
  <c r="BT36" i="1"/>
  <c r="BT35" i="1"/>
  <c r="BT25" i="1"/>
  <c r="BT47" i="1" s="1"/>
  <c r="BT24" i="1"/>
  <c r="BT23" i="1"/>
  <c r="BT45" i="1" s="1"/>
  <c r="BT22" i="1"/>
  <c r="BT44" i="1" s="1"/>
  <c r="BT21" i="1"/>
  <c r="BT43" i="1" s="1"/>
  <c r="BT14" i="1"/>
  <c r="BQ3" i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F501" i="1"/>
  <c r="BE501" i="1"/>
  <c r="BD501" i="1"/>
  <c r="BC501" i="1"/>
  <c r="BB397" i="1"/>
  <c r="BB374" i="1"/>
  <c r="BB351" i="1"/>
  <c r="BB228" i="1"/>
  <c r="BB230" i="1" s="1"/>
  <c r="BA210" i="1"/>
  <c r="BA221" i="1" s="1"/>
  <c r="BA209" i="1"/>
  <c r="BA220" i="1" s="1"/>
  <c r="BA208" i="1"/>
  <c r="BA219" i="1" s="1"/>
  <c r="BA207" i="1"/>
  <c r="BA218" i="1" s="1"/>
  <c r="BD187" i="1"/>
  <c r="BC187" i="1"/>
  <c r="BE186" i="1"/>
  <c r="BE187" i="1" s="1"/>
  <c r="BD186" i="1"/>
  <c r="BC185" i="1"/>
  <c r="BE184" i="1"/>
  <c r="BE185" i="1" s="1"/>
  <c r="BD184" i="1"/>
  <c r="BD185" i="1" s="1"/>
  <c r="BB147" i="1"/>
  <c r="BB145" i="1"/>
  <c r="BB140" i="1"/>
  <c r="BC94" i="1"/>
  <c r="BB63" i="1"/>
  <c r="BC72" i="1" s="1"/>
  <c r="BC92" i="1" s="1"/>
  <c r="BB57" i="1"/>
  <c r="BB58" i="1" s="1"/>
  <c r="BB193" i="1" s="1"/>
  <c r="BD203" i="1" s="1"/>
  <c r="BB56" i="1"/>
  <c r="BC238" i="1" s="1"/>
  <c r="BB55" i="1"/>
  <c r="BB168" i="1" s="1"/>
  <c r="BB54" i="1"/>
  <c r="BB53" i="1"/>
  <c r="BB553" i="1" s="1"/>
  <c r="BF571" i="1" s="1"/>
  <c r="BC45" i="1"/>
  <c r="BC42" i="1"/>
  <c r="BC40" i="1"/>
  <c r="BC39" i="1"/>
  <c r="BC38" i="1"/>
  <c r="BC37" i="1"/>
  <c r="BC188" i="1" s="1"/>
  <c r="BC36" i="1"/>
  <c r="BC35" i="1"/>
  <c r="BC25" i="1"/>
  <c r="BC47" i="1" s="1"/>
  <c r="BI424" i="1" s="1"/>
  <c r="BJ424" i="1" s="1"/>
  <c r="BK424" i="1" s="1"/>
  <c r="BL424" i="1" s="1"/>
  <c r="BC24" i="1"/>
  <c r="BC46" i="1" s="1"/>
  <c r="BC23" i="1"/>
  <c r="BC22" i="1"/>
  <c r="BC44" i="1" s="1"/>
  <c r="BC21" i="1"/>
  <c r="BC43" i="1" s="1"/>
  <c r="BC14" i="1"/>
  <c r="AZ3" i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O501" i="1"/>
  <c r="AN501" i="1"/>
  <c r="AM501" i="1"/>
  <c r="AL501" i="1"/>
  <c r="AK397" i="1"/>
  <c r="AK374" i="1"/>
  <c r="AK351" i="1"/>
  <c r="AK230" i="1"/>
  <c r="AK228" i="1"/>
  <c r="AK232" i="1" s="1"/>
  <c r="AJ210" i="1"/>
  <c r="AJ221" i="1" s="1"/>
  <c r="AJ209" i="1"/>
  <c r="AJ220" i="1" s="1"/>
  <c r="AJ208" i="1"/>
  <c r="AJ219" i="1" s="1"/>
  <c r="AJ207" i="1"/>
  <c r="AJ218" i="1" s="1"/>
  <c r="AL188" i="1"/>
  <c r="AL189" i="1" s="1"/>
  <c r="AM187" i="1"/>
  <c r="AL187" i="1"/>
  <c r="AN186" i="1"/>
  <c r="AN187" i="1" s="1"/>
  <c r="AM186" i="1"/>
  <c r="AN185" i="1"/>
  <c r="AL185" i="1"/>
  <c r="AN184" i="1"/>
  <c r="AM184" i="1"/>
  <c r="AM185" i="1" s="1"/>
  <c r="AL169" i="1"/>
  <c r="AK147" i="1"/>
  <c r="AK145" i="1"/>
  <c r="AK140" i="1"/>
  <c r="AL94" i="1"/>
  <c r="AK63" i="1"/>
  <c r="AL72" i="1" s="1"/>
  <c r="AL92" i="1" s="1"/>
  <c r="AK57" i="1"/>
  <c r="AK56" i="1"/>
  <c r="AL238" i="1" s="1"/>
  <c r="AQ265" i="1" s="1"/>
  <c r="AK55" i="1"/>
  <c r="AK168" i="1" s="1"/>
  <c r="AL170" i="1" s="1"/>
  <c r="AK54" i="1"/>
  <c r="AK53" i="1"/>
  <c r="AK412" i="1" s="1"/>
  <c r="AP463" i="1" s="1"/>
  <c r="AL47" i="1"/>
  <c r="AK486" i="1" s="1"/>
  <c r="AL43" i="1"/>
  <c r="AK233" i="1" s="1"/>
  <c r="AK278" i="1" s="1"/>
  <c r="AL42" i="1"/>
  <c r="AL40" i="1"/>
  <c r="AL39" i="1"/>
  <c r="AL38" i="1"/>
  <c r="AL37" i="1"/>
  <c r="AL36" i="1"/>
  <c r="AK234" i="1" s="1"/>
  <c r="AK279" i="1" s="1"/>
  <c r="AL35" i="1"/>
  <c r="AK235" i="1" s="1"/>
  <c r="AK280" i="1" s="1"/>
  <c r="AL26" i="1"/>
  <c r="AL48" i="1" s="1"/>
  <c r="AL25" i="1"/>
  <c r="AL24" i="1"/>
  <c r="AL46" i="1" s="1"/>
  <c r="AL23" i="1"/>
  <c r="AL45" i="1" s="1"/>
  <c r="AL22" i="1"/>
  <c r="AL44" i="1" s="1"/>
  <c r="AK231" i="1" s="1"/>
  <c r="AL21" i="1"/>
  <c r="AL19" i="1"/>
  <c r="AL41" i="1" s="1"/>
  <c r="AL14" i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X501" i="1"/>
  <c r="W501" i="1"/>
  <c r="V501" i="1"/>
  <c r="U501" i="1"/>
  <c r="T397" i="1"/>
  <c r="T392" i="1"/>
  <c r="X402" i="1" s="1"/>
  <c r="T374" i="1"/>
  <c r="T373" i="1"/>
  <c r="AE379" i="1" s="1"/>
  <c r="T369" i="1"/>
  <c r="X379" i="1" s="1"/>
  <c r="T351" i="1"/>
  <c r="T346" i="1"/>
  <c r="X356" i="1" s="1"/>
  <c r="T345" i="1"/>
  <c r="W356" i="1" s="1"/>
  <c r="T228" i="1"/>
  <c r="T235" i="1" s="1"/>
  <c r="T280" i="1" s="1"/>
  <c r="T325" i="1" s="1"/>
  <c r="S210" i="1"/>
  <c r="S221" i="1" s="1"/>
  <c r="S209" i="1"/>
  <c r="S220" i="1" s="1"/>
  <c r="S208" i="1"/>
  <c r="S219" i="1" s="1"/>
  <c r="S207" i="1"/>
  <c r="S218" i="1" s="1"/>
  <c r="W187" i="1"/>
  <c r="U187" i="1"/>
  <c r="W186" i="1"/>
  <c r="V186" i="1"/>
  <c r="V187" i="1" s="1"/>
  <c r="W185" i="1"/>
  <c r="U185" i="1"/>
  <c r="W184" i="1"/>
  <c r="V184" i="1"/>
  <c r="V185" i="1" s="1"/>
  <c r="T147" i="1"/>
  <c r="T145" i="1"/>
  <c r="T140" i="1"/>
  <c r="U94" i="1"/>
  <c r="T63" i="1"/>
  <c r="U72" i="1" s="1"/>
  <c r="U92" i="1" s="1"/>
  <c r="T57" i="1"/>
  <c r="T56" i="1"/>
  <c r="U238" i="1" s="1"/>
  <c r="T55" i="1"/>
  <c r="T168" i="1" s="1"/>
  <c r="T54" i="1"/>
  <c r="T53" i="1"/>
  <c r="T474" i="1" s="1"/>
  <c r="Y491" i="1" s="1"/>
  <c r="U45" i="1"/>
  <c r="U42" i="1"/>
  <c r="U40" i="1"/>
  <c r="U39" i="1"/>
  <c r="U38" i="1"/>
  <c r="U37" i="1"/>
  <c r="U36" i="1"/>
  <c r="U35" i="1"/>
  <c r="U25" i="1"/>
  <c r="U26" i="1" s="1"/>
  <c r="U24" i="1"/>
  <c r="U46" i="1" s="1"/>
  <c r="U23" i="1"/>
  <c r="U22" i="1"/>
  <c r="U44" i="1" s="1"/>
  <c r="U21" i="1"/>
  <c r="U43" i="1" s="1"/>
  <c r="U14" i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E264" i="1" l="1"/>
  <c r="DE262" i="1"/>
  <c r="DR231" i="1"/>
  <c r="DS47" i="1"/>
  <c r="DR230" i="1"/>
  <c r="AO265" i="1"/>
  <c r="BC26" i="1"/>
  <c r="BB344" i="1"/>
  <c r="BD356" i="1" s="1"/>
  <c r="BB368" i="1"/>
  <c r="BE379" i="1" s="1"/>
  <c r="BB396" i="1"/>
  <c r="BM402" i="1" s="1"/>
  <c r="BB473" i="1"/>
  <c r="BF491" i="1" s="1"/>
  <c r="BB511" i="1"/>
  <c r="BD531" i="1" s="1"/>
  <c r="BB557" i="1"/>
  <c r="BM571" i="1" s="1"/>
  <c r="CL188" i="1"/>
  <c r="CL189" i="1" s="1"/>
  <c r="CJ235" i="1"/>
  <c r="CJ280" i="1" s="1"/>
  <c r="DR348" i="1"/>
  <c r="DX356" i="1" s="1"/>
  <c r="DR391" i="1"/>
  <c r="DU402" i="1" s="1"/>
  <c r="BS231" i="1"/>
  <c r="AK139" i="1"/>
  <c r="T232" i="1"/>
  <c r="T348" i="1"/>
  <c r="Z356" i="1" s="1"/>
  <c r="T366" i="1"/>
  <c r="U379" i="1" s="1"/>
  <c r="T412" i="1"/>
  <c r="Y463" i="1" s="1"/>
  <c r="AM170" i="1"/>
  <c r="BB345" i="1"/>
  <c r="BE356" i="1" s="1"/>
  <c r="BB372" i="1"/>
  <c r="BI379" i="1" s="1"/>
  <c r="BB475" i="1"/>
  <c r="BH491" i="1" s="1"/>
  <c r="BB513" i="1"/>
  <c r="BF531" i="1" s="1"/>
  <c r="BS58" i="1"/>
  <c r="BS193" i="1" s="1"/>
  <c r="CL169" i="1"/>
  <c r="CK239" i="1"/>
  <c r="DA229" i="1"/>
  <c r="DA348" i="1"/>
  <c r="DG356" i="1" s="1"/>
  <c r="AR424" i="1"/>
  <c r="AS424" i="1" s="1"/>
  <c r="AT424" i="1" s="1"/>
  <c r="AU424" i="1" s="1"/>
  <c r="BB392" i="1"/>
  <c r="BF402" i="1" s="1"/>
  <c r="BB477" i="1"/>
  <c r="BM491" i="1" s="1"/>
  <c r="T233" i="1"/>
  <c r="T278" i="1" s="1"/>
  <c r="T229" i="1"/>
  <c r="T273" i="1"/>
  <c r="T234" i="1"/>
  <c r="T279" i="1" s="1"/>
  <c r="T349" i="1"/>
  <c r="AA356" i="1" s="1"/>
  <c r="T368" i="1"/>
  <c r="W379" i="1" s="1"/>
  <c r="T516" i="1"/>
  <c r="AA531" i="1" s="1"/>
  <c r="AL171" i="1"/>
  <c r="AK273" i="1"/>
  <c r="AK275" i="1" s="1"/>
  <c r="BC19" i="1"/>
  <c r="BC41" i="1" s="1"/>
  <c r="BB348" i="1"/>
  <c r="BH356" i="1" s="1"/>
  <c r="BB408" i="1"/>
  <c r="BI418" i="1" s="1"/>
  <c r="BB476" i="1"/>
  <c r="BI491" i="1" s="1"/>
  <c r="BB517" i="1"/>
  <c r="BM531" i="1" s="1"/>
  <c r="CJ273" i="1"/>
  <c r="CJ275" i="1" s="1"/>
  <c r="DA139" i="1"/>
  <c r="DA554" i="1"/>
  <c r="DF571" i="1" s="1"/>
  <c r="DS239" i="1"/>
  <c r="DY265" i="1" s="1"/>
  <c r="DR372" i="1"/>
  <c r="DY379" i="1" s="1"/>
  <c r="EA256" i="1"/>
  <c r="DV262" i="1"/>
  <c r="DX264" i="1"/>
  <c r="DR274" i="1"/>
  <c r="DA477" i="1"/>
  <c r="DL491" i="1" s="1"/>
  <c r="DA346" i="1"/>
  <c r="DE356" i="1" s="1"/>
  <c r="DA368" i="1"/>
  <c r="DD379" i="1" s="1"/>
  <c r="CJ231" i="1"/>
  <c r="CJ230" i="1"/>
  <c r="CJ232" i="1"/>
  <c r="BS232" i="1"/>
  <c r="BS395" i="1"/>
  <c r="BZ402" i="1" s="1"/>
  <c r="BS233" i="1"/>
  <c r="BS278" i="1" s="1"/>
  <c r="BS273" i="1"/>
  <c r="BS349" i="1"/>
  <c r="BZ356" i="1" s="1"/>
  <c r="BS350" i="1"/>
  <c r="CD356" i="1" s="1"/>
  <c r="BS370" i="1"/>
  <c r="BX379" i="1" s="1"/>
  <c r="BD171" i="1"/>
  <c r="BC171" i="1"/>
  <c r="BC175" i="1" s="1"/>
  <c r="AL173" i="1"/>
  <c r="AM169" i="1"/>
  <c r="AM171" i="1"/>
  <c r="AL175" i="1" s="1"/>
  <c r="DR139" i="1"/>
  <c r="DS48" i="1"/>
  <c r="DR325" i="1"/>
  <c r="DS330" i="1"/>
  <c r="DS169" i="1"/>
  <c r="DT170" i="1"/>
  <c r="DT171" i="1"/>
  <c r="DS171" i="1"/>
  <c r="DS170" i="1"/>
  <c r="DT169" i="1"/>
  <c r="EC257" i="1"/>
  <c r="ED252" i="1"/>
  <c r="EC252" i="1"/>
  <c r="ED256" i="1"/>
  <c r="ED253" i="1"/>
  <c r="EC251" i="1"/>
  <c r="EC256" i="1"/>
  <c r="ED251" i="1"/>
  <c r="DR276" i="1"/>
  <c r="DZ295" i="1" s="1"/>
  <c r="DZ307" i="1" s="1"/>
  <c r="ED255" i="1"/>
  <c r="EC253" i="1"/>
  <c r="ED257" i="1"/>
  <c r="EC255" i="1"/>
  <c r="DU196" i="1"/>
  <c r="DS194" i="1"/>
  <c r="DT202" i="1"/>
  <c r="DT200" i="1"/>
  <c r="DT198" i="1"/>
  <c r="DT196" i="1"/>
  <c r="DS202" i="1"/>
  <c r="DS200" i="1"/>
  <c r="DS198" i="1"/>
  <c r="DS196" i="1"/>
  <c r="DV196" i="1" s="1"/>
  <c r="DR207" i="1" s="1"/>
  <c r="DR218" i="1" s="1"/>
  <c r="DT201" i="1"/>
  <c r="DT197" i="1"/>
  <c r="DU195" i="1"/>
  <c r="DT203" i="1"/>
  <c r="DT199" i="1"/>
  <c r="DS195" i="1"/>
  <c r="DU199" i="1"/>
  <c r="DU197" i="1"/>
  <c r="DT195" i="1"/>
  <c r="DS203" i="1"/>
  <c r="DS201" i="1"/>
  <c r="DS199" i="1"/>
  <c r="DV199" i="1" s="1"/>
  <c r="DS208" i="1" s="1"/>
  <c r="DS219" i="1" s="1"/>
  <c r="DS197" i="1"/>
  <c r="DU194" i="1"/>
  <c r="DT194" i="1"/>
  <c r="DU198" i="1"/>
  <c r="DR552" i="1"/>
  <c r="DU571" i="1" s="1"/>
  <c r="DR516" i="1"/>
  <c r="DY531" i="1" s="1"/>
  <c r="DR474" i="1"/>
  <c r="DW491" i="1" s="1"/>
  <c r="DR409" i="1"/>
  <c r="DT463" i="1" s="1"/>
  <c r="DR551" i="1"/>
  <c r="DT571" i="1" s="1"/>
  <c r="DR515" i="1"/>
  <c r="DX531" i="1" s="1"/>
  <c r="DR556" i="1"/>
  <c r="DY571" i="1" s="1"/>
  <c r="DR512" i="1"/>
  <c r="DU531" i="1" s="1"/>
  <c r="DR470" i="1"/>
  <c r="DR413" i="1"/>
  <c r="DX463" i="1" s="1"/>
  <c r="DR393" i="1"/>
  <c r="DW402" i="1" s="1"/>
  <c r="DR369" i="1"/>
  <c r="DV379" i="1" s="1"/>
  <c r="DR349" i="1"/>
  <c r="DY356" i="1" s="1"/>
  <c r="DR476" i="1"/>
  <c r="DY491" i="1" s="1"/>
  <c r="DR408" i="1"/>
  <c r="DR390" i="1"/>
  <c r="DT402" i="1" s="1"/>
  <c r="DR371" i="1"/>
  <c r="DX379" i="1" s="1"/>
  <c r="DR347" i="1"/>
  <c r="DW356" i="1" s="1"/>
  <c r="DR557" i="1"/>
  <c r="EC571" i="1" s="1"/>
  <c r="DR517" i="1"/>
  <c r="EC531" i="1" s="1"/>
  <c r="DR475" i="1"/>
  <c r="DX491" i="1" s="1"/>
  <c r="DR389" i="1"/>
  <c r="DS402" i="1" s="1"/>
  <c r="DR370" i="1"/>
  <c r="DW379" i="1" s="1"/>
  <c r="DR346" i="1"/>
  <c r="DV356" i="1" s="1"/>
  <c r="DR555" i="1"/>
  <c r="DX571" i="1" s="1"/>
  <c r="DR514" i="1"/>
  <c r="DW531" i="1" s="1"/>
  <c r="DR473" i="1"/>
  <c r="DV491" i="1" s="1"/>
  <c r="DR368" i="1"/>
  <c r="DU379" i="1" s="1"/>
  <c r="DR345" i="1"/>
  <c r="DU356" i="1" s="1"/>
  <c r="DR554" i="1"/>
  <c r="DW571" i="1" s="1"/>
  <c r="DR513" i="1"/>
  <c r="DV531" i="1" s="1"/>
  <c r="DR472" i="1"/>
  <c r="DU491" i="1" s="1"/>
  <c r="DR415" i="1"/>
  <c r="DR396" i="1"/>
  <c r="EC402" i="1" s="1"/>
  <c r="DR367" i="1"/>
  <c r="DT379" i="1" s="1"/>
  <c r="DR344" i="1"/>
  <c r="DT356" i="1" s="1"/>
  <c r="DR553" i="1"/>
  <c r="DV571" i="1" s="1"/>
  <c r="DR511" i="1"/>
  <c r="DT531" i="1" s="1"/>
  <c r="DR471" i="1"/>
  <c r="DT491" i="1" s="1"/>
  <c r="DR414" i="1"/>
  <c r="DR395" i="1"/>
  <c r="DY402" i="1" s="1"/>
  <c r="DR366" i="1"/>
  <c r="DS379" i="1" s="1"/>
  <c r="DR343" i="1"/>
  <c r="DS356" i="1" s="1"/>
  <c r="DR550" i="1"/>
  <c r="DS571" i="1" s="1"/>
  <c r="DR510" i="1"/>
  <c r="DS531" i="1" s="1"/>
  <c r="DR412" i="1"/>
  <c r="DW463" i="1" s="1"/>
  <c r="DR394" i="1"/>
  <c r="DX402" i="1" s="1"/>
  <c r="DR411" i="1"/>
  <c r="DV463" i="1" s="1"/>
  <c r="DR392" i="1"/>
  <c r="DV402" i="1" s="1"/>
  <c r="DR373" i="1"/>
  <c r="EC379" i="1" s="1"/>
  <c r="DR350" i="1"/>
  <c r="EC356" i="1" s="1"/>
  <c r="EA251" i="1"/>
  <c r="EA253" i="1"/>
  <c r="DV264" i="1"/>
  <c r="EB251" i="1"/>
  <c r="DW264" i="1"/>
  <c r="DT188" i="1"/>
  <c r="DT189" i="1" s="1"/>
  <c r="EA254" i="1"/>
  <c r="EB256" i="1"/>
  <c r="DW262" i="1"/>
  <c r="DV265" i="1"/>
  <c r="DR277" i="1"/>
  <c r="DR524" i="1"/>
  <c r="DR564" i="1"/>
  <c r="DR484" i="1"/>
  <c r="DU188" i="1"/>
  <c r="DU189" i="1" s="1"/>
  <c r="DU201" i="1" s="1"/>
  <c r="EA252" i="1"/>
  <c r="EB254" i="1"/>
  <c r="ED254" i="1" s="1"/>
  <c r="DX262" i="1"/>
  <c r="DW265" i="1"/>
  <c r="EB252" i="1"/>
  <c r="DV263" i="1"/>
  <c r="DV266" i="1" s="1"/>
  <c r="DR477" i="1"/>
  <c r="EC491" i="1" s="1"/>
  <c r="DR486" i="1"/>
  <c r="DR566" i="1"/>
  <c r="DR526" i="1"/>
  <c r="DY424" i="1"/>
  <c r="DZ424" i="1" s="1"/>
  <c r="EA424" i="1" s="1"/>
  <c r="EB424" i="1" s="1"/>
  <c r="DX265" i="1"/>
  <c r="DX263" i="1"/>
  <c r="DY264" i="1"/>
  <c r="DY262" i="1"/>
  <c r="EB257" i="1"/>
  <c r="EB255" i="1"/>
  <c r="EB253" i="1"/>
  <c r="EA257" i="1"/>
  <c r="DW263" i="1"/>
  <c r="DR283" i="1"/>
  <c r="EA255" i="1"/>
  <c r="DY263" i="1"/>
  <c r="DD195" i="1"/>
  <c r="DD199" i="1"/>
  <c r="DD197" i="1"/>
  <c r="DC195" i="1"/>
  <c r="DC203" i="1"/>
  <c r="DC201" i="1"/>
  <c r="DC199" i="1"/>
  <c r="DC197" i="1"/>
  <c r="DB195" i="1"/>
  <c r="DB203" i="1"/>
  <c r="DB201" i="1"/>
  <c r="DB199" i="1"/>
  <c r="DB197" i="1"/>
  <c r="DD194" i="1"/>
  <c r="DC194" i="1"/>
  <c r="DD198" i="1"/>
  <c r="DD196" i="1"/>
  <c r="DB194" i="1"/>
  <c r="DB196" i="1"/>
  <c r="DC196" i="1"/>
  <c r="DB198" i="1"/>
  <c r="DA566" i="1"/>
  <c r="DA486" i="1"/>
  <c r="DA526" i="1"/>
  <c r="DH424" i="1"/>
  <c r="DI424" i="1" s="1"/>
  <c r="DJ424" i="1" s="1"/>
  <c r="DK424" i="1" s="1"/>
  <c r="DB200" i="1"/>
  <c r="DC202" i="1"/>
  <c r="DC171" i="1"/>
  <c r="DB171" i="1"/>
  <c r="DC170" i="1"/>
  <c r="DB170" i="1"/>
  <c r="DC169" i="1"/>
  <c r="DB169" i="1"/>
  <c r="DB173" i="1" s="1"/>
  <c r="DH265" i="1"/>
  <c r="DH263" i="1"/>
  <c r="DK256" i="1"/>
  <c r="DK254" i="1"/>
  <c r="DK252" i="1"/>
  <c r="DG265" i="1"/>
  <c r="DG263" i="1"/>
  <c r="DJ256" i="1"/>
  <c r="DJ254" i="1"/>
  <c r="DJ252" i="1"/>
  <c r="DA283" i="1"/>
  <c r="DF265" i="1"/>
  <c r="DF263" i="1"/>
  <c r="DE265" i="1"/>
  <c r="DE263" i="1"/>
  <c r="DE266" i="1" s="1"/>
  <c r="DH264" i="1"/>
  <c r="DH262" i="1"/>
  <c r="DK257" i="1"/>
  <c r="DK255" i="1"/>
  <c r="DK253" i="1"/>
  <c r="DK251" i="1"/>
  <c r="DG264" i="1"/>
  <c r="DG262" i="1"/>
  <c r="DJ257" i="1"/>
  <c r="DJ255" i="1"/>
  <c r="DJ253" i="1"/>
  <c r="DJ251" i="1"/>
  <c r="DF264" i="1"/>
  <c r="DF262" i="1"/>
  <c r="DC200" i="1"/>
  <c r="DA525" i="1"/>
  <c r="DH423" i="1"/>
  <c r="DA565" i="1"/>
  <c r="DA236" i="1"/>
  <c r="DA281" i="1" s="1"/>
  <c r="DA485" i="1"/>
  <c r="DB190" i="1"/>
  <c r="DA325" i="1"/>
  <c r="DC198" i="1"/>
  <c r="DA524" i="1"/>
  <c r="DA564" i="1"/>
  <c r="DA484" i="1"/>
  <c r="DB188" i="1"/>
  <c r="DB202" i="1"/>
  <c r="DA230" i="1"/>
  <c r="DA392" i="1"/>
  <c r="DE402" i="1" s="1"/>
  <c r="DA553" i="1"/>
  <c r="DE571" i="1" s="1"/>
  <c r="DA517" i="1"/>
  <c r="DL531" i="1" s="1"/>
  <c r="DA475" i="1"/>
  <c r="DG491" i="1" s="1"/>
  <c r="DA410" i="1"/>
  <c r="DD463" i="1" s="1"/>
  <c r="DA390" i="1"/>
  <c r="DC402" i="1" s="1"/>
  <c r="DA552" i="1"/>
  <c r="DD571" i="1" s="1"/>
  <c r="DA516" i="1"/>
  <c r="DH531" i="1" s="1"/>
  <c r="DA474" i="1"/>
  <c r="DF491" i="1" s="1"/>
  <c r="DA409" i="1"/>
  <c r="DC463" i="1" s="1"/>
  <c r="DA551" i="1"/>
  <c r="DC571" i="1" s="1"/>
  <c r="DA515" i="1"/>
  <c r="DG531" i="1" s="1"/>
  <c r="DA473" i="1"/>
  <c r="DE491" i="1" s="1"/>
  <c r="DA408" i="1"/>
  <c r="DA396" i="1"/>
  <c r="DL402" i="1" s="1"/>
  <c r="DA372" i="1"/>
  <c r="DH379" i="1" s="1"/>
  <c r="DA344" i="1"/>
  <c r="DC356" i="1" s="1"/>
  <c r="DA550" i="1"/>
  <c r="DB571" i="1" s="1"/>
  <c r="DA514" i="1"/>
  <c r="DF531" i="1" s="1"/>
  <c r="DA472" i="1"/>
  <c r="DD491" i="1" s="1"/>
  <c r="DA415" i="1"/>
  <c r="DA395" i="1"/>
  <c r="DH402" i="1" s="1"/>
  <c r="DA371" i="1"/>
  <c r="DG379" i="1" s="1"/>
  <c r="DA557" i="1"/>
  <c r="DL571" i="1" s="1"/>
  <c r="DA513" i="1"/>
  <c r="DE531" i="1" s="1"/>
  <c r="DA471" i="1"/>
  <c r="DC491" i="1" s="1"/>
  <c r="DA414" i="1"/>
  <c r="DA394" i="1"/>
  <c r="DG402" i="1" s="1"/>
  <c r="DA370" i="1"/>
  <c r="DF379" i="1" s="1"/>
  <c r="DA556" i="1"/>
  <c r="DH571" i="1" s="1"/>
  <c r="DA512" i="1"/>
  <c r="DD531" i="1" s="1"/>
  <c r="DA470" i="1"/>
  <c r="DA413" i="1"/>
  <c r="DG463" i="1" s="1"/>
  <c r="DA393" i="1"/>
  <c r="DF402" i="1" s="1"/>
  <c r="DA369" i="1"/>
  <c r="DE379" i="1" s="1"/>
  <c r="DA349" i="1"/>
  <c r="DH356" i="1" s="1"/>
  <c r="DA231" i="1"/>
  <c r="DA343" i="1"/>
  <c r="DB356" i="1" s="1"/>
  <c r="DA366" i="1"/>
  <c r="DB379" i="1" s="1"/>
  <c r="DA412" i="1"/>
  <c r="DF463" i="1" s="1"/>
  <c r="DA510" i="1"/>
  <c r="DB531" i="1" s="1"/>
  <c r="DA232" i="1"/>
  <c r="DA345" i="1"/>
  <c r="DD356" i="1" s="1"/>
  <c r="DA367" i="1"/>
  <c r="DC379" i="1" s="1"/>
  <c r="DA476" i="1"/>
  <c r="DH491" i="1" s="1"/>
  <c r="DA511" i="1"/>
  <c r="DC531" i="1" s="1"/>
  <c r="DA233" i="1"/>
  <c r="DA278" i="1" s="1"/>
  <c r="DA273" i="1"/>
  <c r="DA234" i="1"/>
  <c r="DA279" i="1" s="1"/>
  <c r="DB330" i="1" s="1"/>
  <c r="DA347" i="1"/>
  <c r="DF356" i="1" s="1"/>
  <c r="DA373" i="1"/>
  <c r="DL379" i="1" s="1"/>
  <c r="DA350" i="1"/>
  <c r="DL356" i="1" s="1"/>
  <c r="DA389" i="1"/>
  <c r="DB402" i="1" s="1"/>
  <c r="DA555" i="1"/>
  <c r="DG571" i="1" s="1"/>
  <c r="CK47" i="1"/>
  <c r="CK19" i="1"/>
  <c r="CK41" i="1" s="1"/>
  <c r="CK26" i="1"/>
  <c r="CJ552" i="1"/>
  <c r="CM571" i="1" s="1"/>
  <c r="CJ516" i="1"/>
  <c r="CQ531" i="1" s="1"/>
  <c r="CJ474" i="1"/>
  <c r="CO491" i="1" s="1"/>
  <c r="CJ409" i="1"/>
  <c r="CL463" i="1" s="1"/>
  <c r="CJ551" i="1"/>
  <c r="CL571" i="1" s="1"/>
  <c r="CJ515" i="1"/>
  <c r="CP531" i="1" s="1"/>
  <c r="CJ556" i="1"/>
  <c r="CQ571" i="1" s="1"/>
  <c r="CJ512" i="1"/>
  <c r="CM531" i="1" s="1"/>
  <c r="CJ470" i="1"/>
  <c r="CJ413" i="1"/>
  <c r="CP463" i="1" s="1"/>
  <c r="CJ393" i="1"/>
  <c r="CO402" i="1" s="1"/>
  <c r="CJ369" i="1"/>
  <c r="CN379" i="1" s="1"/>
  <c r="CJ349" i="1"/>
  <c r="CQ356" i="1" s="1"/>
  <c r="CJ557" i="1"/>
  <c r="CU571" i="1" s="1"/>
  <c r="CJ517" i="1"/>
  <c r="CU531" i="1" s="1"/>
  <c r="CJ411" i="1"/>
  <c r="CN463" i="1" s="1"/>
  <c r="CJ392" i="1"/>
  <c r="CN402" i="1" s="1"/>
  <c r="CJ373" i="1"/>
  <c r="CU379" i="1" s="1"/>
  <c r="CJ350" i="1"/>
  <c r="CU356" i="1" s="1"/>
  <c r="CJ555" i="1"/>
  <c r="CP571" i="1" s="1"/>
  <c r="CJ514" i="1"/>
  <c r="CO531" i="1" s="1"/>
  <c r="CJ477" i="1"/>
  <c r="CU491" i="1" s="1"/>
  <c r="CJ410" i="1"/>
  <c r="CM463" i="1" s="1"/>
  <c r="CJ391" i="1"/>
  <c r="CM402" i="1" s="1"/>
  <c r="CJ372" i="1"/>
  <c r="CQ379" i="1" s="1"/>
  <c r="CJ348" i="1"/>
  <c r="CP356" i="1" s="1"/>
  <c r="CJ553" i="1"/>
  <c r="CN571" i="1" s="1"/>
  <c r="CJ511" i="1"/>
  <c r="CL531" i="1" s="1"/>
  <c r="CJ475" i="1"/>
  <c r="CP491" i="1" s="1"/>
  <c r="CJ389" i="1"/>
  <c r="CK402" i="1" s="1"/>
  <c r="CJ370" i="1"/>
  <c r="CO379" i="1" s="1"/>
  <c r="CJ346" i="1"/>
  <c r="CN356" i="1" s="1"/>
  <c r="CJ513" i="1"/>
  <c r="CN531" i="1" s="1"/>
  <c r="CJ415" i="1"/>
  <c r="CJ395" i="1"/>
  <c r="CQ402" i="1" s="1"/>
  <c r="CJ347" i="1"/>
  <c r="CO356" i="1" s="1"/>
  <c r="CJ554" i="1"/>
  <c r="CO571" i="1" s="1"/>
  <c r="CJ510" i="1"/>
  <c r="CK531" i="1" s="1"/>
  <c r="CJ414" i="1"/>
  <c r="CJ394" i="1"/>
  <c r="CP402" i="1" s="1"/>
  <c r="CJ371" i="1"/>
  <c r="CP379" i="1" s="1"/>
  <c r="CJ345" i="1"/>
  <c r="CM356" i="1" s="1"/>
  <c r="CJ550" i="1"/>
  <c r="CK571" i="1" s="1"/>
  <c r="CJ412" i="1"/>
  <c r="CO463" i="1" s="1"/>
  <c r="CJ390" i="1"/>
  <c r="CL402" i="1" s="1"/>
  <c r="CJ368" i="1"/>
  <c r="CM379" i="1" s="1"/>
  <c r="CJ344" i="1"/>
  <c r="CL356" i="1" s="1"/>
  <c r="CJ408" i="1"/>
  <c r="CJ367" i="1"/>
  <c r="CL379" i="1" s="1"/>
  <c r="CJ343" i="1"/>
  <c r="CK356" i="1" s="1"/>
  <c r="CJ476" i="1"/>
  <c r="CQ491" i="1" s="1"/>
  <c r="CJ366" i="1"/>
  <c r="CK379" i="1" s="1"/>
  <c r="CJ473" i="1"/>
  <c r="CN491" i="1" s="1"/>
  <c r="CJ471" i="1"/>
  <c r="CL491" i="1" s="1"/>
  <c r="CJ396" i="1"/>
  <c r="CU402" i="1" s="1"/>
  <c r="CJ472" i="1"/>
  <c r="CM491" i="1" s="1"/>
  <c r="CJ325" i="1"/>
  <c r="CK197" i="1"/>
  <c r="CU256" i="1"/>
  <c r="CU252" i="1"/>
  <c r="CJ276" i="1"/>
  <c r="CR295" i="1" s="1"/>
  <c r="CR307" i="1" s="1"/>
  <c r="CV257" i="1"/>
  <c r="CV255" i="1"/>
  <c r="CV253" i="1"/>
  <c r="CV251" i="1"/>
  <c r="CU253" i="1"/>
  <c r="CV256" i="1"/>
  <c r="CU255" i="1"/>
  <c r="CV252" i="1"/>
  <c r="CU257" i="1"/>
  <c r="CU251" i="1"/>
  <c r="CL203" i="1"/>
  <c r="CL201" i="1"/>
  <c r="CL199" i="1"/>
  <c r="CL197" i="1"/>
  <c r="CK195" i="1"/>
  <c r="CK203" i="1"/>
  <c r="CK201" i="1"/>
  <c r="CK199" i="1"/>
  <c r="CM198" i="1"/>
  <c r="CM196" i="1"/>
  <c r="CK194" i="1"/>
  <c r="CL196" i="1"/>
  <c r="CL202" i="1"/>
  <c r="CL200" i="1"/>
  <c r="CL198" i="1"/>
  <c r="CM199" i="1"/>
  <c r="CK202" i="1"/>
  <c r="CK200" i="1"/>
  <c r="CK198" i="1"/>
  <c r="CK196" i="1"/>
  <c r="CN196" i="1" s="1"/>
  <c r="CJ207" i="1" s="1"/>
  <c r="CJ218" i="1" s="1"/>
  <c r="CL195" i="1"/>
  <c r="CM195" i="1"/>
  <c r="CM197" i="1"/>
  <c r="CL170" i="1"/>
  <c r="CK174" i="1" s="1"/>
  <c r="CK169" i="1"/>
  <c r="CK173" i="1" s="1"/>
  <c r="CK171" i="1"/>
  <c r="CL171" i="1"/>
  <c r="CM194" i="1"/>
  <c r="CN264" i="1"/>
  <c r="CN262" i="1"/>
  <c r="CQ265" i="1"/>
  <c r="CQ263" i="1"/>
  <c r="CT256" i="1"/>
  <c r="CT254" i="1"/>
  <c r="CT252" i="1"/>
  <c r="CJ283" i="1"/>
  <c r="CO265" i="1"/>
  <c r="CO263" i="1"/>
  <c r="CT251" i="1"/>
  <c r="CP264" i="1"/>
  <c r="CJ524" i="1"/>
  <c r="CJ564" i="1"/>
  <c r="CM188" i="1"/>
  <c r="CM189" i="1" s="1"/>
  <c r="CM201" i="1" s="1"/>
  <c r="CS255" i="1"/>
  <c r="CQ264" i="1"/>
  <c r="CS252" i="1"/>
  <c r="CT255" i="1"/>
  <c r="CO262" i="1"/>
  <c r="CN265" i="1"/>
  <c r="CP262" i="1"/>
  <c r="CP265" i="1"/>
  <c r="CS253" i="1"/>
  <c r="CS256" i="1"/>
  <c r="CQ262" i="1"/>
  <c r="CQ266" i="1" s="1"/>
  <c r="CT253" i="1"/>
  <c r="CN263" i="1"/>
  <c r="CS257" i="1"/>
  <c r="CP263" i="1"/>
  <c r="CS251" i="1"/>
  <c r="CS254" i="1"/>
  <c r="CU254" i="1" s="1"/>
  <c r="CT257" i="1"/>
  <c r="CO264" i="1"/>
  <c r="CJ277" i="1"/>
  <c r="CJ274" i="1"/>
  <c r="CJ234" i="1"/>
  <c r="CJ279" i="1" s="1"/>
  <c r="CK330" i="1" s="1"/>
  <c r="BU585" i="1"/>
  <c r="BU572" i="1"/>
  <c r="BU573" i="1"/>
  <c r="BT573" i="1"/>
  <c r="BT572" i="1"/>
  <c r="BS566" i="1"/>
  <c r="BS526" i="1"/>
  <c r="BS486" i="1"/>
  <c r="BZ424" i="1"/>
  <c r="CA424" i="1" s="1"/>
  <c r="CB424" i="1" s="1"/>
  <c r="CC424" i="1" s="1"/>
  <c r="CE256" i="1"/>
  <c r="CE252" i="1"/>
  <c r="CD256" i="1"/>
  <c r="CD252" i="1"/>
  <c r="BS276" i="1"/>
  <c r="CA295" i="1" s="1"/>
  <c r="CA307" i="1" s="1"/>
  <c r="CE257" i="1"/>
  <c r="CE255" i="1"/>
  <c r="CE253" i="1"/>
  <c r="CE251" i="1"/>
  <c r="CD257" i="1"/>
  <c r="CD251" i="1"/>
  <c r="CD255" i="1"/>
  <c r="CD253" i="1"/>
  <c r="BU169" i="1"/>
  <c r="BT169" i="1"/>
  <c r="BU171" i="1"/>
  <c r="BU170" i="1"/>
  <c r="BT170" i="1"/>
  <c r="BT171" i="1"/>
  <c r="BT175" i="1" s="1"/>
  <c r="BX263" i="1"/>
  <c r="CC257" i="1"/>
  <c r="BZ263" i="1"/>
  <c r="CC253" i="1"/>
  <c r="CC255" i="1"/>
  <c r="CC251" i="1"/>
  <c r="BS277" i="1"/>
  <c r="BS275" i="1"/>
  <c r="BT195" i="1"/>
  <c r="BU199" i="1"/>
  <c r="BU203" i="1"/>
  <c r="BT26" i="1"/>
  <c r="BU188" i="1"/>
  <c r="BU189" i="1" s="1"/>
  <c r="BU195" i="1"/>
  <c r="BV197" i="1"/>
  <c r="BV199" i="1"/>
  <c r="BS234" i="1"/>
  <c r="BS279" i="1" s="1"/>
  <c r="BX264" i="1"/>
  <c r="BS274" i="1"/>
  <c r="BU197" i="1"/>
  <c r="BU201" i="1"/>
  <c r="BS524" i="1"/>
  <c r="BS484" i="1"/>
  <c r="BS564" i="1"/>
  <c r="BU575" i="1" s="1"/>
  <c r="BV188" i="1"/>
  <c r="BV189" i="1" s="1"/>
  <c r="BV201" i="1" s="1"/>
  <c r="BV195" i="1"/>
  <c r="BS235" i="1"/>
  <c r="BS280" i="1" s="1"/>
  <c r="CB252" i="1"/>
  <c r="CB254" i="1"/>
  <c r="CB256" i="1"/>
  <c r="BY264" i="1"/>
  <c r="BS367" i="1"/>
  <c r="BU379" i="1" s="1"/>
  <c r="BS391" i="1"/>
  <c r="BV402" i="1" s="1"/>
  <c r="BS476" i="1"/>
  <c r="BZ491" i="1" s="1"/>
  <c r="BT196" i="1"/>
  <c r="BT198" i="1"/>
  <c r="BT200" i="1"/>
  <c r="BT202" i="1"/>
  <c r="CC252" i="1"/>
  <c r="CC254" i="1"/>
  <c r="CE254" i="1" s="1"/>
  <c r="CC256" i="1"/>
  <c r="BW262" i="1"/>
  <c r="BS368" i="1"/>
  <c r="BV379" i="1" s="1"/>
  <c r="BS393" i="1"/>
  <c r="BX402" i="1" s="1"/>
  <c r="BS512" i="1"/>
  <c r="BV531" i="1" s="1"/>
  <c r="BT19" i="1"/>
  <c r="BT41" i="1" s="1"/>
  <c r="BU200" i="1"/>
  <c r="BZ264" i="1"/>
  <c r="BZ262" i="1"/>
  <c r="BW264" i="1"/>
  <c r="BY265" i="1"/>
  <c r="BY263" i="1"/>
  <c r="BX262" i="1"/>
  <c r="BS515" i="1"/>
  <c r="BY531" i="1" s="1"/>
  <c r="BX265" i="1"/>
  <c r="BT194" i="1"/>
  <c r="BV196" i="1"/>
  <c r="BV198" i="1"/>
  <c r="BV200" i="1"/>
  <c r="BS230" i="1"/>
  <c r="BY262" i="1"/>
  <c r="BY266" i="1" s="1"/>
  <c r="BZ265" i="1"/>
  <c r="BS344" i="1"/>
  <c r="BU356" i="1" s="1"/>
  <c r="BS372" i="1"/>
  <c r="BZ379" i="1" s="1"/>
  <c r="BS396" i="1"/>
  <c r="CD402" i="1" s="1"/>
  <c r="BS412" i="1"/>
  <c r="BX463" i="1" s="1"/>
  <c r="BU196" i="1"/>
  <c r="BU198" i="1"/>
  <c r="BU202" i="1"/>
  <c r="BS553" i="1"/>
  <c r="BW571" i="1" s="1"/>
  <c r="BS517" i="1"/>
  <c r="CD531" i="1" s="1"/>
  <c r="BS475" i="1"/>
  <c r="BY491" i="1" s="1"/>
  <c r="BS410" i="1"/>
  <c r="BV463" i="1" s="1"/>
  <c r="BS390" i="1"/>
  <c r="BU402" i="1" s="1"/>
  <c r="BS366" i="1"/>
  <c r="BT379" i="1" s="1"/>
  <c r="BS346" i="1"/>
  <c r="BW356" i="1" s="1"/>
  <c r="BS552" i="1"/>
  <c r="BV571" i="1" s="1"/>
  <c r="BS516" i="1"/>
  <c r="BZ531" i="1" s="1"/>
  <c r="BS474" i="1"/>
  <c r="BX491" i="1" s="1"/>
  <c r="BS409" i="1"/>
  <c r="BU463" i="1" s="1"/>
  <c r="BS389" i="1"/>
  <c r="BT402" i="1" s="1"/>
  <c r="BS373" i="1"/>
  <c r="CD379" i="1" s="1"/>
  <c r="BS345" i="1"/>
  <c r="BV356" i="1" s="1"/>
  <c r="BS511" i="1"/>
  <c r="BU531" i="1" s="1"/>
  <c r="BS473" i="1"/>
  <c r="BW491" i="1" s="1"/>
  <c r="BS348" i="1"/>
  <c r="BY356" i="1" s="1"/>
  <c r="BS510" i="1"/>
  <c r="BT531" i="1" s="1"/>
  <c r="BS472" i="1"/>
  <c r="BV491" i="1" s="1"/>
  <c r="BS415" i="1"/>
  <c r="BS557" i="1"/>
  <c r="CD571" i="1" s="1"/>
  <c r="BS471" i="1"/>
  <c r="BU491" i="1" s="1"/>
  <c r="BS414" i="1"/>
  <c r="BS556" i="1"/>
  <c r="BZ571" i="1" s="1"/>
  <c r="BS470" i="1"/>
  <c r="BS413" i="1"/>
  <c r="BY463" i="1" s="1"/>
  <c r="BS394" i="1"/>
  <c r="BY402" i="1" s="1"/>
  <c r="BS371" i="1"/>
  <c r="BY379" i="1" s="1"/>
  <c r="BS343" i="1"/>
  <c r="BT356" i="1" s="1"/>
  <c r="BS554" i="1"/>
  <c r="BX571" i="1" s="1"/>
  <c r="BS514" i="1"/>
  <c r="BX531" i="1" s="1"/>
  <c r="BS411" i="1"/>
  <c r="BW463" i="1" s="1"/>
  <c r="BS392" i="1"/>
  <c r="BW402" i="1" s="1"/>
  <c r="BS369" i="1"/>
  <c r="BW379" i="1" s="1"/>
  <c r="BS551" i="1"/>
  <c r="BU571" i="1" s="1"/>
  <c r="BS513" i="1"/>
  <c r="BW531" i="1" s="1"/>
  <c r="BS477" i="1"/>
  <c r="CD491" i="1" s="1"/>
  <c r="BS408" i="1"/>
  <c r="CB251" i="1"/>
  <c r="CB253" i="1"/>
  <c r="CB255" i="1"/>
  <c r="CB257" i="1"/>
  <c r="BW263" i="1"/>
  <c r="BS283" i="1"/>
  <c r="BS347" i="1"/>
  <c r="BX356" i="1" s="1"/>
  <c r="BS555" i="1"/>
  <c r="BY571" i="1" s="1"/>
  <c r="BE188" i="1"/>
  <c r="BE189" i="1" s="1"/>
  <c r="BD188" i="1"/>
  <c r="BD189" i="1" s="1"/>
  <c r="BC189" i="1"/>
  <c r="BI421" i="1"/>
  <c r="BJ421" i="1" s="1"/>
  <c r="BK421" i="1" s="1"/>
  <c r="BL421" i="1" s="1"/>
  <c r="BH263" i="1"/>
  <c r="BB283" i="1"/>
  <c r="BI262" i="1"/>
  <c r="BH262" i="1"/>
  <c r="BB139" i="1"/>
  <c r="BC48" i="1"/>
  <c r="BE195" i="1"/>
  <c r="BE201" i="1"/>
  <c r="BE199" i="1"/>
  <c r="BE197" i="1"/>
  <c r="BD195" i="1"/>
  <c r="BD201" i="1"/>
  <c r="BD196" i="1"/>
  <c r="BC201" i="1"/>
  <c r="BC203" i="1"/>
  <c r="BE200" i="1"/>
  <c r="BC198" i="1"/>
  <c r="BE194" i="1"/>
  <c r="BD200" i="1"/>
  <c r="BD197" i="1"/>
  <c r="BD194" i="1"/>
  <c r="BC196" i="1"/>
  <c r="BE198" i="1"/>
  <c r="BC200" i="1"/>
  <c r="BC197" i="1"/>
  <c r="BF197" i="1" s="1"/>
  <c r="BC207" i="1" s="1"/>
  <c r="BC218" i="1" s="1"/>
  <c r="BC194" i="1"/>
  <c r="BC199" i="1"/>
  <c r="BD202" i="1"/>
  <c r="BD199" i="1"/>
  <c r="BC202" i="1"/>
  <c r="BE196" i="1"/>
  <c r="BC195" i="1"/>
  <c r="BD198" i="1"/>
  <c r="BC169" i="1"/>
  <c r="BB389" i="1"/>
  <c r="BC402" i="1" s="1"/>
  <c r="BB412" i="1"/>
  <c r="BG463" i="1" s="1"/>
  <c r="BB566" i="1"/>
  <c r="BB486" i="1"/>
  <c r="BB526" i="1"/>
  <c r="BB229" i="1"/>
  <c r="BB235" i="1"/>
  <c r="BB280" i="1" s="1"/>
  <c r="BB234" i="1"/>
  <c r="BB279" i="1" s="1"/>
  <c r="BC463" i="1"/>
  <c r="BI422" i="1"/>
  <c r="BJ422" i="1" s="1"/>
  <c r="BK422" i="1" s="1"/>
  <c r="BL422" i="1" s="1"/>
  <c r="BI419" i="1"/>
  <c r="BJ419" i="1" s="1"/>
  <c r="BK419" i="1" s="1"/>
  <c r="BL419" i="1" s="1"/>
  <c r="BB552" i="1"/>
  <c r="BE571" i="1" s="1"/>
  <c r="BB516" i="1"/>
  <c r="BI531" i="1" s="1"/>
  <c r="BB474" i="1"/>
  <c r="BG491" i="1" s="1"/>
  <c r="BB409" i="1"/>
  <c r="BD463" i="1" s="1"/>
  <c r="BB551" i="1"/>
  <c r="BD571" i="1" s="1"/>
  <c r="BB515" i="1"/>
  <c r="BH531" i="1" s="1"/>
  <c r="BB550" i="1"/>
  <c r="BC571" i="1" s="1"/>
  <c r="BB514" i="1"/>
  <c r="BG531" i="1" s="1"/>
  <c r="BB472" i="1"/>
  <c r="BE491" i="1" s="1"/>
  <c r="BB415" i="1"/>
  <c r="BB395" i="1"/>
  <c r="BI402" i="1" s="1"/>
  <c r="BB371" i="1"/>
  <c r="BH379" i="1" s="1"/>
  <c r="BB556" i="1"/>
  <c r="BI571" i="1" s="1"/>
  <c r="BB512" i="1"/>
  <c r="BE531" i="1" s="1"/>
  <c r="BB470" i="1"/>
  <c r="BB413" i="1"/>
  <c r="BH463" i="1" s="1"/>
  <c r="BB393" i="1"/>
  <c r="BG402" i="1" s="1"/>
  <c r="BB369" i="1"/>
  <c r="BF379" i="1" s="1"/>
  <c r="BB349" i="1"/>
  <c r="BI356" i="1" s="1"/>
  <c r="BB554" i="1"/>
  <c r="BG571" i="1" s="1"/>
  <c r="BB510" i="1"/>
  <c r="BC531" i="1" s="1"/>
  <c r="BB471" i="1"/>
  <c r="BD491" i="1" s="1"/>
  <c r="BB414" i="1"/>
  <c r="BB390" i="1"/>
  <c r="BD402" i="1" s="1"/>
  <c r="BB366" i="1"/>
  <c r="BC379" i="1" s="1"/>
  <c r="BB350" i="1"/>
  <c r="BM356" i="1" s="1"/>
  <c r="BB411" i="1"/>
  <c r="BF463" i="1" s="1"/>
  <c r="BB347" i="1"/>
  <c r="BG356" i="1" s="1"/>
  <c r="BB410" i="1"/>
  <c r="BE463" i="1" s="1"/>
  <c r="BB373" i="1"/>
  <c r="BM379" i="1" s="1"/>
  <c r="BB346" i="1"/>
  <c r="BF356" i="1" s="1"/>
  <c r="BD169" i="1"/>
  <c r="BB231" i="1"/>
  <c r="BB367" i="1"/>
  <c r="BD379" i="1" s="1"/>
  <c r="BB391" i="1"/>
  <c r="BE402" i="1" s="1"/>
  <c r="BI417" i="1"/>
  <c r="BB555" i="1"/>
  <c r="BH571" i="1" s="1"/>
  <c r="BB232" i="1"/>
  <c r="BC170" i="1"/>
  <c r="BC174" i="1" s="1"/>
  <c r="BD170" i="1"/>
  <c r="BB233" i="1"/>
  <c r="BB278" i="1" s="1"/>
  <c r="BB343" i="1"/>
  <c r="BC356" i="1" s="1"/>
  <c r="BB370" i="1"/>
  <c r="BG379" i="1" s="1"/>
  <c r="BB394" i="1"/>
  <c r="BH402" i="1" s="1"/>
  <c r="BB524" i="1"/>
  <c r="BB564" i="1"/>
  <c r="BB484" i="1"/>
  <c r="BC239" i="1"/>
  <c r="BK254" i="1" s="1"/>
  <c r="BB273" i="1"/>
  <c r="BI420" i="1"/>
  <c r="BJ420" i="1" s="1"/>
  <c r="BK420" i="1" s="1"/>
  <c r="BL420" i="1" s="1"/>
  <c r="AW257" i="1"/>
  <c r="AW255" i="1"/>
  <c r="AW253" i="1"/>
  <c r="AW251" i="1"/>
  <c r="AW256" i="1"/>
  <c r="AW252" i="1"/>
  <c r="AV256" i="1"/>
  <c r="AV252" i="1"/>
  <c r="AK276" i="1"/>
  <c r="AS295" i="1" s="1"/>
  <c r="AS307" i="1" s="1"/>
  <c r="AV251" i="1"/>
  <c r="AV255" i="1"/>
  <c r="AV253" i="1"/>
  <c r="AV257" i="1"/>
  <c r="AK525" i="1"/>
  <c r="AR423" i="1"/>
  <c r="AK565" i="1"/>
  <c r="AK485" i="1"/>
  <c r="AK236" i="1"/>
  <c r="AK281" i="1" s="1"/>
  <c r="AL190" i="1"/>
  <c r="AL330" i="1"/>
  <c r="AK325" i="1"/>
  <c r="AL239" i="1"/>
  <c r="AQ263" i="1" s="1"/>
  <c r="AK58" i="1"/>
  <c r="AK193" i="1" s="1"/>
  <c r="AM188" i="1"/>
  <c r="AM189" i="1" s="1"/>
  <c r="AN188" i="1"/>
  <c r="AN189" i="1" s="1"/>
  <c r="AK274" i="1"/>
  <c r="AK277" i="1"/>
  <c r="AK343" i="1"/>
  <c r="AL356" i="1" s="1"/>
  <c r="AK477" i="1"/>
  <c r="AV491" i="1" s="1"/>
  <c r="AK347" i="1"/>
  <c r="AP356" i="1" s="1"/>
  <c r="AL174" i="1"/>
  <c r="AT255" i="1"/>
  <c r="AK373" i="1"/>
  <c r="AV379" i="1" s="1"/>
  <c r="AK389" i="1"/>
  <c r="AL402" i="1" s="1"/>
  <c r="AK553" i="1"/>
  <c r="AO571" i="1" s="1"/>
  <c r="AK517" i="1"/>
  <c r="AV531" i="1" s="1"/>
  <c r="AK552" i="1"/>
  <c r="AN571" i="1" s="1"/>
  <c r="AK516" i="1"/>
  <c r="AR531" i="1" s="1"/>
  <c r="AK474" i="1"/>
  <c r="AP491" i="1" s="1"/>
  <c r="AK409" i="1"/>
  <c r="AM463" i="1" s="1"/>
  <c r="AK551" i="1"/>
  <c r="AM571" i="1" s="1"/>
  <c r="AK515" i="1"/>
  <c r="AQ531" i="1" s="1"/>
  <c r="AK473" i="1"/>
  <c r="AO491" i="1" s="1"/>
  <c r="AK408" i="1"/>
  <c r="AK396" i="1"/>
  <c r="AV402" i="1" s="1"/>
  <c r="AK557" i="1"/>
  <c r="AV571" i="1" s="1"/>
  <c r="AK513" i="1"/>
  <c r="AO531" i="1" s="1"/>
  <c r="AK471" i="1"/>
  <c r="AM491" i="1" s="1"/>
  <c r="AK414" i="1"/>
  <c r="AK394" i="1"/>
  <c r="AQ402" i="1" s="1"/>
  <c r="AK370" i="1"/>
  <c r="AP379" i="1" s="1"/>
  <c r="AK350" i="1"/>
  <c r="AV356" i="1" s="1"/>
  <c r="AK556" i="1"/>
  <c r="AR571" i="1" s="1"/>
  <c r="AK512" i="1"/>
  <c r="AN531" i="1" s="1"/>
  <c r="AK470" i="1"/>
  <c r="AK413" i="1"/>
  <c r="AQ463" i="1" s="1"/>
  <c r="AK393" i="1"/>
  <c r="AP402" i="1" s="1"/>
  <c r="AK369" i="1"/>
  <c r="AO379" i="1" s="1"/>
  <c r="AK349" i="1"/>
  <c r="AR356" i="1" s="1"/>
  <c r="AK510" i="1"/>
  <c r="AL531" i="1" s="1"/>
  <c r="AK476" i="1"/>
  <c r="AR491" i="1" s="1"/>
  <c r="AK346" i="1"/>
  <c r="AO356" i="1" s="1"/>
  <c r="AK555" i="1"/>
  <c r="AQ571" i="1" s="1"/>
  <c r="AK475" i="1"/>
  <c r="AQ491" i="1" s="1"/>
  <c r="AK554" i="1"/>
  <c r="AP571" i="1" s="1"/>
  <c r="AK472" i="1"/>
  <c r="AN491" i="1" s="1"/>
  <c r="AK415" i="1"/>
  <c r="AK372" i="1"/>
  <c r="AR379" i="1" s="1"/>
  <c r="AK344" i="1"/>
  <c r="AM356" i="1" s="1"/>
  <c r="AK550" i="1"/>
  <c r="AL571" i="1" s="1"/>
  <c r="AK411" i="1"/>
  <c r="AO463" i="1" s="1"/>
  <c r="AK392" i="1"/>
  <c r="AO402" i="1" s="1"/>
  <c r="AK368" i="1"/>
  <c r="AN379" i="1" s="1"/>
  <c r="AK410" i="1"/>
  <c r="AN463" i="1" s="1"/>
  <c r="AK391" i="1"/>
  <c r="AN402" i="1" s="1"/>
  <c r="AK367" i="1"/>
  <c r="AM379" i="1" s="1"/>
  <c r="AK514" i="1"/>
  <c r="AP531" i="1" s="1"/>
  <c r="AK390" i="1"/>
  <c r="AM402" i="1" s="1"/>
  <c r="AK366" i="1"/>
  <c r="AL379" i="1" s="1"/>
  <c r="AK348" i="1"/>
  <c r="AQ356" i="1" s="1"/>
  <c r="AK345" i="1"/>
  <c r="AN356" i="1" s="1"/>
  <c r="AK371" i="1"/>
  <c r="AQ379" i="1" s="1"/>
  <c r="AK511" i="1"/>
  <c r="AM531" i="1" s="1"/>
  <c r="AK283" i="1"/>
  <c r="AP265" i="1"/>
  <c r="AP263" i="1"/>
  <c r="AR264" i="1"/>
  <c r="AR262" i="1"/>
  <c r="AU257" i="1"/>
  <c r="AU255" i="1"/>
  <c r="AU253" i="1"/>
  <c r="AU251" i="1"/>
  <c r="AP264" i="1"/>
  <c r="AP262" i="1"/>
  <c r="AO264" i="1"/>
  <c r="AO262" i="1"/>
  <c r="AR265" i="1"/>
  <c r="AR263" i="1"/>
  <c r="AU256" i="1"/>
  <c r="AU254" i="1"/>
  <c r="AW254" i="1" s="1"/>
  <c r="AU252" i="1"/>
  <c r="AQ264" i="1"/>
  <c r="AK395" i="1"/>
  <c r="AR402" i="1" s="1"/>
  <c r="AK524" i="1"/>
  <c r="AK564" i="1"/>
  <c r="AK484" i="1"/>
  <c r="AK229" i="1"/>
  <c r="AK566" i="1"/>
  <c r="AK526" i="1"/>
  <c r="T484" i="1"/>
  <c r="U188" i="1"/>
  <c r="T524" i="1"/>
  <c r="T564" i="1"/>
  <c r="U171" i="1"/>
  <c r="U175" i="1" s="1"/>
  <c r="V170" i="1"/>
  <c r="U170" i="1"/>
  <c r="V169" i="1"/>
  <c r="U169" i="1"/>
  <c r="V171" i="1"/>
  <c r="T283" i="1"/>
  <c r="X265" i="1"/>
  <c r="AC251" i="1"/>
  <c r="AD254" i="1"/>
  <c r="U239" i="1"/>
  <c r="Z265" i="1" s="1"/>
  <c r="T58" i="1"/>
  <c r="T193" i="1" s="1"/>
  <c r="T231" i="1"/>
  <c r="Y496" i="1"/>
  <c r="Z496" i="1" s="1"/>
  <c r="T139" i="1"/>
  <c r="U48" i="1"/>
  <c r="U330" i="1"/>
  <c r="T350" i="1"/>
  <c r="AE356" i="1" s="1"/>
  <c r="T370" i="1"/>
  <c r="Y379" i="1" s="1"/>
  <c r="T393" i="1"/>
  <c r="Y402" i="1" s="1"/>
  <c r="T413" i="1"/>
  <c r="Z463" i="1" s="1"/>
  <c r="T470" i="1"/>
  <c r="U47" i="1"/>
  <c r="T277" i="1"/>
  <c r="T394" i="1"/>
  <c r="Z402" i="1" s="1"/>
  <c r="T414" i="1"/>
  <c r="T471" i="1"/>
  <c r="V491" i="1" s="1"/>
  <c r="U19" i="1"/>
  <c r="U41" i="1" s="1"/>
  <c r="T230" i="1"/>
  <c r="T343" i="1"/>
  <c r="U356" i="1" s="1"/>
  <c r="T553" i="1"/>
  <c r="X571" i="1" s="1"/>
  <c r="T517" i="1"/>
  <c r="AE531" i="1" s="1"/>
  <c r="T475" i="1"/>
  <c r="Z491" i="1" s="1"/>
  <c r="T410" i="1"/>
  <c r="W463" i="1" s="1"/>
  <c r="T390" i="1"/>
  <c r="V402" i="1" s="1"/>
  <c r="T552" i="1"/>
  <c r="W571" i="1" s="1"/>
  <c r="T551" i="1"/>
  <c r="V571" i="1" s="1"/>
  <c r="T515" i="1"/>
  <c r="Z531" i="1" s="1"/>
  <c r="T473" i="1"/>
  <c r="X491" i="1" s="1"/>
  <c r="T408" i="1"/>
  <c r="T396" i="1"/>
  <c r="AE402" i="1" s="1"/>
  <c r="T372" i="1"/>
  <c r="AA379" i="1" s="1"/>
  <c r="T550" i="1"/>
  <c r="U571" i="1" s="1"/>
  <c r="T514" i="1"/>
  <c r="Y531" i="1" s="1"/>
  <c r="T472" i="1"/>
  <c r="W491" i="1" s="1"/>
  <c r="T415" i="1"/>
  <c r="T395" i="1"/>
  <c r="AA402" i="1" s="1"/>
  <c r="T371" i="1"/>
  <c r="Z379" i="1" s="1"/>
  <c r="T555" i="1"/>
  <c r="Z571" i="1" s="1"/>
  <c r="T511" i="1"/>
  <c r="V531" i="1" s="1"/>
  <c r="T554" i="1"/>
  <c r="Y571" i="1" s="1"/>
  <c r="T510" i="1"/>
  <c r="U531" i="1" s="1"/>
  <c r="T476" i="1"/>
  <c r="AA491" i="1" s="1"/>
  <c r="T411" i="1"/>
  <c r="X463" i="1" s="1"/>
  <c r="T391" i="1"/>
  <c r="W402" i="1" s="1"/>
  <c r="T367" i="1"/>
  <c r="V379" i="1" s="1"/>
  <c r="T347" i="1"/>
  <c r="Y356" i="1" s="1"/>
  <c r="T344" i="1"/>
  <c r="V356" i="1" s="1"/>
  <c r="T477" i="1"/>
  <c r="AE491" i="1" s="1"/>
  <c r="T512" i="1"/>
  <c r="W531" i="1" s="1"/>
  <c r="T556" i="1"/>
  <c r="AA571" i="1" s="1"/>
  <c r="T389" i="1"/>
  <c r="U402" i="1" s="1"/>
  <c r="T409" i="1"/>
  <c r="V463" i="1" s="1"/>
  <c r="T513" i="1"/>
  <c r="X531" i="1" s="1"/>
  <c r="T557" i="1"/>
  <c r="AE571" i="1" s="1"/>
  <c r="BC464" i="1" l="1"/>
  <c r="BJ418" i="1"/>
  <c r="BK418" i="1" s="1"/>
  <c r="BL418" i="1" s="1"/>
  <c r="AA265" i="1"/>
  <c r="Z264" i="1"/>
  <c r="Y265" i="1"/>
  <c r="BF198" i="1"/>
  <c r="BB208" i="1" s="1"/>
  <c r="BB219" i="1" s="1"/>
  <c r="BL252" i="1"/>
  <c r="BG265" i="1"/>
  <c r="BH265" i="1"/>
  <c r="CD254" i="1"/>
  <c r="CE258" i="1"/>
  <c r="BU576" i="1"/>
  <c r="BT576" i="1"/>
  <c r="CM200" i="1"/>
  <c r="DS174" i="1"/>
  <c r="DS173" i="1"/>
  <c r="T274" i="1"/>
  <c r="T275" i="1"/>
  <c r="X264" i="1"/>
  <c r="AD255" i="1"/>
  <c r="BK255" i="1"/>
  <c r="BF265" i="1"/>
  <c r="BL254" i="1"/>
  <c r="BF264" i="1"/>
  <c r="CV254" i="1"/>
  <c r="CK175" i="1"/>
  <c r="CN199" i="1"/>
  <c r="CK208" i="1" s="1"/>
  <c r="CK219" i="1" s="1"/>
  <c r="DE198" i="1"/>
  <c r="DA208" i="1" s="1"/>
  <c r="DA219" i="1" s="1"/>
  <c r="DE197" i="1"/>
  <c r="DB207" i="1" s="1"/>
  <c r="DB218" i="1" s="1"/>
  <c r="Y264" i="1"/>
  <c r="AA264" i="1"/>
  <c r="BI264" i="1"/>
  <c r="BL257" i="1"/>
  <c r="BK256" i="1"/>
  <c r="DG266" i="1"/>
  <c r="BU194" i="1"/>
  <c r="BT197" i="1"/>
  <c r="BW197" i="1" s="1"/>
  <c r="BT207" i="1" s="1"/>
  <c r="BT218" i="1" s="1"/>
  <c r="BT199" i="1"/>
  <c r="BW199" i="1" s="1"/>
  <c r="BT208" i="1" s="1"/>
  <c r="BT219" i="1" s="1"/>
  <c r="BT203" i="1"/>
  <c r="BV194" i="1"/>
  <c r="BT201" i="1"/>
  <c r="BW201" i="1" s="1"/>
  <c r="BT209" i="1" s="1"/>
  <c r="BT220" i="1" s="1"/>
  <c r="BH264" i="1"/>
  <c r="BI265" i="1"/>
  <c r="BG264" i="1"/>
  <c r="EC254" i="1"/>
  <c r="CN266" i="1"/>
  <c r="DY463" i="1"/>
  <c r="DY431" i="1"/>
  <c r="DV533" i="1"/>
  <c r="DU533" i="1"/>
  <c r="DV532" i="1"/>
  <c r="DU532" i="1"/>
  <c r="DX301" i="1"/>
  <c r="DX299" i="1"/>
  <c r="DW297" i="1"/>
  <c r="DT323" i="1"/>
  <c r="DT321" i="1"/>
  <c r="DU301" i="1"/>
  <c r="DU299" i="1"/>
  <c r="DT297" i="1"/>
  <c r="DS323" i="1"/>
  <c r="DS321" i="1"/>
  <c r="DT301" i="1"/>
  <c r="DT299" i="1"/>
  <c r="DS297" i="1"/>
  <c r="DR323" i="1"/>
  <c r="DR321" i="1"/>
  <c r="DR301" i="1"/>
  <c r="DR299" i="1"/>
  <c r="DU321" i="1"/>
  <c r="DW301" i="1"/>
  <c r="DW299" i="1"/>
  <c r="DV297" i="1"/>
  <c r="DU323" i="1"/>
  <c r="DV301" i="1"/>
  <c r="DV299" i="1"/>
  <c r="DU297" i="1"/>
  <c r="DS301" i="1"/>
  <c r="DS299" i="1"/>
  <c r="DR297" i="1"/>
  <c r="DY420" i="1"/>
  <c r="DZ420" i="1" s="1"/>
  <c r="EA420" i="1" s="1"/>
  <c r="EB420" i="1" s="1"/>
  <c r="DY417" i="1"/>
  <c r="DS463" i="1"/>
  <c r="DY422" i="1"/>
  <c r="DZ422" i="1" s="1"/>
  <c r="EA422" i="1" s="1"/>
  <c r="EB422" i="1" s="1"/>
  <c r="DY419" i="1"/>
  <c r="DZ419" i="1" s="1"/>
  <c r="EA419" i="1" s="1"/>
  <c r="EB419" i="1" s="1"/>
  <c r="DY421" i="1"/>
  <c r="DZ421" i="1" s="1"/>
  <c r="EA421" i="1" s="1"/>
  <c r="EB421" i="1" s="1"/>
  <c r="DY418" i="1"/>
  <c r="DW575" i="1"/>
  <c r="DX575" i="1" s="1"/>
  <c r="DT532" i="1"/>
  <c r="DT536" i="1"/>
  <c r="DS536" i="1"/>
  <c r="DT533" i="1"/>
  <c r="DT535" i="1"/>
  <c r="DS533" i="1"/>
  <c r="DS532" i="1"/>
  <c r="DT545" i="1"/>
  <c r="DS535" i="1"/>
  <c r="DV198" i="1"/>
  <c r="DR208" i="1" s="1"/>
  <c r="DR219" i="1" s="1"/>
  <c r="ED258" i="1"/>
  <c r="DX266" i="1"/>
  <c r="DV197" i="1"/>
  <c r="DS207" i="1" s="1"/>
  <c r="DS218" i="1" s="1"/>
  <c r="DW266" i="1"/>
  <c r="DT585" i="1"/>
  <c r="DT572" i="1"/>
  <c r="DS572" i="1"/>
  <c r="DT576" i="1"/>
  <c r="DS576" i="1"/>
  <c r="DT573" i="1"/>
  <c r="DT575" i="1"/>
  <c r="DS573" i="1"/>
  <c r="DS575" i="1"/>
  <c r="DU200" i="1"/>
  <c r="DV200" i="1" s="1"/>
  <c r="DR209" i="1" s="1"/>
  <c r="DR220" i="1" s="1"/>
  <c r="DU332" i="1"/>
  <c r="DX332" i="1"/>
  <c r="DW332" i="1"/>
  <c r="DV332" i="1"/>
  <c r="DT332" i="1"/>
  <c r="DV201" i="1"/>
  <c r="DS209" i="1" s="1"/>
  <c r="DS220" i="1" s="1"/>
  <c r="EC258" i="1"/>
  <c r="DY423" i="1"/>
  <c r="DR485" i="1"/>
  <c r="DR565" i="1"/>
  <c r="DR525" i="1"/>
  <c r="DR236" i="1"/>
  <c r="DR281" i="1" s="1"/>
  <c r="DS190" i="1"/>
  <c r="DY266" i="1"/>
  <c r="EC431" i="1"/>
  <c r="EC463" i="1"/>
  <c r="DR560" i="1"/>
  <c r="DR482" i="1"/>
  <c r="DR559" i="1"/>
  <c r="DR523" i="1"/>
  <c r="DR520" i="1"/>
  <c r="DR478" i="1"/>
  <c r="DR558" i="1"/>
  <c r="DR518" i="1"/>
  <c r="DS491" i="1"/>
  <c r="DT505" i="1" s="1"/>
  <c r="DR483" i="1"/>
  <c r="DR481" i="1"/>
  <c r="DR563" i="1"/>
  <c r="DR522" i="1"/>
  <c r="DR480" i="1"/>
  <c r="DR562" i="1"/>
  <c r="DR521" i="1"/>
  <c r="DR479" i="1"/>
  <c r="DW495" i="1" s="1"/>
  <c r="DX495" i="1" s="1"/>
  <c r="DR561" i="1"/>
  <c r="DR519" i="1"/>
  <c r="DW535" i="1" s="1"/>
  <c r="DX535" i="1" s="1"/>
  <c r="DV573" i="1"/>
  <c r="DU573" i="1"/>
  <c r="DV572" i="1"/>
  <c r="DU572" i="1"/>
  <c r="DS175" i="1"/>
  <c r="DE332" i="1"/>
  <c r="DD332" i="1"/>
  <c r="DC332" i="1"/>
  <c r="DG332" i="1"/>
  <c r="DF332" i="1"/>
  <c r="DG301" i="1"/>
  <c r="DG299" i="1"/>
  <c r="DF297" i="1"/>
  <c r="DF301" i="1"/>
  <c r="DF299" i="1"/>
  <c r="DE297" i="1"/>
  <c r="DD323" i="1"/>
  <c r="DD321" i="1"/>
  <c r="DE301" i="1"/>
  <c r="DE299" i="1"/>
  <c r="DD297" i="1"/>
  <c r="DC323" i="1"/>
  <c r="DC321" i="1"/>
  <c r="DD301" i="1"/>
  <c r="DD299" i="1"/>
  <c r="DC297" i="1"/>
  <c r="DB323" i="1"/>
  <c r="DB321" i="1"/>
  <c r="DC301" i="1"/>
  <c r="DC299" i="1"/>
  <c r="DB297" i="1"/>
  <c r="DA299" i="1"/>
  <c r="DA323" i="1"/>
  <c r="DA321" i="1"/>
  <c r="DB301" i="1"/>
  <c r="DB299" i="1"/>
  <c r="DA297" i="1"/>
  <c r="DA301" i="1"/>
  <c r="DE196" i="1"/>
  <c r="DA207" i="1" s="1"/>
  <c r="DA218" i="1" s="1"/>
  <c r="DA276" i="1"/>
  <c r="DI295" i="1" s="1"/>
  <c r="DI307" i="1" s="1"/>
  <c r="DM257" i="1"/>
  <c r="DM255" i="1"/>
  <c r="DM253" i="1"/>
  <c r="DM251" i="1"/>
  <c r="DL257" i="1"/>
  <c r="DL255" i="1"/>
  <c r="DL253" i="1"/>
  <c r="DL251" i="1"/>
  <c r="DM256" i="1"/>
  <c r="DM254" i="1"/>
  <c r="DM252" i="1"/>
  <c r="DL256" i="1"/>
  <c r="DL254" i="1"/>
  <c r="DL252" i="1"/>
  <c r="DL431" i="1"/>
  <c r="DL463" i="1"/>
  <c r="DA294" i="1"/>
  <c r="DA324" i="1"/>
  <c r="DH324" i="1" s="1"/>
  <c r="DE199" i="1"/>
  <c r="DB208" i="1" s="1"/>
  <c r="DB219" i="1" s="1"/>
  <c r="DH421" i="1"/>
  <c r="DI421" i="1" s="1"/>
  <c r="DJ421" i="1" s="1"/>
  <c r="DK421" i="1" s="1"/>
  <c r="DH419" i="1"/>
  <c r="DI419" i="1" s="1"/>
  <c r="DJ419" i="1" s="1"/>
  <c r="DK419" i="1" s="1"/>
  <c r="DH417" i="1"/>
  <c r="DB463" i="1"/>
  <c r="DH420" i="1"/>
  <c r="DI420" i="1" s="1"/>
  <c r="DJ420" i="1" s="1"/>
  <c r="DK420" i="1" s="1"/>
  <c r="DH418" i="1"/>
  <c r="DH422" i="1"/>
  <c r="DI422" i="1" s="1"/>
  <c r="DJ422" i="1" s="1"/>
  <c r="DK422" i="1" s="1"/>
  <c r="DD188" i="1"/>
  <c r="DC188" i="1"/>
  <c r="DC189" i="1" s="1"/>
  <c r="DB189" i="1"/>
  <c r="DH266" i="1"/>
  <c r="DH431" i="1"/>
  <c r="DH463" i="1"/>
  <c r="DI432" i="1"/>
  <c r="DH444" i="1"/>
  <c r="DI423" i="1"/>
  <c r="DJ423" i="1" s="1"/>
  <c r="DK423" i="1" s="1"/>
  <c r="DC585" i="1"/>
  <c r="DB576" i="1"/>
  <c r="DC572" i="1"/>
  <c r="DB572" i="1"/>
  <c r="DC575" i="1"/>
  <c r="DC573" i="1"/>
  <c r="DB575" i="1"/>
  <c r="DB573" i="1"/>
  <c r="DC576" i="1"/>
  <c r="DA275" i="1"/>
  <c r="DA274" i="1"/>
  <c r="DA277" i="1"/>
  <c r="DB535" i="1"/>
  <c r="DB533" i="1"/>
  <c r="DC536" i="1"/>
  <c r="DC545" i="1"/>
  <c r="DB536" i="1"/>
  <c r="DC532" i="1"/>
  <c r="DC533" i="1"/>
  <c r="DC535" i="1"/>
  <c r="DB532" i="1"/>
  <c r="DF495" i="1"/>
  <c r="DG495" i="1" s="1"/>
  <c r="DB174" i="1"/>
  <c r="DA561" i="1"/>
  <c r="DA483" i="1"/>
  <c r="DA560" i="1"/>
  <c r="DA482" i="1"/>
  <c r="DA559" i="1"/>
  <c r="DF576" i="1" s="1"/>
  <c r="DG576" i="1" s="1"/>
  <c r="DA523" i="1"/>
  <c r="DA481" i="1"/>
  <c r="DA558" i="1"/>
  <c r="DA522" i="1"/>
  <c r="DA480" i="1"/>
  <c r="DA521" i="1"/>
  <c r="DB491" i="1"/>
  <c r="DC505" i="1" s="1"/>
  <c r="DA479" i="1"/>
  <c r="DA520" i="1"/>
  <c r="DA478" i="1"/>
  <c r="DA519" i="1"/>
  <c r="DA518" i="1"/>
  <c r="DA562" i="1"/>
  <c r="DA563" i="1"/>
  <c r="DG324" i="1"/>
  <c r="DF324" i="1"/>
  <c r="DE324" i="1"/>
  <c r="DF266" i="1"/>
  <c r="DE532" i="1"/>
  <c r="DD532" i="1"/>
  <c r="DE533" i="1"/>
  <c r="DD533" i="1"/>
  <c r="DD572" i="1"/>
  <c r="DE573" i="1"/>
  <c r="DD573" i="1"/>
  <c r="DE572" i="1"/>
  <c r="DB191" i="1"/>
  <c r="DD190" i="1"/>
  <c r="DC190" i="1"/>
  <c r="DC191" i="1" s="1"/>
  <c r="DB175" i="1"/>
  <c r="DG573" i="1"/>
  <c r="CO332" i="1"/>
  <c r="CN332" i="1"/>
  <c r="CL332" i="1"/>
  <c r="CP332" i="1"/>
  <c r="CM332" i="1"/>
  <c r="CV258" i="1"/>
  <c r="CN197" i="1"/>
  <c r="CK207" i="1" s="1"/>
  <c r="CK218" i="1" s="1"/>
  <c r="CL572" i="1"/>
  <c r="CK572" i="1"/>
  <c r="CL575" i="1"/>
  <c r="CL573" i="1"/>
  <c r="CL585" i="1"/>
  <c r="CL576" i="1"/>
  <c r="CK576" i="1"/>
  <c r="CK575" i="1"/>
  <c r="CK573" i="1"/>
  <c r="CJ301" i="1"/>
  <c r="CJ299" i="1"/>
  <c r="CO301" i="1"/>
  <c r="CO299" i="1"/>
  <c r="CN297" i="1"/>
  <c r="CM323" i="1"/>
  <c r="CK301" i="1"/>
  <c r="CM299" i="1"/>
  <c r="CO297" i="1"/>
  <c r="CL323" i="1"/>
  <c r="CL299" i="1"/>
  <c r="CM297" i="1"/>
  <c r="CK323" i="1"/>
  <c r="CM321" i="1"/>
  <c r="CK299" i="1"/>
  <c r="CL297" i="1"/>
  <c r="CJ323" i="1"/>
  <c r="CL321" i="1"/>
  <c r="CK297" i="1"/>
  <c r="CK321" i="1"/>
  <c r="CP301" i="1"/>
  <c r="CJ297" i="1"/>
  <c r="CJ321" i="1"/>
  <c r="CN301" i="1"/>
  <c r="CN299" i="1"/>
  <c r="CM301" i="1"/>
  <c r="CP299" i="1"/>
  <c r="CL301" i="1"/>
  <c r="CU431" i="1"/>
  <c r="CU463" i="1"/>
  <c r="CN201" i="1"/>
  <c r="CK209" i="1" s="1"/>
  <c r="CK220" i="1" s="1"/>
  <c r="CU258" i="1"/>
  <c r="CJ560" i="1"/>
  <c r="CJ482" i="1"/>
  <c r="CJ559" i="1"/>
  <c r="CJ523" i="1"/>
  <c r="CJ520" i="1"/>
  <c r="CJ478" i="1"/>
  <c r="CJ479" i="1"/>
  <c r="CO495" i="1" s="1"/>
  <c r="CP495" i="1" s="1"/>
  <c r="CJ558" i="1"/>
  <c r="CJ483" i="1"/>
  <c r="CJ481" i="1"/>
  <c r="CJ480" i="1"/>
  <c r="CJ522" i="1"/>
  <c r="CJ563" i="1"/>
  <c r="CJ521" i="1"/>
  <c r="CJ562" i="1"/>
  <c r="CJ519" i="1"/>
  <c r="CJ561" i="1"/>
  <c r="CJ518" i="1"/>
  <c r="CK491" i="1"/>
  <c r="CL505" i="1" s="1"/>
  <c r="CN573" i="1"/>
  <c r="CM573" i="1"/>
  <c r="CN572" i="1"/>
  <c r="CM572" i="1"/>
  <c r="CP266" i="1"/>
  <c r="CN198" i="1"/>
  <c r="CJ208" i="1" s="1"/>
  <c r="CJ219" i="1" s="1"/>
  <c r="CQ421" i="1"/>
  <c r="CR421" i="1" s="1"/>
  <c r="CS421" i="1" s="1"/>
  <c r="CT421" i="1" s="1"/>
  <c r="CQ418" i="1"/>
  <c r="CQ420" i="1"/>
  <c r="CR420" i="1" s="1"/>
  <c r="CS420" i="1" s="1"/>
  <c r="CT420" i="1" s="1"/>
  <c r="CQ419" i="1"/>
  <c r="CR419" i="1" s="1"/>
  <c r="CS419" i="1" s="1"/>
  <c r="CT419" i="1" s="1"/>
  <c r="CK463" i="1"/>
  <c r="CQ417" i="1"/>
  <c r="CQ422" i="1"/>
  <c r="CR422" i="1" s="1"/>
  <c r="CS422" i="1" s="1"/>
  <c r="CT422" i="1" s="1"/>
  <c r="CN533" i="1"/>
  <c r="CM532" i="1"/>
  <c r="CM533" i="1"/>
  <c r="CN532" i="1"/>
  <c r="CJ139" i="1"/>
  <c r="CK48" i="1"/>
  <c r="CN200" i="1"/>
  <c r="CJ209" i="1" s="1"/>
  <c r="CJ220" i="1" s="1"/>
  <c r="CQ463" i="1"/>
  <c r="CQ431" i="1"/>
  <c r="CO266" i="1"/>
  <c r="CL532" i="1"/>
  <c r="CL536" i="1"/>
  <c r="CL533" i="1"/>
  <c r="CL535" i="1"/>
  <c r="CK535" i="1"/>
  <c r="CK533" i="1"/>
  <c r="CL545" i="1"/>
  <c r="CK536" i="1"/>
  <c r="CK532" i="1"/>
  <c r="CJ486" i="1"/>
  <c r="CJ526" i="1"/>
  <c r="CQ424" i="1"/>
  <c r="CR424" i="1" s="1"/>
  <c r="CS424" i="1" s="1"/>
  <c r="CT424" i="1" s="1"/>
  <c r="CJ566" i="1"/>
  <c r="CO575" i="1" s="1"/>
  <c r="CP575" i="1" s="1"/>
  <c r="CO576" i="1"/>
  <c r="CP576" i="1" s="1"/>
  <c r="CO535" i="1"/>
  <c r="CP535" i="1" s="1"/>
  <c r="BZ431" i="1"/>
  <c r="BZ463" i="1"/>
  <c r="BX266" i="1"/>
  <c r="BW533" i="1"/>
  <c r="BV533" i="1"/>
  <c r="BW532" i="1"/>
  <c r="BV532" i="1"/>
  <c r="BW200" i="1"/>
  <c r="BS209" i="1" s="1"/>
  <c r="BS220" i="1" s="1"/>
  <c r="BV572" i="1"/>
  <c r="BW573" i="1"/>
  <c r="BV573" i="1"/>
  <c r="BW572" i="1"/>
  <c r="BZ420" i="1"/>
  <c r="CA420" i="1" s="1"/>
  <c r="CB420" i="1" s="1"/>
  <c r="CC420" i="1" s="1"/>
  <c r="BZ417" i="1"/>
  <c r="BT463" i="1"/>
  <c r="BZ422" i="1"/>
  <c r="CA422" i="1" s="1"/>
  <c r="CB422" i="1" s="1"/>
  <c r="CC422" i="1" s="1"/>
  <c r="BZ419" i="1"/>
  <c r="CA419" i="1" s="1"/>
  <c r="CB419" i="1" s="1"/>
  <c r="CC419" i="1" s="1"/>
  <c r="BZ418" i="1"/>
  <c r="BZ421" i="1"/>
  <c r="CA421" i="1" s="1"/>
  <c r="CB421" i="1" s="1"/>
  <c r="CC421" i="1" s="1"/>
  <c r="BW198" i="1"/>
  <c r="BS208" i="1" s="1"/>
  <c r="BS219" i="1" s="1"/>
  <c r="CD258" i="1"/>
  <c r="BU323" i="1"/>
  <c r="BU321" i="1"/>
  <c r="BV301" i="1"/>
  <c r="BV299" i="1"/>
  <c r="BU297" i="1"/>
  <c r="BS301" i="1"/>
  <c r="BS299" i="1"/>
  <c r="BY301" i="1"/>
  <c r="BY299" i="1"/>
  <c r="BX297" i="1"/>
  <c r="BS323" i="1"/>
  <c r="BV321" i="1"/>
  <c r="BT297" i="1"/>
  <c r="BT321" i="1"/>
  <c r="BS297" i="1"/>
  <c r="BV297" i="1"/>
  <c r="BS321" i="1"/>
  <c r="BX301" i="1"/>
  <c r="BW301" i="1"/>
  <c r="BU301" i="1"/>
  <c r="BX299" i="1"/>
  <c r="BT301" i="1"/>
  <c r="BW299" i="1"/>
  <c r="BV323" i="1"/>
  <c r="BT323" i="1"/>
  <c r="BU299" i="1"/>
  <c r="BW297" i="1"/>
  <c r="BT299" i="1"/>
  <c r="BW196" i="1"/>
  <c r="BS207" i="1" s="1"/>
  <c r="BS218" i="1" s="1"/>
  <c r="BT330" i="1"/>
  <c r="BS325" i="1"/>
  <c r="BT174" i="1"/>
  <c r="BT575" i="1"/>
  <c r="CD431" i="1"/>
  <c r="CD463" i="1"/>
  <c r="BT48" i="1"/>
  <c r="BS139" i="1"/>
  <c r="BW266" i="1"/>
  <c r="BZ266" i="1"/>
  <c r="BT535" i="1"/>
  <c r="BT533" i="1"/>
  <c r="BU545" i="1"/>
  <c r="BU535" i="1"/>
  <c r="BU533" i="1"/>
  <c r="BU536" i="1"/>
  <c r="BU532" i="1"/>
  <c r="BT536" i="1"/>
  <c r="BT532" i="1"/>
  <c r="BT173" i="1"/>
  <c r="BS561" i="1"/>
  <c r="BS483" i="1"/>
  <c r="BS560" i="1"/>
  <c r="BS482" i="1"/>
  <c r="BS559" i="1"/>
  <c r="BS521" i="1"/>
  <c r="BS558" i="1"/>
  <c r="BS520" i="1"/>
  <c r="BS519" i="1"/>
  <c r="BS481" i="1"/>
  <c r="BS518" i="1"/>
  <c r="BS480" i="1"/>
  <c r="BS478" i="1"/>
  <c r="BS563" i="1"/>
  <c r="BS523" i="1"/>
  <c r="BT491" i="1"/>
  <c r="BU505" i="1" s="1"/>
  <c r="BS522" i="1"/>
  <c r="BS479" i="1"/>
  <c r="BX495" i="1" s="1"/>
  <c r="BY495" i="1" s="1"/>
  <c r="BS562" i="1"/>
  <c r="BF532" i="1"/>
  <c r="BF533" i="1"/>
  <c r="BE532" i="1"/>
  <c r="BE533" i="1"/>
  <c r="BD536" i="1"/>
  <c r="BD532" i="1"/>
  <c r="BD535" i="1"/>
  <c r="BD545" i="1"/>
  <c r="BC532" i="1"/>
  <c r="BC536" i="1"/>
  <c r="BD533" i="1"/>
  <c r="BC533" i="1"/>
  <c r="BC535" i="1"/>
  <c r="BC173" i="1"/>
  <c r="BK257" i="1"/>
  <c r="BK253" i="1"/>
  <c r="BE464" i="1"/>
  <c r="BJ417" i="1"/>
  <c r="BK417" i="1" s="1"/>
  <c r="BL417" i="1" s="1"/>
  <c r="BI425" i="1"/>
  <c r="BL444" i="1"/>
  <c r="BG576" i="1"/>
  <c r="BH576" i="1" s="1"/>
  <c r="BB325" i="1"/>
  <c r="BC330" i="1"/>
  <c r="BF196" i="1"/>
  <c r="BB207" i="1" s="1"/>
  <c r="BB218" i="1" s="1"/>
  <c r="BF201" i="1"/>
  <c r="BC209" i="1" s="1"/>
  <c r="BC220" i="1" s="1"/>
  <c r="BL256" i="1"/>
  <c r="BG263" i="1"/>
  <c r="BF262" i="1"/>
  <c r="BH464" i="1"/>
  <c r="BG496" i="1"/>
  <c r="BH496" i="1" s="1"/>
  <c r="BI423" i="1"/>
  <c r="BB565" i="1"/>
  <c r="BB236" i="1"/>
  <c r="BB281" i="1" s="1"/>
  <c r="BB485" i="1"/>
  <c r="BB525" i="1"/>
  <c r="BC190" i="1"/>
  <c r="BB277" i="1"/>
  <c r="BB275" i="1"/>
  <c r="BB274" i="1"/>
  <c r="BM431" i="1"/>
  <c r="BM463" i="1"/>
  <c r="BF199" i="1"/>
  <c r="BC208" i="1" s="1"/>
  <c r="BC219" i="1" s="1"/>
  <c r="BL255" i="1"/>
  <c r="BN254" i="1" s="1"/>
  <c r="BL253" i="1"/>
  <c r="BB301" i="1"/>
  <c r="BB299" i="1"/>
  <c r="BH301" i="1"/>
  <c r="BH299" i="1"/>
  <c r="BG297" i="1"/>
  <c r="BG301" i="1"/>
  <c r="BG299" i="1"/>
  <c r="BF297" i="1"/>
  <c r="BE323" i="1"/>
  <c r="BC301" i="1"/>
  <c r="BE299" i="1"/>
  <c r="BD323" i="1"/>
  <c r="BD299" i="1"/>
  <c r="BE297" i="1"/>
  <c r="BC323" i="1"/>
  <c r="BE321" i="1"/>
  <c r="BC299" i="1"/>
  <c r="BD297" i="1"/>
  <c r="BB323" i="1"/>
  <c r="BD321" i="1"/>
  <c r="BC297" i="1"/>
  <c r="BC321" i="1"/>
  <c r="BB297" i="1"/>
  <c r="BB321" i="1"/>
  <c r="BF301" i="1"/>
  <c r="BF299" i="1"/>
  <c r="BE301" i="1"/>
  <c r="BD301" i="1"/>
  <c r="BM256" i="1"/>
  <c r="BM254" i="1"/>
  <c r="BM252" i="1"/>
  <c r="BN257" i="1"/>
  <c r="BN255" i="1"/>
  <c r="BN253" i="1"/>
  <c r="BN251" i="1"/>
  <c r="BN256" i="1"/>
  <c r="BM255" i="1"/>
  <c r="BN252" i="1"/>
  <c r="BM253" i="1"/>
  <c r="BM251" i="1"/>
  <c r="BB276" i="1"/>
  <c r="BJ295" i="1" s="1"/>
  <c r="BJ307" i="1" s="1"/>
  <c r="BM257" i="1"/>
  <c r="BF573" i="1"/>
  <c r="BE573" i="1"/>
  <c r="BF572" i="1"/>
  <c r="BE572" i="1"/>
  <c r="BD464" i="1"/>
  <c r="BI263" i="1"/>
  <c r="BI266" i="1" s="1"/>
  <c r="BG262" i="1"/>
  <c r="BG266" i="1" s="1"/>
  <c r="BF263" i="1"/>
  <c r="BK252" i="1"/>
  <c r="BG536" i="1"/>
  <c r="BH536" i="1" s="1"/>
  <c r="BL251" i="1"/>
  <c r="BK251" i="1"/>
  <c r="BJ492" i="1"/>
  <c r="BM492" i="1"/>
  <c r="BI463" i="1"/>
  <c r="BI431" i="1"/>
  <c r="BB560" i="1"/>
  <c r="BB482" i="1"/>
  <c r="BB559" i="1"/>
  <c r="BB523" i="1"/>
  <c r="BB558" i="1"/>
  <c r="BB522" i="1"/>
  <c r="BB480" i="1"/>
  <c r="BB520" i="1"/>
  <c r="BB478" i="1"/>
  <c r="BB521" i="1"/>
  <c r="BB481" i="1"/>
  <c r="BB563" i="1"/>
  <c r="BB519" i="1"/>
  <c r="BG535" i="1" s="1"/>
  <c r="BH535" i="1" s="1"/>
  <c r="BB479" i="1"/>
  <c r="BB562" i="1"/>
  <c r="BB561" i="1"/>
  <c r="BC491" i="1"/>
  <c r="BD505" i="1" s="1"/>
  <c r="BB483" i="1"/>
  <c r="BB518" i="1"/>
  <c r="BD572" i="1"/>
  <c r="BC572" i="1"/>
  <c r="BD575" i="1"/>
  <c r="BD573" i="1"/>
  <c r="BD585" i="1"/>
  <c r="BD576" i="1"/>
  <c r="BC576" i="1"/>
  <c r="BC575" i="1"/>
  <c r="BC573" i="1"/>
  <c r="BF200" i="1"/>
  <c r="BB209" i="1" s="1"/>
  <c r="BB220" i="1" s="1"/>
  <c r="BH266" i="1"/>
  <c r="AP536" i="1"/>
  <c r="AQ536" i="1" s="1"/>
  <c r="AN572" i="1"/>
  <c r="AO573" i="1"/>
  <c r="AN573" i="1"/>
  <c r="AO572" i="1"/>
  <c r="AP301" i="1"/>
  <c r="AP299" i="1"/>
  <c r="AO297" i="1"/>
  <c r="AM323" i="1"/>
  <c r="AM321" i="1"/>
  <c r="AN301" i="1"/>
  <c r="AN299" i="1"/>
  <c r="AM297" i="1"/>
  <c r="AK323" i="1"/>
  <c r="AK321" i="1"/>
  <c r="AL301" i="1"/>
  <c r="AL299" i="1"/>
  <c r="AK297" i="1"/>
  <c r="AK301" i="1"/>
  <c r="AK299" i="1"/>
  <c r="AQ301" i="1"/>
  <c r="AM299" i="1"/>
  <c r="AO301" i="1"/>
  <c r="AM301" i="1"/>
  <c r="AL321" i="1"/>
  <c r="AN321" i="1"/>
  <c r="AP297" i="1"/>
  <c r="AN297" i="1"/>
  <c r="AN323" i="1"/>
  <c r="AQ299" i="1"/>
  <c r="AL297" i="1"/>
  <c r="AL323" i="1"/>
  <c r="AO299" i="1"/>
  <c r="AL535" i="1"/>
  <c r="AL533" i="1"/>
  <c r="AM545" i="1"/>
  <c r="AL536" i="1"/>
  <c r="AM532" i="1"/>
  <c r="AM535" i="1"/>
  <c r="AM533" i="1"/>
  <c r="AM536" i="1"/>
  <c r="AL532" i="1"/>
  <c r="AR421" i="1"/>
  <c r="AS421" i="1" s="1"/>
  <c r="AT421" i="1" s="1"/>
  <c r="AU421" i="1" s="1"/>
  <c r="AR419" i="1"/>
  <c r="AS419" i="1" s="1"/>
  <c r="AT419" i="1" s="1"/>
  <c r="AU419" i="1" s="1"/>
  <c r="AR417" i="1"/>
  <c r="AL463" i="1"/>
  <c r="AR420" i="1"/>
  <c r="AS420" i="1" s="1"/>
  <c r="AT420" i="1" s="1"/>
  <c r="AU420" i="1" s="1"/>
  <c r="AR418" i="1"/>
  <c r="AR422" i="1"/>
  <c r="AS422" i="1" s="1"/>
  <c r="AT422" i="1" s="1"/>
  <c r="AU422" i="1" s="1"/>
  <c r="AM332" i="1"/>
  <c r="AQ332" i="1"/>
  <c r="AP332" i="1"/>
  <c r="AO332" i="1"/>
  <c r="AN332" i="1"/>
  <c r="AV431" i="1"/>
  <c r="AV463" i="1"/>
  <c r="AP576" i="1"/>
  <c r="AQ576" i="1" s="1"/>
  <c r="AR431" i="1"/>
  <c r="AR463" i="1"/>
  <c r="AK324" i="1"/>
  <c r="AR324" i="1" s="1"/>
  <c r="AK294" i="1"/>
  <c r="AW258" i="1"/>
  <c r="AM190" i="1"/>
  <c r="AM191" i="1" s="1"/>
  <c r="AN190" i="1"/>
  <c r="AN191" i="1" s="1"/>
  <c r="AL191" i="1"/>
  <c r="AR266" i="1"/>
  <c r="AK561" i="1"/>
  <c r="AK560" i="1"/>
  <c r="AK482" i="1"/>
  <c r="AK559" i="1"/>
  <c r="AK523" i="1"/>
  <c r="AK481" i="1"/>
  <c r="AK521" i="1"/>
  <c r="AL491" i="1"/>
  <c r="AM505" i="1" s="1"/>
  <c r="AK479" i="1"/>
  <c r="AK520" i="1"/>
  <c r="AK478" i="1"/>
  <c r="AK558" i="1"/>
  <c r="AK522" i="1"/>
  <c r="AK519" i="1"/>
  <c r="AK518" i="1"/>
  <c r="AK483" i="1"/>
  <c r="AK563" i="1"/>
  <c r="AK480" i="1"/>
  <c r="AK562" i="1"/>
  <c r="AP496" i="1"/>
  <c r="AQ496" i="1" s="1"/>
  <c r="AN203" i="1"/>
  <c r="AN201" i="1"/>
  <c r="AN199" i="1"/>
  <c r="AN197" i="1"/>
  <c r="AL203" i="1"/>
  <c r="AL201" i="1"/>
  <c r="AL199" i="1"/>
  <c r="AL197" i="1"/>
  <c r="AN194" i="1"/>
  <c r="AN202" i="1"/>
  <c r="AN200" i="1"/>
  <c r="AN198" i="1"/>
  <c r="AN196" i="1"/>
  <c r="AL194" i="1"/>
  <c r="AM202" i="1"/>
  <c r="AM200" i="1"/>
  <c r="AM198" i="1"/>
  <c r="AM196" i="1"/>
  <c r="AL202" i="1"/>
  <c r="AL200" i="1"/>
  <c r="AO200" i="1" s="1"/>
  <c r="AK209" i="1" s="1"/>
  <c r="AK220" i="1" s="1"/>
  <c r="AL198" i="1"/>
  <c r="AO198" i="1" s="1"/>
  <c r="AK208" i="1" s="1"/>
  <c r="AK219" i="1" s="1"/>
  <c r="AL196" i="1"/>
  <c r="AL195" i="1"/>
  <c r="AM199" i="1"/>
  <c r="AM194" i="1"/>
  <c r="AM203" i="1"/>
  <c r="AM197" i="1"/>
  <c r="AM201" i="1"/>
  <c r="AN195" i="1"/>
  <c r="AM195" i="1"/>
  <c r="AP266" i="1"/>
  <c r="AM585" i="1"/>
  <c r="AL576" i="1"/>
  <c r="AM572" i="1"/>
  <c r="AL572" i="1"/>
  <c r="AL575" i="1"/>
  <c r="AL573" i="1"/>
  <c r="AM576" i="1"/>
  <c r="AM575" i="1"/>
  <c r="AM573" i="1"/>
  <c r="AN532" i="1"/>
  <c r="AO533" i="1"/>
  <c r="AN533" i="1"/>
  <c r="AO532" i="1"/>
  <c r="AT257" i="1"/>
  <c r="AT256" i="1"/>
  <c r="AT254" i="1"/>
  <c r="AV254" i="1" s="1"/>
  <c r="AV258" i="1" s="1"/>
  <c r="AO263" i="1"/>
  <c r="AO266" i="1" s="1"/>
  <c r="AQ262" i="1"/>
  <c r="AQ266" i="1" s="1"/>
  <c r="AT251" i="1"/>
  <c r="AT253" i="1"/>
  <c r="AT252" i="1"/>
  <c r="AR444" i="1"/>
  <c r="AS423" i="1"/>
  <c r="AT423" i="1" s="1"/>
  <c r="AU423" i="1" s="1"/>
  <c r="AS432" i="1"/>
  <c r="T561" i="1"/>
  <c r="T483" i="1"/>
  <c r="T560" i="1"/>
  <c r="T559" i="1"/>
  <c r="T523" i="1"/>
  <c r="T481" i="1"/>
  <c r="T558" i="1"/>
  <c r="T522" i="1"/>
  <c r="T480" i="1"/>
  <c r="T563" i="1"/>
  <c r="T519" i="1"/>
  <c r="T562" i="1"/>
  <c r="T518" i="1"/>
  <c r="T482" i="1"/>
  <c r="T479" i="1"/>
  <c r="T478" i="1"/>
  <c r="T521" i="1"/>
  <c r="U491" i="1"/>
  <c r="V505" i="1" s="1"/>
  <c r="T520" i="1"/>
  <c r="AB532" i="1"/>
  <c r="AE532" i="1"/>
  <c r="AC254" i="1"/>
  <c r="AC252" i="1"/>
  <c r="AC256" i="1"/>
  <c r="Y262" i="1"/>
  <c r="AD251" i="1"/>
  <c r="Y263" i="1"/>
  <c r="X532" i="1"/>
  <c r="W533" i="1"/>
  <c r="X533" i="1"/>
  <c r="W532" i="1"/>
  <c r="U535" i="1"/>
  <c r="U533" i="1"/>
  <c r="V536" i="1"/>
  <c r="U532" i="1"/>
  <c r="V535" i="1"/>
  <c r="V533" i="1"/>
  <c r="U536" i="1"/>
  <c r="V532" i="1"/>
  <c r="V545" i="1"/>
  <c r="Y536" i="1"/>
  <c r="Z536" i="1" s="1"/>
  <c r="W572" i="1"/>
  <c r="X573" i="1"/>
  <c r="W573" i="1"/>
  <c r="X572" i="1"/>
  <c r="AD252" i="1"/>
  <c r="AD253" i="1"/>
  <c r="U174" i="1"/>
  <c r="W332" i="1"/>
  <c r="V332" i="1"/>
  <c r="Z332" i="1"/>
  <c r="Y332" i="1"/>
  <c r="X332" i="1"/>
  <c r="Y301" i="1"/>
  <c r="Y299" i="1"/>
  <c r="X297" i="1"/>
  <c r="W323" i="1"/>
  <c r="W321" i="1"/>
  <c r="X301" i="1"/>
  <c r="X299" i="1"/>
  <c r="W297" i="1"/>
  <c r="V323" i="1"/>
  <c r="V321" i="1"/>
  <c r="W301" i="1"/>
  <c r="W299" i="1"/>
  <c r="V297" i="1"/>
  <c r="U323" i="1"/>
  <c r="U321" i="1"/>
  <c r="V301" i="1"/>
  <c r="V299" i="1"/>
  <c r="U297" i="1"/>
  <c r="T323" i="1"/>
  <c r="T321" i="1"/>
  <c r="U301" i="1"/>
  <c r="U299" i="1"/>
  <c r="T297" i="1"/>
  <c r="T301" i="1"/>
  <c r="T299" i="1"/>
  <c r="Z301" i="1"/>
  <c r="Z299" i="1"/>
  <c r="Y297" i="1"/>
  <c r="T525" i="1"/>
  <c r="AA423" i="1"/>
  <c r="U190" i="1"/>
  <c r="T565" i="1"/>
  <c r="T236" i="1"/>
  <c r="T281" i="1" s="1"/>
  <c r="T485" i="1"/>
  <c r="AD256" i="1"/>
  <c r="AC253" i="1"/>
  <c r="AD257" i="1"/>
  <c r="AA431" i="1"/>
  <c r="AA463" i="1"/>
  <c r="AA263" i="1"/>
  <c r="AC255" i="1"/>
  <c r="AA262" i="1"/>
  <c r="Y576" i="1"/>
  <c r="Z576" i="1" s="1"/>
  <c r="Z493" i="1"/>
  <c r="AA421" i="1"/>
  <c r="AB421" i="1" s="1"/>
  <c r="AC421" i="1" s="1"/>
  <c r="AD421" i="1" s="1"/>
  <c r="AA419" i="1"/>
  <c r="AB419" i="1" s="1"/>
  <c r="AC419" i="1" s="1"/>
  <c r="AD419" i="1" s="1"/>
  <c r="AA417" i="1"/>
  <c r="U463" i="1"/>
  <c r="AA422" i="1"/>
  <c r="AB422" i="1" s="1"/>
  <c r="AC422" i="1" s="1"/>
  <c r="AD422" i="1" s="1"/>
  <c r="AA418" i="1"/>
  <c r="AA420" i="1"/>
  <c r="AB420" i="1" s="1"/>
  <c r="AC420" i="1" s="1"/>
  <c r="AD420" i="1" s="1"/>
  <c r="Z263" i="1"/>
  <c r="AC257" i="1"/>
  <c r="V585" i="1"/>
  <c r="U576" i="1"/>
  <c r="V572" i="1"/>
  <c r="U572" i="1"/>
  <c r="V575" i="1"/>
  <c r="V573" i="1"/>
  <c r="V576" i="1"/>
  <c r="U573" i="1"/>
  <c r="U575" i="1"/>
  <c r="AF257" i="1"/>
  <c r="AF255" i="1"/>
  <c r="AF253" i="1"/>
  <c r="AF251" i="1"/>
  <c r="AE257" i="1"/>
  <c r="AE255" i="1"/>
  <c r="AE253" i="1"/>
  <c r="AE251" i="1"/>
  <c r="AF256" i="1"/>
  <c r="AF254" i="1"/>
  <c r="AF252" i="1"/>
  <c r="AE256" i="1"/>
  <c r="AE254" i="1"/>
  <c r="AE252" i="1"/>
  <c r="T276" i="1"/>
  <c r="AB295" i="1" s="1"/>
  <c r="AB307" i="1" s="1"/>
  <c r="X262" i="1"/>
  <c r="Z262" i="1"/>
  <c r="X263" i="1"/>
  <c r="V188" i="1"/>
  <c r="V189" i="1" s="1"/>
  <c r="U189" i="1"/>
  <c r="W188" i="1"/>
  <c r="W189" i="1" s="1"/>
  <c r="W201" i="1" s="1"/>
  <c r="AE431" i="1"/>
  <c r="AE463" i="1"/>
  <c r="T566" i="1"/>
  <c r="T526" i="1"/>
  <c r="Y535" i="1" s="1"/>
  <c r="Z535" i="1" s="1"/>
  <c r="T486" i="1"/>
  <c r="AA424" i="1"/>
  <c r="AB424" i="1" s="1"/>
  <c r="AC424" i="1" s="1"/>
  <c r="AD424" i="1" s="1"/>
  <c r="W199" i="1"/>
  <c r="W197" i="1"/>
  <c r="V195" i="1"/>
  <c r="V203" i="1"/>
  <c r="V201" i="1"/>
  <c r="V199" i="1"/>
  <c r="V197" i="1"/>
  <c r="U195" i="1"/>
  <c r="U203" i="1"/>
  <c r="U201" i="1"/>
  <c r="U199" i="1"/>
  <c r="X199" i="1" s="1"/>
  <c r="U208" i="1" s="1"/>
  <c r="U219" i="1" s="1"/>
  <c r="U197" i="1"/>
  <c r="W194" i="1"/>
  <c r="V194" i="1"/>
  <c r="W198" i="1"/>
  <c r="W196" i="1"/>
  <c r="U194" i="1"/>
  <c r="V202" i="1"/>
  <c r="V200" i="1"/>
  <c r="V198" i="1"/>
  <c r="V196" i="1"/>
  <c r="U202" i="1"/>
  <c r="U200" i="1"/>
  <c r="U198" i="1"/>
  <c r="U196" i="1"/>
  <c r="W195" i="1"/>
  <c r="U173" i="1"/>
  <c r="Y575" i="1" l="1"/>
  <c r="Z575" i="1" s="1"/>
  <c r="CO496" i="1"/>
  <c r="CP496" i="1" s="1"/>
  <c r="Y266" i="1"/>
  <c r="AP575" i="1"/>
  <c r="AQ575" i="1" s="1"/>
  <c r="DW576" i="1"/>
  <c r="DX576" i="1" s="1"/>
  <c r="AO203" i="1"/>
  <c r="AL210" i="1" s="1"/>
  <c r="AL221" i="1" s="1"/>
  <c r="BG575" i="1"/>
  <c r="BH575" i="1" s="1"/>
  <c r="DW496" i="1"/>
  <c r="DX496" i="1" s="1"/>
  <c r="DZ572" i="1"/>
  <c r="DW536" i="1"/>
  <c r="DX536" i="1" s="1"/>
  <c r="DM258" i="1"/>
  <c r="DF496" i="1"/>
  <c r="DG496" i="1" s="1"/>
  <c r="DL258" i="1"/>
  <c r="DG533" i="1"/>
  <c r="DI492" i="1"/>
  <c r="DF536" i="1"/>
  <c r="DG536" i="1" s="1"/>
  <c r="CO536" i="1"/>
  <c r="CP536" i="1" s="1"/>
  <c r="CR572" i="1"/>
  <c r="CR492" i="1"/>
  <c r="BX536" i="1"/>
  <c r="BY536" i="1" s="1"/>
  <c r="BX576" i="1"/>
  <c r="BY576" i="1" s="1"/>
  <c r="CA492" i="1"/>
  <c r="BY573" i="1"/>
  <c r="BX496" i="1"/>
  <c r="BY496" i="1" s="1"/>
  <c r="Z266" i="1"/>
  <c r="X266" i="1"/>
  <c r="DX574" i="1"/>
  <c r="DX534" i="1"/>
  <c r="DU190" i="1"/>
  <c r="DS191" i="1"/>
  <c r="DT190" i="1"/>
  <c r="DT191" i="1" s="1"/>
  <c r="DR294" i="1"/>
  <c r="DR324" i="1"/>
  <c r="DX494" i="1"/>
  <c r="DZ494" i="1"/>
  <c r="EC494" i="1"/>
  <c r="DZ532" i="1"/>
  <c r="EC532" i="1"/>
  <c r="DS332" i="1"/>
  <c r="EC572" i="1"/>
  <c r="EC534" i="1"/>
  <c r="DZ534" i="1"/>
  <c r="DX573" i="1"/>
  <c r="DU464" i="1"/>
  <c r="DZ417" i="1"/>
  <c r="EA417" i="1" s="1"/>
  <c r="EB417" i="1" s="1"/>
  <c r="EA444" i="1" s="1"/>
  <c r="DY425" i="1"/>
  <c r="EB444" i="1"/>
  <c r="EC574" i="1"/>
  <c r="DZ574" i="1"/>
  <c r="DY444" i="1"/>
  <c r="DZ423" i="1"/>
  <c r="EA423" i="1" s="1"/>
  <c r="EB423" i="1" s="1"/>
  <c r="DZ432" i="1"/>
  <c r="DX493" i="1"/>
  <c r="DX533" i="1"/>
  <c r="DZ492" i="1"/>
  <c r="EC492" i="1"/>
  <c r="DZ418" i="1"/>
  <c r="EA418" i="1" s="1"/>
  <c r="EB418" i="1" s="1"/>
  <c r="DX464" i="1"/>
  <c r="DS464" i="1"/>
  <c r="DG493" i="1"/>
  <c r="DL574" i="1"/>
  <c r="DI574" i="1"/>
  <c r="DG494" i="1"/>
  <c r="DD464" i="1"/>
  <c r="DI417" i="1"/>
  <c r="DH425" i="1"/>
  <c r="DH452" i="1" s="1"/>
  <c r="DK444" i="1"/>
  <c r="DF535" i="1"/>
  <c r="DG535" i="1" s="1"/>
  <c r="DB332" i="1"/>
  <c r="DD189" i="1"/>
  <c r="DD201" i="1" s="1"/>
  <c r="DE201" i="1" s="1"/>
  <c r="DB209" i="1" s="1"/>
  <c r="DB220" i="1" s="1"/>
  <c r="DD200" i="1"/>
  <c r="DE200" i="1" s="1"/>
  <c r="DA209" i="1" s="1"/>
  <c r="DA220" i="1" s="1"/>
  <c r="DL572" i="1"/>
  <c r="DI572" i="1"/>
  <c r="DL494" i="1"/>
  <c r="DI494" i="1"/>
  <c r="DD191" i="1"/>
  <c r="DD203" i="1" s="1"/>
  <c r="DE203" i="1" s="1"/>
  <c r="DB210" i="1" s="1"/>
  <c r="DB221" i="1" s="1"/>
  <c r="DD202" i="1"/>
  <c r="DE202" i="1" s="1"/>
  <c r="DA210" i="1" s="1"/>
  <c r="DA221" i="1" s="1"/>
  <c r="DG534" i="1"/>
  <c r="DL534" i="1"/>
  <c r="DI534" i="1"/>
  <c r="DL532" i="1"/>
  <c r="DI532" i="1"/>
  <c r="DB464" i="1"/>
  <c r="DI418" i="1"/>
  <c r="DJ418" i="1" s="1"/>
  <c r="DK418" i="1" s="1"/>
  <c r="DI302" i="1"/>
  <c r="DA302" i="1"/>
  <c r="DA300" i="1"/>
  <c r="DI298" i="1"/>
  <c r="DA298" i="1"/>
  <c r="DH296" i="1"/>
  <c r="DH302" i="1"/>
  <c r="DH300" i="1"/>
  <c r="DH298" i="1"/>
  <c r="DG296" i="1"/>
  <c r="DG302" i="1"/>
  <c r="DG300" i="1"/>
  <c r="DG298" i="1"/>
  <c r="DF296" i="1"/>
  <c r="DF302" i="1"/>
  <c r="DF300" i="1"/>
  <c r="DF298" i="1"/>
  <c r="DE296" i="1"/>
  <c r="DE302" i="1"/>
  <c r="DE300" i="1"/>
  <c r="DE298" i="1"/>
  <c r="DD296" i="1"/>
  <c r="DB300" i="1"/>
  <c r="DI296" i="1"/>
  <c r="DD302" i="1"/>
  <c r="DD300" i="1"/>
  <c r="DI300" i="1" s="1"/>
  <c r="DD298" i="1"/>
  <c r="DC296" i="1"/>
  <c r="DB302" i="1"/>
  <c r="DA306" i="1"/>
  <c r="DC302" i="1"/>
  <c r="DC300" i="1"/>
  <c r="DC298" i="1"/>
  <c r="DB296" i="1"/>
  <c r="DB298" i="1"/>
  <c r="DA296" i="1"/>
  <c r="DF575" i="1"/>
  <c r="DG575" i="1" s="1"/>
  <c r="CP573" i="1"/>
  <c r="CP494" i="1"/>
  <c r="CU572" i="1"/>
  <c r="CM464" i="1"/>
  <c r="CR417" i="1"/>
  <c r="CS417" i="1" s="1"/>
  <c r="CT417" i="1" s="1"/>
  <c r="CQ425" i="1"/>
  <c r="CT444" i="1"/>
  <c r="CP493" i="1"/>
  <c r="CP533" i="1"/>
  <c r="CU573" i="1"/>
  <c r="CR573" i="1"/>
  <c r="CJ236" i="1"/>
  <c r="CJ281" i="1" s="1"/>
  <c r="CJ565" i="1"/>
  <c r="CJ525" i="1"/>
  <c r="CJ485" i="1"/>
  <c r="CQ423" i="1"/>
  <c r="CK190" i="1"/>
  <c r="CR574" i="1"/>
  <c r="CU574" i="1"/>
  <c r="CR532" i="1"/>
  <c r="CU532" i="1"/>
  <c r="CR494" i="1"/>
  <c r="CU494" i="1"/>
  <c r="CR533" i="1"/>
  <c r="CU533" i="1"/>
  <c r="CP532" i="1"/>
  <c r="CU492" i="1"/>
  <c r="CR418" i="1"/>
  <c r="CS418" i="1" s="1"/>
  <c r="CT418" i="1" s="1"/>
  <c r="CK464" i="1"/>
  <c r="CP464" i="1"/>
  <c r="CR534" i="1"/>
  <c r="CU534" i="1"/>
  <c r="CP534" i="1"/>
  <c r="CK332" i="1"/>
  <c r="CP574" i="1"/>
  <c r="BY534" i="1"/>
  <c r="BS525" i="1"/>
  <c r="BS485" i="1"/>
  <c r="BZ423" i="1"/>
  <c r="BT190" i="1"/>
  <c r="BS236" i="1"/>
  <c r="BS281" i="1" s="1"/>
  <c r="BS565" i="1"/>
  <c r="BX575" i="1"/>
  <c r="BY575" i="1" s="1"/>
  <c r="BX535" i="1"/>
  <c r="BY535" i="1" s="1"/>
  <c r="BY574" i="1"/>
  <c r="CD492" i="1"/>
  <c r="CA532" i="1"/>
  <c r="CD532" i="1"/>
  <c r="CD494" i="1"/>
  <c r="CA494" i="1"/>
  <c r="BV464" i="1"/>
  <c r="CA417" i="1"/>
  <c r="CB417" i="1" s="1"/>
  <c r="CC417" i="1" s="1"/>
  <c r="BZ425" i="1"/>
  <c r="CC444" i="1"/>
  <c r="BY533" i="1"/>
  <c r="CD574" i="1"/>
  <c r="CA574" i="1"/>
  <c r="BY492" i="1"/>
  <c r="BU332" i="1"/>
  <c r="BX332" i="1"/>
  <c r="BY332" i="1"/>
  <c r="BW332" i="1"/>
  <c r="BV332" i="1"/>
  <c r="CD534" i="1"/>
  <c r="CA534" i="1"/>
  <c r="CD493" i="1"/>
  <c r="CA493" i="1"/>
  <c r="BY464" i="1"/>
  <c r="BT464" i="1"/>
  <c r="CA418" i="1"/>
  <c r="CB418" i="1" s="1"/>
  <c r="CC418" i="1" s="1"/>
  <c r="BY494" i="1"/>
  <c r="BY493" i="1"/>
  <c r="CD572" i="1"/>
  <c r="CA572" i="1"/>
  <c r="BI440" i="1"/>
  <c r="BI434" i="1"/>
  <c r="BJ425" i="1"/>
  <c r="BK425" i="1" s="1"/>
  <c r="BL425" i="1" s="1"/>
  <c r="BI439" i="1"/>
  <c r="BI435" i="1"/>
  <c r="BI433" i="1"/>
  <c r="BI426" i="1"/>
  <c r="BI444" i="1"/>
  <c r="BJ423" i="1"/>
  <c r="BK423" i="1" s="1"/>
  <c r="BL423" i="1" s="1"/>
  <c r="BL432" i="1"/>
  <c r="BK444" i="1"/>
  <c r="BJ444" i="1"/>
  <c r="BK432" i="1"/>
  <c r="BJ432" i="1"/>
  <c r="BJ574" i="1"/>
  <c r="BM574" i="1"/>
  <c r="BN258" i="1"/>
  <c r="BJ532" i="1"/>
  <c r="BM532" i="1"/>
  <c r="BG495" i="1"/>
  <c r="BH495" i="1" s="1"/>
  <c r="BF266" i="1"/>
  <c r="BL446" i="1"/>
  <c r="BL451" i="1"/>
  <c r="BM534" i="1"/>
  <c r="BJ534" i="1"/>
  <c r="BN492" i="1"/>
  <c r="BH533" i="1"/>
  <c r="BC191" i="1"/>
  <c r="BE190" i="1"/>
  <c r="BD190" i="1"/>
  <c r="BD191" i="1" s="1"/>
  <c r="BF464" i="1"/>
  <c r="BJ572" i="1"/>
  <c r="BM572" i="1"/>
  <c r="BM258" i="1"/>
  <c r="BH574" i="1"/>
  <c r="BH534" i="1"/>
  <c r="BK492" i="1"/>
  <c r="BJ533" i="1"/>
  <c r="BM533" i="1"/>
  <c r="BH492" i="1"/>
  <c r="BH573" i="1"/>
  <c r="BB294" i="1"/>
  <c r="BB324" i="1"/>
  <c r="BI324" i="1" s="1"/>
  <c r="BH493" i="1"/>
  <c r="BH494" i="1"/>
  <c r="BG332" i="1"/>
  <c r="BE332" i="1"/>
  <c r="BD332" i="1"/>
  <c r="BH332" i="1"/>
  <c r="BF332" i="1"/>
  <c r="AP324" i="1"/>
  <c r="AV574" i="1"/>
  <c r="AS574" i="1"/>
  <c r="AV494" i="1"/>
  <c r="AS494" i="1"/>
  <c r="AS418" i="1"/>
  <c r="AT418" i="1" s="1"/>
  <c r="AU418" i="1" s="1"/>
  <c r="AQ464" i="1"/>
  <c r="AL464" i="1"/>
  <c r="AP535" i="1"/>
  <c r="AQ535" i="1" s="1"/>
  <c r="AV532" i="1"/>
  <c r="AS532" i="1"/>
  <c r="AO197" i="1"/>
  <c r="AL207" i="1" s="1"/>
  <c r="AL218" i="1" s="1"/>
  <c r="AP495" i="1"/>
  <c r="AQ495" i="1" s="1"/>
  <c r="AO199" i="1"/>
  <c r="AL208" i="1" s="1"/>
  <c r="AL219" i="1" s="1"/>
  <c r="AQ574" i="1"/>
  <c r="AQ533" i="1"/>
  <c r="AO196" i="1"/>
  <c r="AK207" i="1" s="1"/>
  <c r="AK218" i="1" s="1"/>
  <c r="AO201" i="1"/>
  <c r="AL209" i="1" s="1"/>
  <c r="AL220" i="1" s="1"/>
  <c r="AQ492" i="1"/>
  <c r="AQ494" i="1"/>
  <c r="AN464" i="1"/>
  <c r="AS417" i="1"/>
  <c r="AR425" i="1"/>
  <c r="AR445" i="1" s="1"/>
  <c r="AU444" i="1"/>
  <c r="AR446" i="1"/>
  <c r="AR447" i="1"/>
  <c r="AR452" i="1"/>
  <c r="AU357" i="1"/>
  <c r="AY357" i="1" s="1"/>
  <c r="AT357" i="1"/>
  <c r="AX357" i="1" s="1"/>
  <c r="AR357" i="1"/>
  <c r="AV357" i="1" s="1"/>
  <c r="AQ357" i="1"/>
  <c r="AP357" i="1"/>
  <c r="AP498" i="1" s="1"/>
  <c r="AS357" i="1"/>
  <c r="AW357" i="1" s="1"/>
  <c r="AQ302" i="1"/>
  <c r="AQ300" i="1"/>
  <c r="AQ298" i="1"/>
  <c r="AP296" i="1"/>
  <c r="AO302" i="1"/>
  <c r="AO300" i="1"/>
  <c r="AO298" i="1"/>
  <c r="AN296" i="1"/>
  <c r="AK306" i="1"/>
  <c r="AM302" i="1"/>
  <c r="AM300" i="1"/>
  <c r="AM298" i="1"/>
  <c r="AL296" i="1"/>
  <c r="AL302" i="1"/>
  <c r="AL300" i="1"/>
  <c r="AL298" i="1"/>
  <c r="AS296" i="1"/>
  <c r="AK296" i="1"/>
  <c r="AS302" i="1"/>
  <c r="AK302" i="1"/>
  <c r="AS300" i="1"/>
  <c r="AK300" i="1"/>
  <c r="AK298" i="1"/>
  <c r="AR296" i="1"/>
  <c r="AO296" i="1"/>
  <c r="AR298" i="1"/>
  <c r="AM296" i="1"/>
  <c r="AP298" i="1"/>
  <c r="AP300" i="1"/>
  <c r="AN300" i="1"/>
  <c r="AR300" i="1"/>
  <c r="AN298" i="1"/>
  <c r="AS298" i="1" s="1"/>
  <c r="AR302" i="1"/>
  <c r="AP302" i="1"/>
  <c r="AN302" i="1"/>
  <c r="AQ296" i="1"/>
  <c r="AQ493" i="1"/>
  <c r="AQ324" i="1"/>
  <c r="AV573" i="1"/>
  <c r="AS573" i="1"/>
  <c r="AS492" i="1"/>
  <c r="AV492" i="1"/>
  <c r="AO202" i="1"/>
  <c r="AK210" i="1" s="1"/>
  <c r="AK221" i="1" s="1"/>
  <c r="AV534" i="1"/>
  <c r="AS534" i="1"/>
  <c r="AQ534" i="1"/>
  <c r="AQ573" i="1"/>
  <c r="AL332" i="1"/>
  <c r="AO324" i="1"/>
  <c r="AV572" i="1"/>
  <c r="AS572" i="1"/>
  <c r="AF258" i="1"/>
  <c r="Z573" i="1"/>
  <c r="U332" i="1"/>
  <c r="AB432" i="1"/>
  <c r="AA444" i="1"/>
  <c r="AB423" i="1"/>
  <c r="AC423" i="1" s="1"/>
  <c r="AD423" i="1" s="1"/>
  <c r="AE572" i="1"/>
  <c r="AB572" i="1"/>
  <c r="Z574" i="1"/>
  <c r="AA266" i="1"/>
  <c r="Z533" i="1"/>
  <c r="X197" i="1"/>
  <c r="U207" i="1" s="1"/>
  <c r="U218" i="1" s="1"/>
  <c r="U464" i="1"/>
  <c r="AB418" i="1"/>
  <c r="AC418" i="1" s="1"/>
  <c r="AD418" i="1" s="1"/>
  <c r="Y495" i="1"/>
  <c r="Z495" i="1" s="1"/>
  <c r="X196" i="1"/>
  <c r="T207" i="1" s="1"/>
  <c r="T218" i="1" s="1"/>
  <c r="AF532" i="1"/>
  <c r="AE494" i="1"/>
  <c r="AB494" i="1"/>
  <c r="X198" i="1"/>
  <c r="T208" i="1" s="1"/>
  <c r="T219" i="1" s="1"/>
  <c r="X201" i="1"/>
  <c r="U209" i="1" s="1"/>
  <c r="U220" i="1" s="1"/>
  <c r="AE258" i="1"/>
  <c r="T324" i="1"/>
  <c r="T294" i="1"/>
  <c r="Z532" i="1"/>
  <c r="AC532" i="1"/>
  <c r="Z534" i="1"/>
  <c r="AB492" i="1"/>
  <c r="AE492" i="1"/>
  <c r="AA425" i="1"/>
  <c r="W464" i="1"/>
  <c r="AB417" i="1"/>
  <c r="AC417" i="1" s="1"/>
  <c r="AD417" i="1" s="1"/>
  <c r="AC444" i="1" s="1"/>
  <c r="AD444" i="1"/>
  <c r="AE574" i="1"/>
  <c r="AB574" i="1"/>
  <c r="W200" i="1"/>
  <c r="X200" i="1" s="1"/>
  <c r="T209" i="1" s="1"/>
  <c r="T220" i="1" s="1"/>
  <c r="U191" i="1"/>
  <c r="W190" i="1"/>
  <c r="V190" i="1"/>
  <c r="V191" i="1" s="1"/>
  <c r="AQ499" i="1" l="1"/>
  <c r="AR451" i="1"/>
  <c r="AQ500" i="1"/>
  <c r="AD432" i="1"/>
  <c r="BF324" i="1"/>
  <c r="DC403" i="1"/>
  <c r="DH445" i="1"/>
  <c r="DH451" i="1"/>
  <c r="DH446" i="1"/>
  <c r="DL492" i="1"/>
  <c r="DM492" i="1" s="1"/>
  <c r="DC380" i="1"/>
  <c r="EA432" i="1"/>
  <c r="EB432" i="1"/>
  <c r="EA574" i="1"/>
  <c r="ED574" i="1"/>
  <c r="EC573" i="1"/>
  <c r="DZ573" i="1"/>
  <c r="ED532" i="1"/>
  <c r="DT464" i="1"/>
  <c r="DY446" i="1"/>
  <c r="DY451" i="1"/>
  <c r="DY447" i="1"/>
  <c r="DY445" i="1"/>
  <c r="DY452" i="1"/>
  <c r="EA572" i="1"/>
  <c r="EA532" i="1"/>
  <c r="DX532" i="1"/>
  <c r="DZ493" i="1"/>
  <c r="EC493" i="1"/>
  <c r="DY324" i="1"/>
  <c r="DW324" i="1"/>
  <c r="DV324" i="1"/>
  <c r="DX324" i="1"/>
  <c r="DZ444" i="1"/>
  <c r="DX492" i="1"/>
  <c r="EA494" i="1"/>
  <c r="ED572" i="1"/>
  <c r="ED494" i="1"/>
  <c r="DU191" i="1"/>
  <c r="DU203" i="1" s="1"/>
  <c r="DV203" i="1" s="1"/>
  <c r="DS210" i="1" s="1"/>
  <c r="DS221" i="1" s="1"/>
  <c r="DU202" i="1"/>
  <c r="DV202" i="1" s="1"/>
  <c r="DR210" i="1" s="1"/>
  <c r="DR221" i="1" s="1"/>
  <c r="DX572" i="1"/>
  <c r="DY302" i="1"/>
  <c r="DY300" i="1"/>
  <c r="DY298" i="1"/>
  <c r="DX296" i="1"/>
  <c r="DV302" i="1"/>
  <c r="DV300" i="1"/>
  <c r="DV298" i="1"/>
  <c r="DZ298" i="1" s="1"/>
  <c r="DU296" i="1"/>
  <c r="DU302" i="1"/>
  <c r="DU300" i="1"/>
  <c r="DZ300" i="1" s="1"/>
  <c r="DU298" i="1"/>
  <c r="DT296" i="1"/>
  <c r="DS302" i="1"/>
  <c r="DS300" i="1"/>
  <c r="DS298" i="1"/>
  <c r="DZ296" i="1"/>
  <c r="DR296" i="1"/>
  <c r="DR302" i="1"/>
  <c r="DR300" i="1"/>
  <c r="DR298" i="1"/>
  <c r="DX300" i="1"/>
  <c r="DW296" i="1"/>
  <c r="DR306" i="1"/>
  <c r="DZ302" i="1"/>
  <c r="DY296" i="1"/>
  <c r="DX302" i="1"/>
  <c r="DX298" i="1"/>
  <c r="DW302" i="1"/>
  <c r="DW300" i="1"/>
  <c r="DW298" i="1"/>
  <c r="DV296" i="1"/>
  <c r="DT302" i="1"/>
  <c r="DT300" i="1"/>
  <c r="DT298" i="1"/>
  <c r="DS296" i="1"/>
  <c r="ED492" i="1"/>
  <c r="DZ533" i="1"/>
  <c r="EC533" i="1"/>
  <c r="DY440" i="1"/>
  <c r="DY434" i="1"/>
  <c r="DZ425" i="1"/>
  <c r="EA425" i="1" s="1"/>
  <c r="EB425" i="1" s="1"/>
  <c r="DY439" i="1"/>
  <c r="DY435" i="1"/>
  <c r="DY433" i="1"/>
  <c r="DY426" i="1"/>
  <c r="DY454" i="1" s="1"/>
  <c r="EA534" i="1"/>
  <c r="ED534" i="1"/>
  <c r="EA492" i="1"/>
  <c r="DT403" i="1"/>
  <c r="DT380" i="1"/>
  <c r="DV464" i="1"/>
  <c r="DC464" i="1"/>
  <c r="DF357" i="1"/>
  <c r="DF500" i="1" s="1"/>
  <c r="DK357" i="1"/>
  <c r="DO357" i="1" s="1"/>
  <c r="DI357" i="1"/>
  <c r="DM357" i="1" s="1"/>
  <c r="DH357" i="1"/>
  <c r="DL357" i="1" s="1"/>
  <c r="DG357" i="1"/>
  <c r="DJ357" i="1"/>
  <c r="DN357" i="1" s="1"/>
  <c r="DB380" i="1"/>
  <c r="DB540" i="1" s="1"/>
  <c r="DB314" i="1"/>
  <c r="DC312" i="1"/>
  <c r="DD310" i="1"/>
  <c r="DE308" i="1"/>
  <c r="DI314" i="1"/>
  <c r="DA314" i="1"/>
  <c r="DB312" i="1"/>
  <c r="DC310" i="1"/>
  <c r="DD308" i="1"/>
  <c r="DH314" i="1"/>
  <c r="DA312" i="1"/>
  <c r="DB310" i="1"/>
  <c r="DC308" i="1"/>
  <c r="DG314" i="1"/>
  <c r="DH312" i="1"/>
  <c r="DA310" i="1"/>
  <c r="DB308" i="1"/>
  <c r="DF314" i="1"/>
  <c r="DG312" i="1"/>
  <c r="DH310" i="1"/>
  <c r="DI308" i="1"/>
  <c r="DA308" i="1"/>
  <c r="DD312" i="1"/>
  <c r="DI312" i="1" s="1"/>
  <c r="DE314" i="1"/>
  <c r="DF312" i="1"/>
  <c r="DG310" i="1"/>
  <c r="DH308" i="1"/>
  <c r="DA318" i="1"/>
  <c r="DD314" i="1"/>
  <c r="DE312" i="1"/>
  <c r="DF310" i="1"/>
  <c r="DG308" i="1"/>
  <c r="DC314" i="1"/>
  <c r="DE310" i="1"/>
  <c r="DI310" i="1" s="1"/>
  <c r="DF308" i="1"/>
  <c r="DJ494" i="1"/>
  <c r="DJ492" i="1"/>
  <c r="DG532" i="1"/>
  <c r="DJ534" i="1"/>
  <c r="DM494" i="1"/>
  <c r="DM534" i="1"/>
  <c r="DD403" i="1"/>
  <c r="DD580" i="1" s="1"/>
  <c r="DJ574" i="1"/>
  <c r="DG572" i="1"/>
  <c r="DF498" i="1"/>
  <c r="DG492" i="1"/>
  <c r="DJ532" i="1"/>
  <c r="DI533" i="1"/>
  <c r="DL533" i="1"/>
  <c r="DD380" i="1"/>
  <c r="DE380" i="1" s="1"/>
  <c r="DL573" i="1"/>
  <c r="DI573" i="1"/>
  <c r="DH440" i="1"/>
  <c r="DH434" i="1"/>
  <c r="DI425" i="1"/>
  <c r="DH439" i="1"/>
  <c r="DH435" i="1"/>
  <c r="DH433" i="1"/>
  <c r="DH426" i="1"/>
  <c r="DM574" i="1"/>
  <c r="DH447" i="1"/>
  <c r="DG574" i="1"/>
  <c r="DI303" i="1"/>
  <c r="DF380" i="1" s="1"/>
  <c r="DM532" i="1"/>
  <c r="DL493" i="1"/>
  <c r="DI493" i="1"/>
  <c r="DB403" i="1"/>
  <c r="DB578" i="1" s="1"/>
  <c r="DB579" i="1"/>
  <c r="DJ417" i="1"/>
  <c r="DI444" i="1"/>
  <c r="DM572" i="1"/>
  <c r="DG464" i="1"/>
  <c r="DG500" i="1" s="1"/>
  <c r="DJ572" i="1"/>
  <c r="DD540" i="1"/>
  <c r="DE464" i="1"/>
  <c r="CV494" i="1"/>
  <c r="CV574" i="1"/>
  <c r="CP492" i="1"/>
  <c r="CL464" i="1"/>
  <c r="CS494" i="1"/>
  <c r="CJ294" i="1"/>
  <c r="CJ324" i="1"/>
  <c r="CS572" i="1"/>
  <c r="CS532" i="1"/>
  <c r="CV572" i="1"/>
  <c r="CS574" i="1"/>
  <c r="CU493" i="1"/>
  <c r="CR493" i="1"/>
  <c r="CS573" i="1"/>
  <c r="CS533" i="1"/>
  <c r="CV573" i="1"/>
  <c r="CQ440" i="1"/>
  <c r="CQ434" i="1"/>
  <c r="CR425" i="1"/>
  <c r="CS425" i="1" s="1"/>
  <c r="CT425" i="1" s="1"/>
  <c r="CT451" i="1" s="1"/>
  <c r="CQ439" i="1"/>
  <c r="CQ435" i="1"/>
  <c r="CQ433" i="1"/>
  <c r="CQ426" i="1"/>
  <c r="CV534" i="1"/>
  <c r="CV492" i="1"/>
  <c r="CV533" i="1"/>
  <c r="CP572" i="1"/>
  <c r="CV532" i="1"/>
  <c r="CQ444" i="1"/>
  <c r="CR423" i="1"/>
  <c r="CS423" i="1" s="1"/>
  <c r="CT423" i="1" s="1"/>
  <c r="CS444" i="1"/>
  <c r="CR444" i="1"/>
  <c r="CT432" i="1"/>
  <c r="CS432" i="1"/>
  <c r="CR432" i="1"/>
  <c r="CS492" i="1"/>
  <c r="CM190" i="1"/>
  <c r="CK191" i="1"/>
  <c r="CL190" i="1"/>
  <c r="CL191" i="1" s="1"/>
  <c r="CS534" i="1"/>
  <c r="CN464" i="1"/>
  <c r="CD573" i="1"/>
  <c r="CA573" i="1"/>
  <c r="CE572" i="1"/>
  <c r="CB574" i="1"/>
  <c r="BZ440" i="1"/>
  <c r="BZ434" i="1"/>
  <c r="CA425" i="1"/>
  <c r="CB425" i="1" s="1"/>
  <c r="CC425" i="1" s="1"/>
  <c r="BZ435" i="1"/>
  <c r="BZ439" i="1"/>
  <c r="BZ426" i="1"/>
  <c r="BZ433" i="1"/>
  <c r="CE494" i="1"/>
  <c r="BY532" i="1"/>
  <c r="CB534" i="1"/>
  <c r="BT332" i="1"/>
  <c r="CE574" i="1"/>
  <c r="CE532" i="1"/>
  <c r="CB492" i="1"/>
  <c r="CE534" i="1"/>
  <c r="BW464" i="1"/>
  <c r="CA533" i="1"/>
  <c r="CD533" i="1"/>
  <c r="CB532" i="1"/>
  <c r="CB494" i="1"/>
  <c r="BU464" i="1"/>
  <c r="BS294" i="1"/>
  <c r="BS324" i="1"/>
  <c r="CB572" i="1"/>
  <c r="CB493" i="1"/>
  <c r="BU190" i="1"/>
  <c r="BU191" i="1" s="1"/>
  <c r="BV190" i="1"/>
  <c r="BT191" i="1"/>
  <c r="BY572" i="1"/>
  <c r="CE493" i="1"/>
  <c r="CE492" i="1"/>
  <c r="CA444" i="1"/>
  <c r="CA432" i="1"/>
  <c r="BZ444" i="1"/>
  <c r="CA423" i="1"/>
  <c r="CB423" i="1" s="1"/>
  <c r="CC423" i="1" s="1"/>
  <c r="CC432" i="1"/>
  <c r="CB432" i="1"/>
  <c r="CB444" i="1"/>
  <c r="BK451" i="1"/>
  <c r="BK446" i="1"/>
  <c r="BN532" i="1"/>
  <c r="BL439" i="1"/>
  <c r="BL434" i="1"/>
  <c r="BN574" i="1"/>
  <c r="BL492" i="1"/>
  <c r="BO492" i="1"/>
  <c r="BK532" i="1"/>
  <c r="BG324" i="1"/>
  <c r="BI448" i="1"/>
  <c r="BI446" i="1"/>
  <c r="BI453" i="1"/>
  <c r="BI451" i="1"/>
  <c r="BI449" i="1"/>
  <c r="BI447" i="1"/>
  <c r="BI445" i="1"/>
  <c r="BI452" i="1"/>
  <c r="BI454" i="1"/>
  <c r="BJ446" i="1"/>
  <c r="BJ451" i="1"/>
  <c r="BK533" i="1"/>
  <c r="BM493" i="1"/>
  <c r="BJ493" i="1"/>
  <c r="BN572" i="1"/>
  <c r="BE191" i="1"/>
  <c r="BE203" i="1" s="1"/>
  <c r="BF203" i="1" s="1"/>
  <c r="BC210" i="1" s="1"/>
  <c r="BC221" i="1" s="1"/>
  <c r="BE202" i="1"/>
  <c r="BF202" i="1" s="1"/>
  <c r="BB210" i="1" s="1"/>
  <c r="BB221" i="1" s="1"/>
  <c r="BH324" i="1"/>
  <c r="BN533" i="1"/>
  <c r="BK574" i="1"/>
  <c r="BC332" i="1"/>
  <c r="BC302" i="1"/>
  <c r="BC300" i="1"/>
  <c r="BC298" i="1"/>
  <c r="BJ296" i="1"/>
  <c r="BB296" i="1"/>
  <c r="BI302" i="1"/>
  <c r="BI300" i="1"/>
  <c r="BI298" i="1"/>
  <c r="BH296" i="1"/>
  <c r="BH302" i="1"/>
  <c r="BH300" i="1"/>
  <c r="BH298" i="1"/>
  <c r="BG296" i="1"/>
  <c r="BG302" i="1"/>
  <c r="BB298" i="1"/>
  <c r="BD296" i="1"/>
  <c r="BF302" i="1"/>
  <c r="BC296" i="1"/>
  <c r="BE302" i="1"/>
  <c r="BG300" i="1"/>
  <c r="BD302" i="1"/>
  <c r="BF300" i="1"/>
  <c r="BJ300" i="1"/>
  <c r="BB302" i="1"/>
  <c r="BE300" i="1"/>
  <c r="BG298" i="1"/>
  <c r="BD300" i="1"/>
  <c r="BF298" i="1"/>
  <c r="BI296" i="1"/>
  <c r="BJ302" i="1"/>
  <c r="BE296" i="1"/>
  <c r="BB306" i="1"/>
  <c r="BB300" i="1"/>
  <c r="BE298" i="1"/>
  <c r="BF296" i="1"/>
  <c r="BD298" i="1"/>
  <c r="BH572" i="1"/>
  <c r="BJ494" i="1"/>
  <c r="BM494" i="1"/>
  <c r="BK534" i="1"/>
  <c r="BJ434" i="1"/>
  <c r="BJ433" i="1"/>
  <c r="BJ439" i="1"/>
  <c r="BJ440" i="1"/>
  <c r="BJ435" i="1"/>
  <c r="BH532" i="1"/>
  <c r="BK572" i="1"/>
  <c r="BN534" i="1"/>
  <c r="BM573" i="1"/>
  <c r="BJ573" i="1"/>
  <c r="BK439" i="1"/>
  <c r="BK434" i="1"/>
  <c r="BI442" i="1"/>
  <c r="BI436" i="1"/>
  <c r="BI438" i="1" s="1"/>
  <c r="BI443" i="1" s="1"/>
  <c r="BI441" i="1"/>
  <c r="BI437" i="1"/>
  <c r="BJ426" i="1"/>
  <c r="BK426" i="1" s="1"/>
  <c r="BL426" i="1" s="1"/>
  <c r="BL433" i="1" s="1"/>
  <c r="AT572" i="1"/>
  <c r="AP499" i="1"/>
  <c r="AV493" i="1"/>
  <c r="AS493" i="1"/>
  <c r="AP500" i="1"/>
  <c r="AP501" i="1" s="1"/>
  <c r="AQ498" i="1"/>
  <c r="AQ501" i="1" s="1"/>
  <c r="AT532" i="1"/>
  <c r="AS533" i="1"/>
  <c r="AV533" i="1"/>
  <c r="AQ532" i="1"/>
  <c r="AW494" i="1"/>
  <c r="AW572" i="1"/>
  <c r="AT534" i="1"/>
  <c r="AW492" i="1"/>
  <c r="AQ572" i="1"/>
  <c r="AW532" i="1"/>
  <c r="AW573" i="1"/>
  <c r="AT494" i="1"/>
  <c r="AW534" i="1"/>
  <c r="AT492" i="1"/>
  <c r="AM464" i="1"/>
  <c r="AR440" i="1"/>
  <c r="AR434" i="1"/>
  <c r="AS425" i="1"/>
  <c r="AR439" i="1"/>
  <c r="AR435" i="1"/>
  <c r="AR433" i="1"/>
  <c r="AR426" i="1"/>
  <c r="AS303" i="1"/>
  <c r="AR314" i="1"/>
  <c r="AS312" i="1"/>
  <c r="AK312" i="1"/>
  <c r="AL310" i="1"/>
  <c r="AM308" i="1"/>
  <c r="AP314" i="1"/>
  <c r="AQ312" i="1"/>
  <c r="AR310" i="1"/>
  <c r="AS308" i="1"/>
  <c r="AK308" i="1"/>
  <c r="AN314" i="1"/>
  <c r="AO312" i="1"/>
  <c r="AP310" i="1"/>
  <c r="AQ308" i="1"/>
  <c r="AK318" i="1"/>
  <c r="AM314" i="1"/>
  <c r="AN312" i="1"/>
  <c r="AO310" i="1"/>
  <c r="AP308" i="1"/>
  <c r="AL314" i="1"/>
  <c r="AM312" i="1"/>
  <c r="AN310" i="1"/>
  <c r="AO308" i="1"/>
  <c r="AO314" i="1"/>
  <c r="AK310" i="1"/>
  <c r="AR308" i="1"/>
  <c r="AR312" i="1"/>
  <c r="AN308" i="1"/>
  <c r="AL312" i="1"/>
  <c r="AP312" i="1"/>
  <c r="AL308" i="1"/>
  <c r="AS314" i="1"/>
  <c r="AQ310" i="1"/>
  <c r="AQ314" i="1"/>
  <c r="AM310" i="1"/>
  <c r="AK314" i="1"/>
  <c r="AO464" i="1"/>
  <c r="AW574" i="1"/>
  <c r="AT573" i="1"/>
  <c r="AT417" i="1"/>
  <c r="AS444" i="1"/>
  <c r="AN380" i="1"/>
  <c r="AO380" i="1" s="1"/>
  <c r="AM380" i="1"/>
  <c r="AM403" i="1"/>
  <c r="AL403" i="1"/>
  <c r="AL579" i="1" s="1"/>
  <c r="AN403" i="1"/>
  <c r="AN580" i="1" s="1"/>
  <c r="AL380" i="1"/>
  <c r="AL538" i="1" s="1"/>
  <c r="AT574" i="1"/>
  <c r="AL578" i="1"/>
  <c r="AC492" i="1"/>
  <c r="Z572" i="1"/>
  <c r="AB493" i="1"/>
  <c r="AE493" i="1"/>
  <c r="X464" i="1"/>
  <c r="Z464" i="1"/>
  <c r="AA452" i="1"/>
  <c r="AA451" i="1"/>
  <c r="AA447" i="1"/>
  <c r="AA446" i="1"/>
  <c r="AA445" i="1"/>
  <c r="AC574" i="1"/>
  <c r="AA440" i="1"/>
  <c r="AA439" i="1"/>
  <c r="AA435" i="1"/>
  <c r="AA426" i="1"/>
  <c r="AA453" i="1" s="1"/>
  <c r="AA434" i="1"/>
  <c r="AB425" i="1"/>
  <c r="AC425" i="1" s="1"/>
  <c r="AD425" i="1" s="1"/>
  <c r="AA433" i="1"/>
  <c r="V464" i="1"/>
  <c r="AC432" i="1"/>
  <c r="AD532" i="1"/>
  <c r="AC494" i="1"/>
  <c r="AF574" i="1"/>
  <c r="AF494" i="1"/>
  <c r="AD451" i="1"/>
  <c r="AD446" i="1"/>
  <c r="AE573" i="1"/>
  <c r="AB573" i="1"/>
  <c r="AC572" i="1"/>
  <c r="AD439" i="1"/>
  <c r="AD434" i="1"/>
  <c r="AB440" i="1"/>
  <c r="AB434" i="1"/>
  <c r="AB439" i="1"/>
  <c r="AB435" i="1"/>
  <c r="AB433" i="1"/>
  <c r="Z302" i="1"/>
  <c r="Z300" i="1"/>
  <c r="Z298" i="1"/>
  <c r="Y296" i="1"/>
  <c r="Y302" i="1"/>
  <c r="Y300" i="1"/>
  <c r="Y298" i="1"/>
  <c r="X296" i="1"/>
  <c r="X302" i="1"/>
  <c r="X300" i="1"/>
  <c r="X298" i="1"/>
  <c r="W296" i="1"/>
  <c r="W302" i="1"/>
  <c r="W300" i="1"/>
  <c r="W298" i="1"/>
  <c r="V296" i="1"/>
  <c r="T306" i="1"/>
  <c r="V302" i="1"/>
  <c r="V300" i="1"/>
  <c r="V298" i="1"/>
  <c r="U296" i="1"/>
  <c r="U302" i="1"/>
  <c r="U300" i="1"/>
  <c r="U298" i="1"/>
  <c r="AB296" i="1"/>
  <c r="T296" i="1"/>
  <c r="AB302" i="1"/>
  <c r="T302" i="1"/>
  <c r="AB300" i="1"/>
  <c r="T300" i="1"/>
  <c r="T298" i="1"/>
  <c r="AA296" i="1"/>
  <c r="Z296" i="1"/>
  <c r="AA302" i="1"/>
  <c r="AA300" i="1"/>
  <c r="AA298" i="1"/>
  <c r="AE533" i="1"/>
  <c r="AB533" i="1"/>
  <c r="AF572" i="1"/>
  <c r="AB444" i="1"/>
  <c r="Z492" i="1"/>
  <c r="W191" i="1"/>
  <c r="W203" i="1" s="1"/>
  <c r="X203" i="1" s="1"/>
  <c r="U210" i="1" s="1"/>
  <c r="U221" i="1" s="1"/>
  <c r="V380" i="1" s="1"/>
  <c r="W202" i="1"/>
  <c r="X202" i="1" s="1"/>
  <c r="T210" i="1" s="1"/>
  <c r="T221" i="1" s="1"/>
  <c r="AF492" i="1"/>
  <c r="AA324" i="1"/>
  <c r="Z324" i="1"/>
  <c r="Y324" i="1"/>
  <c r="X324" i="1"/>
  <c r="AG532" i="1"/>
  <c r="AB534" i="1"/>
  <c r="AE534" i="1"/>
  <c r="Z494" i="1"/>
  <c r="AB298" i="1" l="1"/>
  <c r="AC446" i="1"/>
  <c r="CT446" i="1"/>
  <c r="AC451" i="1"/>
  <c r="AS310" i="1"/>
  <c r="BK436" i="1"/>
  <c r="DF499" i="1"/>
  <c r="DZ439" i="1"/>
  <c r="DZ433" i="1"/>
  <c r="DB538" i="1"/>
  <c r="DB539" i="1"/>
  <c r="DG498" i="1"/>
  <c r="DF403" i="1"/>
  <c r="DF579" i="1" s="1"/>
  <c r="DG499" i="1"/>
  <c r="BJ298" i="1"/>
  <c r="AN539" i="1"/>
  <c r="AL539" i="1"/>
  <c r="AL540" i="1"/>
  <c r="DZ303" i="1"/>
  <c r="DW403" i="1" s="1"/>
  <c r="DZ446" i="1"/>
  <c r="DZ451" i="1"/>
  <c r="ED493" i="1"/>
  <c r="EB572" i="1"/>
  <c r="DY449" i="1"/>
  <c r="EE532" i="1"/>
  <c r="DZ314" i="1"/>
  <c r="DR314" i="1"/>
  <c r="DS312" i="1"/>
  <c r="DT310" i="1"/>
  <c r="DU308" i="1"/>
  <c r="DW314" i="1"/>
  <c r="DX312" i="1"/>
  <c r="DY310" i="1"/>
  <c r="DZ308" i="1"/>
  <c r="DR308" i="1"/>
  <c r="DV314" i="1"/>
  <c r="DW312" i="1"/>
  <c r="DX310" i="1"/>
  <c r="DY308" i="1"/>
  <c r="DU314" i="1"/>
  <c r="DR318" i="1"/>
  <c r="DT314" i="1"/>
  <c r="DU312" i="1"/>
  <c r="DV310" i="1"/>
  <c r="DW308" i="1"/>
  <c r="DT312" i="1"/>
  <c r="DV308" i="1"/>
  <c r="DR312" i="1"/>
  <c r="DT308" i="1"/>
  <c r="DY314" i="1"/>
  <c r="DS308" i="1"/>
  <c r="DS310" i="1"/>
  <c r="DX314" i="1"/>
  <c r="DW310" i="1"/>
  <c r="DS314" i="1"/>
  <c r="DU310" i="1"/>
  <c r="DZ310" i="1" s="1"/>
  <c r="DY312" i="1"/>
  <c r="DR310" i="1"/>
  <c r="DV312" i="1"/>
  <c r="DX308" i="1"/>
  <c r="EB494" i="1"/>
  <c r="EA493" i="1"/>
  <c r="EE534" i="1"/>
  <c r="EA533" i="1"/>
  <c r="DZ434" i="1"/>
  <c r="EE492" i="1"/>
  <c r="EB574" i="1"/>
  <c r="EA451" i="1"/>
  <c r="EB357" i="1"/>
  <c r="EF357" i="1" s="1"/>
  <c r="EA357" i="1"/>
  <c r="EE357" i="1" s="1"/>
  <c r="DZ357" i="1"/>
  <c r="ED357" i="1" s="1"/>
  <c r="DY357" i="1"/>
  <c r="EC357" i="1" s="1"/>
  <c r="DX357" i="1"/>
  <c r="DX498" i="1" s="1"/>
  <c r="DW357" i="1"/>
  <c r="DU380" i="1"/>
  <c r="DU403" i="1"/>
  <c r="DS403" i="1"/>
  <c r="DS380" i="1"/>
  <c r="EB451" i="1"/>
  <c r="DY448" i="1"/>
  <c r="DY450" i="1" s="1"/>
  <c r="EA573" i="1"/>
  <c r="EB434" i="1"/>
  <c r="EB439" i="1"/>
  <c r="EA446" i="1"/>
  <c r="EB446" i="1"/>
  <c r="DY453" i="1"/>
  <c r="ED573" i="1"/>
  <c r="EA434" i="1"/>
  <c r="EA439" i="1"/>
  <c r="EB492" i="1"/>
  <c r="EB534" i="1"/>
  <c r="ED533" i="1"/>
  <c r="DZ440" i="1"/>
  <c r="EE494" i="1"/>
  <c r="DT540" i="1"/>
  <c r="DT580" i="1"/>
  <c r="DT579" i="1"/>
  <c r="DT578" i="1"/>
  <c r="DT581" i="1" s="1"/>
  <c r="DT538" i="1"/>
  <c r="DT539" i="1"/>
  <c r="DY442" i="1"/>
  <c r="DY436" i="1"/>
  <c r="DY438" i="1" s="1"/>
  <c r="DY443" i="1" s="1"/>
  <c r="DY441" i="1"/>
  <c r="DY437" i="1"/>
  <c r="DZ426" i="1"/>
  <c r="DZ452" i="1" s="1"/>
  <c r="DZ435" i="1"/>
  <c r="EE572" i="1"/>
  <c r="EB532" i="1"/>
  <c r="EE574" i="1"/>
  <c r="DF539" i="1"/>
  <c r="DF538" i="1"/>
  <c r="DF540" i="1"/>
  <c r="DJ425" i="1"/>
  <c r="DK425" i="1" s="1"/>
  <c r="DI440" i="1"/>
  <c r="DI434" i="1"/>
  <c r="DI439" i="1"/>
  <c r="DI433" i="1"/>
  <c r="DI435" i="1"/>
  <c r="DM533" i="1"/>
  <c r="DB580" i="1"/>
  <c r="DB581" i="1" s="1"/>
  <c r="DD539" i="1"/>
  <c r="DJ493" i="1"/>
  <c r="DN494" i="1"/>
  <c r="DC540" i="1"/>
  <c r="DC580" i="1"/>
  <c r="DC538" i="1"/>
  <c r="DC578" i="1"/>
  <c r="DC539" i="1"/>
  <c r="DC579" i="1"/>
  <c r="DN572" i="1"/>
  <c r="DM493" i="1"/>
  <c r="DN574" i="1"/>
  <c r="DJ533" i="1"/>
  <c r="DK533" i="1" s="1"/>
  <c r="DK574" i="1"/>
  <c r="DK492" i="1"/>
  <c r="DB541" i="1"/>
  <c r="DE540" i="1"/>
  <c r="DE539" i="1"/>
  <c r="DE538" i="1"/>
  <c r="DD538" i="1"/>
  <c r="DK534" i="1"/>
  <c r="DK494" i="1"/>
  <c r="DN492" i="1"/>
  <c r="DI446" i="1"/>
  <c r="DI451" i="1"/>
  <c r="DH442" i="1"/>
  <c r="DH436" i="1"/>
  <c r="DH441" i="1"/>
  <c r="DH437" i="1"/>
  <c r="DI426" i="1"/>
  <c r="DI452" i="1" s="1"/>
  <c r="DH453" i="1"/>
  <c r="DH449" i="1"/>
  <c r="DH454" i="1"/>
  <c r="DH448" i="1"/>
  <c r="DK532" i="1"/>
  <c r="DE403" i="1"/>
  <c r="DE580" i="1" s="1"/>
  <c r="DD579" i="1"/>
  <c r="DI315" i="1"/>
  <c r="DK417" i="1"/>
  <c r="DJ432" i="1"/>
  <c r="DN532" i="1"/>
  <c r="DJ573" i="1"/>
  <c r="DG501" i="1"/>
  <c r="DG323" i="1"/>
  <c r="DG322" i="1"/>
  <c r="DG321" i="1"/>
  <c r="DG325" i="1" s="1"/>
  <c r="DF323" i="1"/>
  <c r="DF322" i="1"/>
  <c r="DF321" i="1"/>
  <c r="DE323" i="1"/>
  <c r="DE322" i="1"/>
  <c r="DE321" i="1"/>
  <c r="DD322" i="1"/>
  <c r="DC322" i="1"/>
  <c r="DH321" i="1"/>
  <c r="DB322" i="1"/>
  <c r="DA322" i="1"/>
  <c r="DH323" i="1"/>
  <c r="DH322" i="1"/>
  <c r="DD578" i="1"/>
  <c r="DK572" i="1"/>
  <c r="DM573" i="1"/>
  <c r="DF501" i="1"/>
  <c r="DN534" i="1"/>
  <c r="CW534" i="1"/>
  <c r="CV493" i="1"/>
  <c r="CS434" i="1"/>
  <c r="CS439" i="1"/>
  <c r="CT573" i="1"/>
  <c r="CT439" i="1"/>
  <c r="CT434" i="1"/>
  <c r="CQ442" i="1"/>
  <c r="CQ436" i="1"/>
  <c r="CQ441" i="1"/>
  <c r="CQ437" i="1"/>
  <c r="CR426" i="1"/>
  <c r="CS426" i="1" s="1"/>
  <c r="CT426" i="1" s="1"/>
  <c r="CT433" i="1" s="1"/>
  <c r="CW573" i="1"/>
  <c r="CT572" i="1"/>
  <c r="CT532" i="1"/>
  <c r="CM191" i="1"/>
  <c r="CM203" i="1" s="1"/>
  <c r="CN203" i="1" s="1"/>
  <c r="CK210" i="1" s="1"/>
  <c r="CK221" i="1" s="1"/>
  <c r="CM202" i="1"/>
  <c r="CN202" i="1" s="1"/>
  <c r="CJ210" i="1" s="1"/>
  <c r="CJ221" i="1" s="1"/>
  <c r="CR452" i="1"/>
  <c r="CR454" i="1"/>
  <c r="CR446" i="1"/>
  <c r="CR451" i="1"/>
  <c r="CT574" i="1"/>
  <c r="CQ324" i="1"/>
  <c r="CP324" i="1"/>
  <c r="CO324" i="1"/>
  <c r="CN324" i="1"/>
  <c r="CW574" i="1"/>
  <c r="CW492" i="1"/>
  <c r="CT533" i="1"/>
  <c r="CT494" i="1"/>
  <c r="CT492" i="1"/>
  <c r="CW533" i="1"/>
  <c r="CT534" i="1"/>
  <c r="CQ448" i="1"/>
  <c r="CQ446" i="1"/>
  <c r="CQ451" i="1"/>
  <c r="CQ449" i="1"/>
  <c r="CQ447" i="1"/>
  <c r="CQ445" i="1"/>
  <c r="CQ452" i="1"/>
  <c r="CQ454" i="1"/>
  <c r="CQ453" i="1"/>
  <c r="CS493" i="1"/>
  <c r="CW572" i="1"/>
  <c r="CR439" i="1"/>
  <c r="CR434" i="1"/>
  <c r="CR433" i="1"/>
  <c r="CR437" i="1"/>
  <c r="CR440" i="1"/>
  <c r="CR435" i="1"/>
  <c r="CS454" i="1"/>
  <c r="CS451" i="1"/>
  <c r="CS446" i="1"/>
  <c r="CK302" i="1"/>
  <c r="CK300" i="1"/>
  <c r="CK298" i="1"/>
  <c r="CR296" i="1"/>
  <c r="CJ296" i="1"/>
  <c r="CR302" i="1"/>
  <c r="CJ302" i="1"/>
  <c r="CJ300" i="1"/>
  <c r="CJ298" i="1"/>
  <c r="CQ296" i="1"/>
  <c r="CP302" i="1"/>
  <c r="CP300" i="1"/>
  <c r="CP298" i="1"/>
  <c r="CO296" i="1"/>
  <c r="CO302" i="1"/>
  <c r="CL296" i="1"/>
  <c r="CN302" i="1"/>
  <c r="CQ300" i="1"/>
  <c r="CK296" i="1"/>
  <c r="CM302" i="1"/>
  <c r="CO300" i="1"/>
  <c r="CL302" i="1"/>
  <c r="CN300" i="1"/>
  <c r="CQ298" i="1"/>
  <c r="CL298" i="1"/>
  <c r="CM300" i="1"/>
  <c r="CR300" i="1" s="1"/>
  <c r="CO298" i="1"/>
  <c r="CL300" i="1"/>
  <c r="CN298" i="1"/>
  <c r="CP296" i="1"/>
  <c r="CQ302" i="1"/>
  <c r="CJ306" i="1"/>
  <c r="CM298" i="1"/>
  <c r="CR298" i="1" s="1"/>
  <c r="CN296" i="1"/>
  <c r="CM296" i="1"/>
  <c r="CW532" i="1"/>
  <c r="CQ438" i="1"/>
  <c r="CQ443" i="1" s="1"/>
  <c r="CW494" i="1"/>
  <c r="CC439" i="1"/>
  <c r="CC434" i="1"/>
  <c r="BV191" i="1"/>
  <c r="BV203" i="1" s="1"/>
  <c r="BW203" i="1" s="1"/>
  <c r="BT210" i="1" s="1"/>
  <c r="BT221" i="1" s="1"/>
  <c r="BV202" i="1"/>
  <c r="BW202" i="1" s="1"/>
  <c r="BS210" i="1" s="1"/>
  <c r="BS221" i="1" s="1"/>
  <c r="BZ324" i="1"/>
  <c r="BX324" i="1"/>
  <c r="BY324" i="1"/>
  <c r="BW324" i="1"/>
  <c r="CB533" i="1"/>
  <c r="CC492" i="1"/>
  <c r="CC572" i="1"/>
  <c r="CF572" i="1"/>
  <c r="CF492" i="1"/>
  <c r="BZ452" i="1"/>
  <c r="BZ448" i="1"/>
  <c r="BZ446" i="1"/>
  <c r="BZ453" i="1"/>
  <c r="BZ451" i="1"/>
  <c r="BZ445" i="1"/>
  <c r="BZ447" i="1"/>
  <c r="BZ454" i="1"/>
  <c r="BZ449" i="1"/>
  <c r="CF493" i="1"/>
  <c r="BW302" i="1"/>
  <c r="BW300" i="1"/>
  <c r="BW298" i="1"/>
  <c r="BV296" i="1"/>
  <c r="BT302" i="1"/>
  <c r="BT300" i="1"/>
  <c r="BT298" i="1"/>
  <c r="CA296" i="1"/>
  <c r="BS296" i="1"/>
  <c r="BZ302" i="1"/>
  <c r="BZ300" i="1"/>
  <c r="BZ298" i="1"/>
  <c r="BY296" i="1"/>
  <c r="BU302" i="1"/>
  <c r="BX300" i="1"/>
  <c r="BS302" i="1"/>
  <c r="BV300" i="1"/>
  <c r="BY298" i="1"/>
  <c r="BY300" i="1"/>
  <c r="BU300" i="1"/>
  <c r="BX298" i="1"/>
  <c r="BZ296" i="1"/>
  <c r="BS306" i="1"/>
  <c r="BS300" i="1"/>
  <c r="BV298" i="1"/>
  <c r="CA298" i="1" s="1"/>
  <c r="BX296" i="1"/>
  <c r="CA302" i="1"/>
  <c r="BU298" i="1"/>
  <c r="BW296" i="1"/>
  <c r="BY302" i="1"/>
  <c r="BS298" i="1"/>
  <c r="BU296" i="1"/>
  <c r="BV302" i="1"/>
  <c r="BX302" i="1"/>
  <c r="CA300" i="1"/>
  <c r="BT296" i="1"/>
  <c r="CC534" i="1"/>
  <c r="CA440" i="1"/>
  <c r="CA434" i="1"/>
  <c r="CA435" i="1"/>
  <c r="CA433" i="1"/>
  <c r="CA439" i="1"/>
  <c r="CC494" i="1"/>
  <c r="CF532" i="1"/>
  <c r="CC446" i="1"/>
  <c r="CA446" i="1"/>
  <c r="CA451" i="1"/>
  <c r="CF494" i="1"/>
  <c r="CC574" i="1"/>
  <c r="CC451" i="1"/>
  <c r="CB573" i="1"/>
  <c r="CE533" i="1"/>
  <c r="CC493" i="1"/>
  <c r="CF574" i="1"/>
  <c r="CE573" i="1"/>
  <c r="CB439" i="1"/>
  <c r="CB434" i="1"/>
  <c r="CB451" i="1"/>
  <c r="CB446" i="1"/>
  <c r="CC532" i="1"/>
  <c r="CF534" i="1"/>
  <c r="BU403" i="1"/>
  <c r="BU580" i="1" s="1"/>
  <c r="BU380" i="1"/>
  <c r="BU540" i="1" s="1"/>
  <c r="BZ442" i="1"/>
  <c r="BZ436" i="1"/>
  <c r="BZ437" i="1"/>
  <c r="CA426" i="1"/>
  <c r="CB426" i="1" s="1"/>
  <c r="CC426" i="1" s="1"/>
  <c r="CC435" i="1" s="1"/>
  <c r="BZ441" i="1"/>
  <c r="BK447" i="1"/>
  <c r="BK437" i="1"/>
  <c r="BJ441" i="1"/>
  <c r="BL534" i="1"/>
  <c r="BO572" i="1"/>
  <c r="BJ445" i="1"/>
  <c r="BJ452" i="1"/>
  <c r="BL441" i="1"/>
  <c r="BL447" i="1"/>
  <c r="BK449" i="1"/>
  <c r="BK435" i="1"/>
  <c r="BK438" i="1" s="1"/>
  <c r="BJ437" i="1"/>
  <c r="BL574" i="1"/>
  <c r="BO532" i="1"/>
  <c r="BL572" i="1"/>
  <c r="BJ442" i="1"/>
  <c r="BJ303" i="1"/>
  <c r="BG380" i="1" s="1"/>
  <c r="BO533" i="1"/>
  <c r="BL437" i="1"/>
  <c r="BL357" i="1"/>
  <c r="BP357" i="1" s="1"/>
  <c r="BG357" i="1"/>
  <c r="BJ357" i="1"/>
  <c r="BN357" i="1" s="1"/>
  <c r="BI357" i="1"/>
  <c r="BM357" i="1" s="1"/>
  <c r="BH357" i="1"/>
  <c r="BK357" i="1"/>
  <c r="BO357" i="1" s="1"/>
  <c r="BC403" i="1"/>
  <c r="BC380" i="1"/>
  <c r="BE380" i="1"/>
  <c r="BE403" i="1"/>
  <c r="BJ449" i="1"/>
  <c r="BL436" i="1"/>
  <c r="BK441" i="1"/>
  <c r="BJ447" i="1"/>
  <c r="BI450" i="1"/>
  <c r="BK453" i="1"/>
  <c r="BO534" i="1"/>
  <c r="BP492" i="1"/>
  <c r="BK442" i="1"/>
  <c r="BJ436" i="1"/>
  <c r="BJ438" i="1" s="1"/>
  <c r="BJ443" i="1" s="1"/>
  <c r="BN494" i="1"/>
  <c r="BK493" i="1"/>
  <c r="BJ448" i="1"/>
  <c r="BO574" i="1"/>
  <c r="BK452" i="1"/>
  <c r="BK573" i="1"/>
  <c r="BB318" i="1"/>
  <c r="BD314" i="1"/>
  <c r="BE312" i="1"/>
  <c r="BF310" i="1"/>
  <c r="BG308" i="1"/>
  <c r="BJ314" i="1"/>
  <c r="BB314" i="1"/>
  <c r="BC312" i="1"/>
  <c r="BD310" i="1"/>
  <c r="BE308" i="1"/>
  <c r="BI314" i="1"/>
  <c r="BJ312" i="1"/>
  <c r="BB312" i="1"/>
  <c r="BC310" i="1"/>
  <c r="BD308" i="1"/>
  <c r="BG314" i="1"/>
  <c r="BD312" i="1"/>
  <c r="BI308" i="1"/>
  <c r="BE314" i="1"/>
  <c r="BI310" i="1"/>
  <c r="BF308" i="1"/>
  <c r="BC314" i="1"/>
  <c r="BH310" i="1"/>
  <c r="BC308" i="1"/>
  <c r="BI312" i="1"/>
  <c r="BG310" i="1"/>
  <c r="BB308" i="1"/>
  <c r="BF314" i="1"/>
  <c r="BH312" i="1"/>
  <c r="BE310" i="1"/>
  <c r="BJ310" i="1" s="1"/>
  <c r="BF312" i="1"/>
  <c r="BH308" i="1"/>
  <c r="BG312" i="1"/>
  <c r="BB310" i="1"/>
  <c r="BH314" i="1"/>
  <c r="BJ308" i="1"/>
  <c r="BN493" i="1"/>
  <c r="BJ453" i="1"/>
  <c r="BK448" i="1"/>
  <c r="BL454" i="1"/>
  <c r="BL453" i="1"/>
  <c r="BL452" i="1"/>
  <c r="BJ454" i="1"/>
  <c r="BL440" i="1"/>
  <c r="BL442" i="1"/>
  <c r="BK454" i="1"/>
  <c r="BL445" i="1"/>
  <c r="BL448" i="1" s="1"/>
  <c r="BK440" i="1"/>
  <c r="BN573" i="1"/>
  <c r="BK494" i="1"/>
  <c r="BD403" i="1"/>
  <c r="BD380" i="1"/>
  <c r="BK433" i="1"/>
  <c r="BL533" i="1"/>
  <c r="BJ450" i="1"/>
  <c r="BL532" i="1"/>
  <c r="BL435" i="1"/>
  <c r="BL438" i="1" s="1"/>
  <c r="BK445" i="1"/>
  <c r="AU573" i="1"/>
  <c r="AX574" i="1"/>
  <c r="AX573" i="1"/>
  <c r="AW533" i="1"/>
  <c r="AS315" i="1"/>
  <c r="AU534" i="1"/>
  <c r="AN538" i="1"/>
  <c r="AP380" i="1"/>
  <c r="AP403" i="1"/>
  <c r="AX532" i="1"/>
  <c r="AW493" i="1"/>
  <c r="AU574" i="1"/>
  <c r="AU417" i="1"/>
  <c r="AT432" i="1"/>
  <c r="AO323" i="1"/>
  <c r="AO322" i="1"/>
  <c r="AO321" i="1"/>
  <c r="AM322" i="1"/>
  <c r="AK322" i="1"/>
  <c r="AR323" i="1"/>
  <c r="AR322" i="1"/>
  <c r="AR321" i="1"/>
  <c r="AQ323" i="1"/>
  <c r="AQ322" i="1"/>
  <c r="AQ321" i="1"/>
  <c r="AP322" i="1"/>
  <c r="AN322" i="1"/>
  <c r="AL322" i="1"/>
  <c r="AP321" i="1"/>
  <c r="AP323" i="1"/>
  <c r="AR442" i="1"/>
  <c r="AR436" i="1"/>
  <c r="AR441" i="1"/>
  <c r="AR437" i="1"/>
  <c r="AS426" i="1"/>
  <c r="AR449" i="1"/>
  <c r="AR453" i="1"/>
  <c r="AR448" i="1"/>
  <c r="AR454" i="1"/>
  <c r="AL580" i="1"/>
  <c r="AT425" i="1"/>
  <c r="AU425" i="1" s="1"/>
  <c r="AS434" i="1"/>
  <c r="AS439" i="1"/>
  <c r="AS440" i="1"/>
  <c r="AS435" i="1"/>
  <c r="AS433" i="1"/>
  <c r="AU492" i="1"/>
  <c r="AT493" i="1"/>
  <c r="AS453" i="1"/>
  <c r="AS451" i="1"/>
  <c r="AS445" i="1"/>
  <c r="AS446" i="1"/>
  <c r="AS452" i="1"/>
  <c r="AS448" i="1"/>
  <c r="AS454" i="1"/>
  <c r="AO540" i="1"/>
  <c r="AO538" i="1"/>
  <c r="AO539" i="1"/>
  <c r="AX534" i="1"/>
  <c r="AX572" i="1"/>
  <c r="AT533" i="1"/>
  <c r="AL541" i="1"/>
  <c r="AN540" i="1"/>
  <c r="AM540" i="1"/>
  <c r="AM580" i="1"/>
  <c r="AM539" i="1"/>
  <c r="AM538" i="1"/>
  <c r="AM541" i="1" s="1"/>
  <c r="AM578" i="1"/>
  <c r="AM581" i="1" s="1"/>
  <c r="AM579" i="1"/>
  <c r="AU532" i="1"/>
  <c r="AO403" i="1"/>
  <c r="AO580" i="1" s="1"/>
  <c r="AN579" i="1"/>
  <c r="AU494" i="1"/>
  <c r="AX494" i="1"/>
  <c r="AX492" i="1"/>
  <c r="AN578" i="1"/>
  <c r="AU572" i="1"/>
  <c r="AG574" i="1"/>
  <c r="V540" i="1"/>
  <c r="V538" i="1"/>
  <c r="V541" i="1" s="1"/>
  <c r="V539" i="1"/>
  <c r="AD494" i="1"/>
  <c r="AH532" i="1"/>
  <c r="AB446" i="1"/>
  <c r="AB451" i="1"/>
  <c r="AD572" i="1"/>
  <c r="AG494" i="1"/>
  <c r="AA448" i="1"/>
  <c r="AC493" i="1"/>
  <c r="AF534" i="1"/>
  <c r="AG572" i="1"/>
  <c r="AC573" i="1"/>
  <c r="AD574" i="1"/>
  <c r="AA454" i="1"/>
  <c r="AG492" i="1"/>
  <c r="AD492" i="1"/>
  <c r="Y357" i="1"/>
  <c r="AB357" i="1"/>
  <c r="AF357" i="1" s="1"/>
  <c r="AD357" i="1"/>
  <c r="AH357" i="1" s="1"/>
  <c r="AC357" i="1"/>
  <c r="AG357" i="1" s="1"/>
  <c r="AA357" i="1"/>
  <c r="AE357" i="1" s="1"/>
  <c r="Z357" i="1"/>
  <c r="Z499" i="1" s="1"/>
  <c r="U380" i="1"/>
  <c r="W380" i="1"/>
  <c r="U403" i="1"/>
  <c r="W403" i="1"/>
  <c r="AF533" i="1"/>
  <c r="AC534" i="1"/>
  <c r="AB303" i="1"/>
  <c r="Y380" i="1" s="1"/>
  <c r="AA314" i="1"/>
  <c r="AB312" i="1"/>
  <c r="T312" i="1"/>
  <c r="U310" i="1"/>
  <c r="V308" i="1"/>
  <c r="Z314" i="1"/>
  <c r="AA312" i="1"/>
  <c r="T310" i="1"/>
  <c r="U308" i="1"/>
  <c r="Y314" i="1"/>
  <c r="Z312" i="1"/>
  <c r="AA310" i="1"/>
  <c r="AB308" i="1"/>
  <c r="T308" i="1"/>
  <c r="X314" i="1"/>
  <c r="Y312" i="1"/>
  <c r="Z310" i="1"/>
  <c r="AA308" i="1"/>
  <c r="W314" i="1"/>
  <c r="X312" i="1"/>
  <c r="Y310" i="1"/>
  <c r="Z308" i="1"/>
  <c r="T318" i="1"/>
  <c r="V314" i="1"/>
  <c r="W312" i="1"/>
  <c r="X310" i="1"/>
  <c r="Y308" i="1"/>
  <c r="U314" i="1"/>
  <c r="V312" i="1"/>
  <c r="W310" i="1"/>
  <c r="AB310" i="1" s="1"/>
  <c r="X308" i="1"/>
  <c r="V310" i="1"/>
  <c r="W308" i="1"/>
  <c r="AB314" i="1"/>
  <c r="T314" i="1"/>
  <c r="U312" i="1"/>
  <c r="AF573" i="1"/>
  <c r="AC439" i="1"/>
  <c r="AC434" i="1"/>
  <c r="AC533" i="1"/>
  <c r="AA436" i="1"/>
  <c r="AB426" i="1"/>
  <c r="AB448" i="1" s="1"/>
  <c r="AA442" i="1"/>
  <c r="AA441" i="1"/>
  <c r="AA437" i="1"/>
  <c r="AA438" i="1" s="1"/>
  <c r="AA443" i="1" s="1"/>
  <c r="AA449" i="1"/>
  <c r="AA450" i="1" s="1"/>
  <c r="AF493" i="1"/>
  <c r="V403" i="1"/>
  <c r="V580" i="1" s="1"/>
  <c r="AB452" i="1" l="1"/>
  <c r="AO579" i="1"/>
  <c r="AR450" i="1"/>
  <c r="AR438" i="1"/>
  <c r="AR443" i="1" s="1"/>
  <c r="AR325" i="1"/>
  <c r="BK450" i="1"/>
  <c r="BU538" i="1"/>
  <c r="DI454" i="1"/>
  <c r="AB445" i="1"/>
  <c r="AB453" i="1"/>
  <c r="V579" i="1"/>
  <c r="AO325" i="1"/>
  <c r="BJ315" i="1"/>
  <c r="BH380" i="1" s="1"/>
  <c r="CQ450" i="1"/>
  <c r="DI445" i="1"/>
  <c r="DI449" i="1" s="1"/>
  <c r="DZ312" i="1"/>
  <c r="AB454" i="1"/>
  <c r="V578" i="1"/>
  <c r="V581" i="1" s="1"/>
  <c r="BL449" i="1"/>
  <c r="CT441" i="1"/>
  <c r="DT541" i="1"/>
  <c r="DH438" i="1"/>
  <c r="DH443" i="1" s="1"/>
  <c r="DF541" i="1"/>
  <c r="DI448" i="1"/>
  <c r="DH450" i="1"/>
  <c r="DH456" i="1" s="1"/>
  <c r="DC581" i="1"/>
  <c r="DF580" i="1"/>
  <c r="DF581" i="1" s="1"/>
  <c r="DF578" i="1"/>
  <c r="DC541" i="1"/>
  <c r="CS447" i="1"/>
  <c r="CR441" i="1"/>
  <c r="CR453" i="1"/>
  <c r="CR442" i="1"/>
  <c r="CT436" i="1"/>
  <c r="CT437" i="1"/>
  <c r="CS442" i="1"/>
  <c r="CS452" i="1"/>
  <c r="CS453" i="1"/>
  <c r="CR436" i="1"/>
  <c r="CR447" i="1"/>
  <c r="CT442" i="1"/>
  <c r="CT440" i="1"/>
  <c r="CS435" i="1"/>
  <c r="CS445" i="1"/>
  <c r="CS448" i="1" s="1"/>
  <c r="CR445" i="1"/>
  <c r="CS433" i="1"/>
  <c r="CS436" i="1" s="1"/>
  <c r="CC441" i="1"/>
  <c r="CA453" i="1"/>
  <c r="BU539" i="1"/>
  <c r="BU541" i="1" s="1"/>
  <c r="BZ438" i="1"/>
  <c r="BZ443" i="1" s="1"/>
  <c r="CB454" i="1"/>
  <c r="CB447" i="1"/>
  <c r="CA442" i="1"/>
  <c r="CB433" i="1"/>
  <c r="CB436" i="1" s="1"/>
  <c r="AO578" i="1"/>
  <c r="DW580" i="1"/>
  <c r="DW579" i="1"/>
  <c r="DW578" i="1"/>
  <c r="DY456" i="1"/>
  <c r="DY455" i="1"/>
  <c r="EA426" i="1"/>
  <c r="DZ437" i="1"/>
  <c r="DZ442" i="1"/>
  <c r="DZ441" i="1"/>
  <c r="DZ436" i="1"/>
  <c r="EE533" i="1"/>
  <c r="DW380" i="1"/>
  <c r="DZ445" i="1"/>
  <c r="DZ448" i="1" s="1"/>
  <c r="EE573" i="1"/>
  <c r="EF532" i="1"/>
  <c r="EF574" i="1"/>
  <c r="DS539" i="1"/>
  <c r="DS538" i="1"/>
  <c r="DS540" i="1"/>
  <c r="DW500" i="1"/>
  <c r="DW498" i="1"/>
  <c r="DW499" i="1"/>
  <c r="EB533" i="1"/>
  <c r="DS578" i="1"/>
  <c r="DS580" i="1"/>
  <c r="DS579" i="1"/>
  <c r="EF534" i="1"/>
  <c r="DV403" i="1"/>
  <c r="DU579" i="1"/>
  <c r="DU578" i="1"/>
  <c r="DU580" i="1"/>
  <c r="EB493" i="1"/>
  <c r="EE493" i="1"/>
  <c r="DZ453" i="1"/>
  <c r="EF494" i="1"/>
  <c r="DV380" i="1"/>
  <c r="DU539" i="1"/>
  <c r="DU540" i="1"/>
  <c r="DU538" i="1"/>
  <c r="DX499" i="1"/>
  <c r="DX500" i="1"/>
  <c r="EF492" i="1"/>
  <c r="DZ315" i="1"/>
  <c r="EB573" i="1"/>
  <c r="DW323" i="1"/>
  <c r="DW322" i="1"/>
  <c r="DW321" i="1"/>
  <c r="DT322" i="1"/>
  <c r="DS322" i="1"/>
  <c r="DR322" i="1"/>
  <c r="DY323" i="1"/>
  <c r="DY322" i="1"/>
  <c r="DY321" i="1"/>
  <c r="DX323" i="1"/>
  <c r="DV323" i="1"/>
  <c r="DX322" i="1"/>
  <c r="DV322" i="1"/>
  <c r="DU322" i="1"/>
  <c r="DX321" i="1"/>
  <c r="DV321" i="1"/>
  <c r="DZ454" i="1"/>
  <c r="DZ449" i="1"/>
  <c r="EF572" i="1"/>
  <c r="DZ447" i="1"/>
  <c r="DH455" i="1"/>
  <c r="DK432" i="1"/>
  <c r="DJ444" i="1"/>
  <c r="DE579" i="1"/>
  <c r="DN493" i="1"/>
  <c r="DJ380" i="1"/>
  <c r="DN380" i="1" s="1"/>
  <c r="DJ403" i="1"/>
  <c r="DN403" i="1" s="1"/>
  <c r="DO534" i="1"/>
  <c r="DE325" i="1"/>
  <c r="DO492" i="1"/>
  <c r="DE578" i="1"/>
  <c r="DJ441" i="1"/>
  <c r="DJ439" i="1"/>
  <c r="DJ434" i="1"/>
  <c r="DG380" i="1"/>
  <c r="DG403" i="1"/>
  <c r="DJ426" i="1"/>
  <c r="DK426" i="1" s="1"/>
  <c r="DI436" i="1"/>
  <c r="DI438" i="1" s="1"/>
  <c r="DI442" i="1"/>
  <c r="DI441" i="1"/>
  <c r="DI437" i="1"/>
  <c r="DI447" i="1"/>
  <c r="DI450" i="1" s="1"/>
  <c r="DO572" i="1"/>
  <c r="DO494" i="1"/>
  <c r="DK446" i="1"/>
  <c r="DK451" i="1"/>
  <c r="DK447" i="1"/>
  <c r="DF325" i="1"/>
  <c r="DK573" i="1"/>
  <c r="DN573" i="1"/>
  <c r="DK493" i="1"/>
  <c r="DN533" i="1"/>
  <c r="DH325" i="1"/>
  <c r="DO532" i="1"/>
  <c r="DI453" i="1"/>
  <c r="DO574" i="1"/>
  <c r="CX494" i="1"/>
  <c r="CQ455" i="1"/>
  <c r="CQ456" i="1"/>
  <c r="CX532" i="1"/>
  <c r="CR438" i="1"/>
  <c r="CR443" i="1" s="1"/>
  <c r="CT493" i="1"/>
  <c r="CJ318" i="1"/>
  <c r="CL314" i="1"/>
  <c r="CM312" i="1"/>
  <c r="CN310" i="1"/>
  <c r="CO308" i="1"/>
  <c r="CK314" i="1"/>
  <c r="CL312" i="1"/>
  <c r="CM310" i="1"/>
  <c r="CR310" i="1" s="1"/>
  <c r="CN308" i="1"/>
  <c r="CQ314" i="1"/>
  <c r="CJ312" i="1"/>
  <c r="CK310" i="1"/>
  <c r="CL308" i="1"/>
  <c r="CO314" i="1"/>
  <c r="CK312" i="1"/>
  <c r="CQ308" i="1"/>
  <c r="CN314" i="1"/>
  <c r="CP308" i="1"/>
  <c r="CM314" i="1"/>
  <c r="CQ310" i="1"/>
  <c r="CM308" i="1"/>
  <c r="CJ314" i="1"/>
  <c r="CP310" i="1"/>
  <c r="CK308" i="1"/>
  <c r="CQ312" i="1"/>
  <c r="CO310" i="1"/>
  <c r="CJ308" i="1"/>
  <c r="CP312" i="1"/>
  <c r="CL310" i="1"/>
  <c r="CR314" i="1"/>
  <c r="CO312" i="1"/>
  <c r="CJ310" i="1"/>
  <c r="CP314" i="1"/>
  <c r="CN312" i="1"/>
  <c r="CR312" i="1" s="1"/>
  <c r="CR308" i="1"/>
  <c r="CX574" i="1"/>
  <c r="CX534" i="1"/>
  <c r="CX572" i="1"/>
  <c r="CX533" i="1"/>
  <c r="CX573" i="1"/>
  <c r="CS441" i="1"/>
  <c r="CX492" i="1"/>
  <c r="CT357" i="1"/>
  <c r="CX357" i="1" s="1"/>
  <c r="CS357" i="1"/>
  <c r="CW357" i="1" s="1"/>
  <c r="CQ357" i="1"/>
  <c r="CU357" i="1" s="1"/>
  <c r="CP357" i="1"/>
  <c r="CO357" i="1"/>
  <c r="CR357" i="1"/>
  <c r="CV357" i="1" s="1"/>
  <c r="CK380" i="1"/>
  <c r="CM380" i="1"/>
  <c r="CM403" i="1"/>
  <c r="CK403" i="1"/>
  <c r="CL403" i="1"/>
  <c r="CL380" i="1"/>
  <c r="CR303" i="1"/>
  <c r="CO380" i="1" s="1"/>
  <c r="CT454" i="1"/>
  <c r="CT453" i="1"/>
  <c r="CT445" i="1"/>
  <c r="CT449" i="1" s="1"/>
  <c r="CT447" i="1"/>
  <c r="CT452" i="1"/>
  <c r="CT435" i="1"/>
  <c r="CT438" i="1" s="1"/>
  <c r="CS440" i="1"/>
  <c r="CW493" i="1"/>
  <c r="CC453" i="1"/>
  <c r="CC454" i="1"/>
  <c r="CC445" i="1"/>
  <c r="CC448" i="1" s="1"/>
  <c r="CB445" i="1"/>
  <c r="CB441" i="1"/>
  <c r="CF573" i="1"/>
  <c r="CC573" i="1"/>
  <c r="CA447" i="1"/>
  <c r="CA441" i="1"/>
  <c r="BU578" i="1"/>
  <c r="CG494" i="1"/>
  <c r="CB448" i="1"/>
  <c r="CC452" i="1"/>
  <c r="CA437" i="1"/>
  <c r="BX314" i="1"/>
  <c r="BY312" i="1"/>
  <c r="BZ310" i="1"/>
  <c r="CA308" i="1"/>
  <c r="BS308" i="1"/>
  <c r="BS318" i="1"/>
  <c r="BU314" i="1"/>
  <c r="BV312" i="1"/>
  <c r="BW310" i="1"/>
  <c r="BX308" i="1"/>
  <c r="CA314" i="1"/>
  <c r="BS314" i="1"/>
  <c r="BT312" i="1"/>
  <c r="BU310" i="1"/>
  <c r="BV308" i="1"/>
  <c r="BT314" i="1"/>
  <c r="BY310" i="1"/>
  <c r="BU308" i="1"/>
  <c r="BW308" i="1"/>
  <c r="BX310" i="1"/>
  <c r="BT308" i="1"/>
  <c r="BZ312" i="1"/>
  <c r="BV310" i="1"/>
  <c r="CA310" i="1" s="1"/>
  <c r="BX312" i="1"/>
  <c r="BT310" i="1"/>
  <c r="BZ314" i="1"/>
  <c r="BW312" i="1"/>
  <c r="CA312" i="1" s="1"/>
  <c r="BS310" i="1"/>
  <c r="BV314" i="1"/>
  <c r="BY314" i="1"/>
  <c r="BU312" i="1"/>
  <c r="BZ308" i="1"/>
  <c r="BW314" i="1"/>
  <c r="BS312" i="1"/>
  <c r="BY308" i="1"/>
  <c r="CA303" i="1"/>
  <c r="BZ450" i="1"/>
  <c r="BU579" i="1"/>
  <c r="CG572" i="1"/>
  <c r="CB453" i="1"/>
  <c r="CA454" i="1"/>
  <c r="CG493" i="1"/>
  <c r="CC442" i="1"/>
  <c r="CB442" i="1"/>
  <c r="CG574" i="1"/>
  <c r="CA452" i="1"/>
  <c r="BZ357" i="1"/>
  <c r="CD357" i="1" s="1"/>
  <c r="BY357" i="1"/>
  <c r="CC357" i="1"/>
  <c r="CG357" i="1" s="1"/>
  <c r="CA357" i="1"/>
  <c r="CE357" i="1" s="1"/>
  <c r="BX403" i="1"/>
  <c r="BX357" i="1"/>
  <c r="CB357" i="1"/>
  <c r="CF357" i="1" s="1"/>
  <c r="BX380" i="1"/>
  <c r="BT403" i="1"/>
  <c r="BV403" i="1"/>
  <c r="BV380" i="1"/>
  <c r="BT380" i="1"/>
  <c r="CC437" i="1"/>
  <c r="CB452" i="1"/>
  <c r="CB437" i="1"/>
  <c r="CA445" i="1"/>
  <c r="CA449" i="1" s="1"/>
  <c r="CG532" i="1"/>
  <c r="CA436" i="1"/>
  <c r="CA438" i="1" s="1"/>
  <c r="CG492" i="1"/>
  <c r="CC440" i="1"/>
  <c r="CF533" i="1"/>
  <c r="CG534" i="1"/>
  <c r="CB449" i="1"/>
  <c r="CB435" i="1"/>
  <c r="CB440" i="1"/>
  <c r="CC533" i="1"/>
  <c r="CC433" i="1"/>
  <c r="CC436" i="1" s="1"/>
  <c r="CC447" i="1"/>
  <c r="BH540" i="1"/>
  <c r="BH539" i="1"/>
  <c r="BH538" i="1"/>
  <c r="BG540" i="1"/>
  <c r="BG539" i="1"/>
  <c r="BG538" i="1"/>
  <c r="BK455" i="1"/>
  <c r="BK456" i="1"/>
  <c r="BH403" i="1"/>
  <c r="BO573" i="1"/>
  <c r="BO493" i="1"/>
  <c r="BO494" i="1"/>
  <c r="BP534" i="1"/>
  <c r="BG403" i="1"/>
  <c r="BL443" i="1"/>
  <c r="BH500" i="1"/>
  <c r="BH499" i="1"/>
  <c r="BH498" i="1"/>
  <c r="BG498" i="1"/>
  <c r="BG499" i="1"/>
  <c r="BG500" i="1"/>
  <c r="BL450" i="1"/>
  <c r="BP574" i="1"/>
  <c r="BF403" i="1"/>
  <c r="BE578" i="1"/>
  <c r="BE579" i="1"/>
  <c r="BE580" i="1"/>
  <c r="BP533" i="1"/>
  <c r="BP532" i="1"/>
  <c r="BD538" i="1"/>
  <c r="BD541" i="1" s="1"/>
  <c r="BD539" i="1"/>
  <c r="BD540" i="1"/>
  <c r="BI455" i="1"/>
  <c r="BI456" i="1"/>
  <c r="BF380" i="1"/>
  <c r="BE539" i="1"/>
  <c r="BE538" i="1"/>
  <c r="BE540" i="1"/>
  <c r="BD580" i="1"/>
  <c r="BD579" i="1"/>
  <c r="BD578" i="1"/>
  <c r="BD581" i="1" s="1"/>
  <c r="BC540" i="1"/>
  <c r="BC539" i="1"/>
  <c r="BC538" i="1"/>
  <c r="BJ455" i="1"/>
  <c r="BJ456" i="1"/>
  <c r="BL494" i="1"/>
  <c r="BI323" i="1"/>
  <c r="BI322" i="1"/>
  <c r="BI321" i="1"/>
  <c r="BG323" i="1"/>
  <c r="BG322" i="1"/>
  <c r="BG321" i="1"/>
  <c r="BF323" i="1"/>
  <c r="BF322" i="1"/>
  <c r="BF321" i="1"/>
  <c r="BF325" i="1" s="1"/>
  <c r="BB322" i="1"/>
  <c r="BH321" i="1"/>
  <c r="BH322" i="1"/>
  <c r="BE322" i="1"/>
  <c r="BC322" i="1"/>
  <c r="BD322" i="1"/>
  <c r="BH323" i="1"/>
  <c r="BL493" i="1"/>
  <c r="BC580" i="1"/>
  <c r="BC578" i="1"/>
  <c r="BC579" i="1"/>
  <c r="BP572" i="1"/>
  <c r="BK443" i="1"/>
  <c r="BL573" i="1"/>
  <c r="AU493" i="1"/>
  <c r="AP325" i="1"/>
  <c r="AU432" i="1"/>
  <c r="AT444" i="1"/>
  <c r="AP539" i="1"/>
  <c r="AP540" i="1"/>
  <c r="AP538" i="1"/>
  <c r="AX533" i="1"/>
  <c r="AT426" i="1"/>
  <c r="AU426" i="1" s="1"/>
  <c r="AU452" i="1" s="1"/>
  <c r="AS436" i="1"/>
  <c r="AS438" i="1" s="1"/>
  <c r="AS443" i="1" s="1"/>
  <c r="AS441" i="1"/>
  <c r="AS442" i="1"/>
  <c r="AS437" i="1"/>
  <c r="AY573" i="1"/>
  <c r="AY572" i="1"/>
  <c r="AS447" i="1"/>
  <c r="AS450" i="1" s="1"/>
  <c r="AU451" i="1"/>
  <c r="AU446" i="1"/>
  <c r="AQ325" i="1"/>
  <c r="AR403" i="1"/>
  <c r="AV403" i="1" s="1"/>
  <c r="AR380" i="1"/>
  <c r="AV380" i="1" s="1"/>
  <c r="AQ403" i="1"/>
  <c r="AQ380" i="1"/>
  <c r="AY574" i="1"/>
  <c r="AU533" i="1"/>
  <c r="AS449" i="1"/>
  <c r="AL581" i="1"/>
  <c r="AX493" i="1"/>
  <c r="AY494" i="1"/>
  <c r="AY532" i="1"/>
  <c r="AY492" i="1"/>
  <c r="AY534" i="1"/>
  <c r="AR456" i="1"/>
  <c r="AR455" i="1"/>
  <c r="AU380" i="1"/>
  <c r="AY380" i="1" s="1"/>
  <c r="AU403" i="1"/>
  <c r="AY403" i="1" s="1"/>
  <c r="AT434" i="1"/>
  <c r="AT441" i="1"/>
  <c r="AT437" i="1"/>
  <c r="AT439" i="1"/>
  <c r="AP579" i="1"/>
  <c r="AP580" i="1"/>
  <c r="AP578" i="1"/>
  <c r="Y539" i="1"/>
  <c r="Y538" i="1"/>
  <c r="Y540" i="1"/>
  <c r="AA455" i="1"/>
  <c r="AA456" i="1"/>
  <c r="X380" i="1"/>
  <c r="W538" i="1"/>
  <c r="W539" i="1"/>
  <c r="W540" i="1"/>
  <c r="AH492" i="1"/>
  <c r="AG534" i="1"/>
  <c r="X323" i="1"/>
  <c r="X322" i="1"/>
  <c r="X321" i="1"/>
  <c r="W322" i="1"/>
  <c r="V322" i="1"/>
  <c r="U322" i="1"/>
  <c r="T322" i="1"/>
  <c r="AA323" i="1"/>
  <c r="AA322" i="1"/>
  <c r="AA321" i="1"/>
  <c r="Z323" i="1"/>
  <c r="Z322" i="1"/>
  <c r="Z321" i="1"/>
  <c r="Y323" i="1"/>
  <c r="Y322" i="1"/>
  <c r="Y321" i="1"/>
  <c r="U539" i="1"/>
  <c r="U540" i="1"/>
  <c r="U538" i="1"/>
  <c r="AD493" i="1"/>
  <c r="AD534" i="1"/>
  <c r="AC426" i="1"/>
  <c r="AB436" i="1"/>
  <c r="AB441" i="1"/>
  <c r="AB437" i="1"/>
  <c r="AB442" i="1"/>
  <c r="AG573" i="1"/>
  <c r="AB315" i="1"/>
  <c r="AB449" i="1"/>
  <c r="Z500" i="1"/>
  <c r="AG533" i="1"/>
  <c r="AD573" i="1"/>
  <c r="AG493" i="1"/>
  <c r="Y403" i="1"/>
  <c r="AB447" i="1"/>
  <c r="AB450" i="1" s="1"/>
  <c r="Z498" i="1"/>
  <c r="X403" i="1"/>
  <c r="W578" i="1"/>
  <c r="W579" i="1"/>
  <c r="W580" i="1"/>
  <c r="AH494" i="1"/>
  <c r="AH574" i="1"/>
  <c r="AD533" i="1"/>
  <c r="U579" i="1"/>
  <c r="U580" i="1"/>
  <c r="U578" i="1"/>
  <c r="Y499" i="1"/>
  <c r="Y498" i="1"/>
  <c r="Y500" i="1"/>
  <c r="AH572" i="1"/>
  <c r="AP581" i="1" l="1"/>
  <c r="AP541" i="1"/>
  <c r="AB438" i="1"/>
  <c r="AB443" i="1" s="1"/>
  <c r="Y325" i="1"/>
  <c r="CC438" i="1"/>
  <c r="CC443" i="1" s="1"/>
  <c r="CB450" i="1"/>
  <c r="CS437" i="1"/>
  <c r="CS438" i="1" s="1"/>
  <c r="DZ438" i="1"/>
  <c r="BU581" i="1"/>
  <c r="DZ450" i="1"/>
  <c r="DX501" i="1"/>
  <c r="DY325" i="1"/>
  <c r="DJ440" i="1"/>
  <c r="CT448" i="1"/>
  <c r="CS449" i="1"/>
  <c r="CS450" i="1" s="1"/>
  <c r="CT443" i="1"/>
  <c r="CR448" i="1"/>
  <c r="CR450" i="1" s="1"/>
  <c r="CR449" i="1"/>
  <c r="CO403" i="1"/>
  <c r="CO578" i="1" s="1"/>
  <c r="CB438" i="1"/>
  <c r="CB443" i="1" s="1"/>
  <c r="CA443" i="1"/>
  <c r="CA448" i="1"/>
  <c r="CA450" i="1" s="1"/>
  <c r="BG541" i="1"/>
  <c r="BH541" i="1"/>
  <c r="DZ456" i="1"/>
  <c r="DZ455" i="1"/>
  <c r="EF573" i="1"/>
  <c r="DX403" i="1"/>
  <c r="DX380" i="1"/>
  <c r="DV540" i="1"/>
  <c r="DV539" i="1"/>
  <c r="DV538" i="1"/>
  <c r="DW325" i="1"/>
  <c r="DW539" i="1"/>
  <c r="DW538" i="1"/>
  <c r="DW540" i="1"/>
  <c r="EB426" i="1"/>
  <c r="EA453" i="1"/>
  <c r="EA454" i="1"/>
  <c r="EA452" i="1"/>
  <c r="EA433" i="1"/>
  <c r="EA437" i="1" s="1"/>
  <c r="EA445" i="1"/>
  <c r="EA448" i="1" s="1"/>
  <c r="EA435" i="1"/>
  <c r="EA441" i="1"/>
  <c r="EA440" i="1"/>
  <c r="EA442" i="1"/>
  <c r="EA447" i="1"/>
  <c r="EF533" i="1"/>
  <c r="DV325" i="1"/>
  <c r="DV580" i="1"/>
  <c r="DV579" i="1"/>
  <c r="DV578" i="1"/>
  <c r="DW581" i="1"/>
  <c r="DS541" i="1"/>
  <c r="DZ443" i="1"/>
  <c r="EB403" i="1"/>
  <c r="EF403" i="1" s="1"/>
  <c r="EB380" i="1"/>
  <c r="EF380" i="1" s="1"/>
  <c r="DW501" i="1"/>
  <c r="DY458" i="1"/>
  <c r="DX325" i="1"/>
  <c r="EF493" i="1"/>
  <c r="DS581" i="1"/>
  <c r="DI380" i="1"/>
  <c r="DM380" i="1" s="1"/>
  <c r="DI403" i="1"/>
  <c r="DM403" i="1" s="1"/>
  <c r="DI455" i="1"/>
  <c r="DI456" i="1"/>
  <c r="DI443" i="1"/>
  <c r="DK454" i="1"/>
  <c r="DK453" i="1"/>
  <c r="DJ442" i="1"/>
  <c r="DK445" i="1"/>
  <c r="DK449" i="1" s="1"/>
  <c r="DJ433" i="1"/>
  <c r="DJ436" i="1" s="1"/>
  <c r="DO493" i="1"/>
  <c r="DK403" i="1"/>
  <c r="DO403" i="1" s="1"/>
  <c r="DK380" i="1"/>
  <c r="DO380" i="1" s="1"/>
  <c r="DG578" i="1"/>
  <c r="DG579" i="1"/>
  <c r="DG580" i="1"/>
  <c r="DJ435" i="1"/>
  <c r="DH403" i="1"/>
  <c r="DL403" i="1" s="1"/>
  <c r="DH380" i="1"/>
  <c r="DL380" i="1" s="1"/>
  <c r="DH458" i="1"/>
  <c r="DK441" i="1"/>
  <c r="DK439" i="1"/>
  <c r="DK435" i="1"/>
  <c r="DK433" i="1"/>
  <c r="DK437" i="1" s="1"/>
  <c r="DK440" i="1"/>
  <c r="DK442" i="1"/>
  <c r="DK434" i="1"/>
  <c r="DO573" i="1"/>
  <c r="DG539" i="1"/>
  <c r="DG540" i="1"/>
  <c r="DG538" i="1"/>
  <c r="DO533" i="1"/>
  <c r="DK452" i="1"/>
  <c r="DJ453" i="1"/>
  <c r="DJ451" i="1"/>
  <c r="DJ447" i="1"/>
  <c r="DJ445" i="1"/>
  <c r="DJ449" i="1" s="1"/>
  <c r="DJ454" i="1"/>
  <c r="DJ446" i="1"/>
  <c r="DJ452" i="1"/>
  <c r="CO540" i="1"/>
  <c r="CO538" i="1"/>
  <c r="CO539" i="1"/>
  <c r="CL540" i="1"/>
  <c r="CL539" i="1"/>
  <c r="CL538" i="1"/>
  <c r="CL541" i="1" s="1"/>
  <c r="CT450" i="1"/>
  <c r="CL580" i="1"/>
  <c r="CL578" i="1"/>
  <c r="CL579" i="1"/>
  <c r="CK578" i="1"/>
  <c r="CK580" i="1"/>
  <c r="CK579" i="1"/>
  <c r="CS455" i="1"/>
  <c r="CN403" i="1"/>
  <c r="CM578" i="1"/>
  <c r="CM579" i="1"/>
  <c r="CM580" i="1"/>
  <c r="CX493" i="1"/>
  <c r="CN380" i="1"/>
  <c r="CM539" i="1"/>
  <c r="CM538" i="1"/>
  <c r="CM540" i="1"/>
  <c r="CK538" i="1"/>
  <c r="CK539" i="1"/>
  <c r="CK540" i="1"/>
  <c r="CQ458" i="1"/>
  <c r="CO579" i="1"/>
  <c r="CO580" i="1"/>
  <c r="CO499" i="1"/>
  <c r="CO500" i="1"/>
  <c r="CO498" i="1"/>
  <c r="CR315" i="1"/>
  <c r="CP500" i="1"/>
  <c r="CP499" i="1"/>
  <c r="CP498" i="1"/>
  <c r="CQ323" i="1"/>
  <c r="CQ322" i="1"/>
  <c r="CQ321" i="1"/>
  <c r="CP323" i="1"/>
  <c r="CP322" i="1"/>
  <c r="CP321" i="1"/>
  <c r="CN323" i="1"/>
  <c r="CN322" i="1"/>
  <c r="CN321" i="1"/>
  <c r="CJ322" i="1"/>
  <c r="CO321" i="1"/>
  <c r="CO322" i="1"/>
  <c r="CM322" i="1"/>
  <c r="CL322" i="1"/>
  <c r="CO323" i="1"/>
  <c r="CK322" i="1"/>
  <c r="CB455" i="1"/>
  <c r="CB456" i="1"/>
  <c r="BT579" i="1"/>
  <c r="BT578" i="1"/>
  <c r="BT580" i="1"/>
  <c r="BW403" i="1"/>
  <c r="BV579" i="1"/>
  <c r="BV578" i="1"/>
  <c r="BV580" i="1"/>
  <c r="BX540" i="1"/>
  <c r="BX539" i="1"/>
  <c r="BX538" i="1"/>
  <c r="BX579" i="1"/>
  <c r="BX578" i="1"/>
  <c r="BX580" i="1"/>
  <c r="CA315" i="1"/>
  <c r="CC449" i="1"/>
  <c r="CC450" i="1" s="1"/>
  <c r="BX499" i="1"/>
  <c r="BX498" i="1"/>
  <c r="BX500" i="1"/>
  <c r="BZ456" i="1"/>
  <c r="BZ455" i="1"/>
  <c r="CG573" i="1"/>
  <c r="BW380" i="1"/>
  <c r="BV540" i="1"/>
  <c r="BV538" i="1"/>
  <c r="BV539" i="1"/>
  <c r="CG533" i="1"/>
  <c r="BT539" i="1"/>
  <c r="BT538" i="1"/>
  <c r="BT540" i="1"/>
  <c r="BY500" i="1"/>
  <c r="BY498" i="1"/>
  <c r="BY499" i="1"/>
  <c r="BU322" i="1"/>
  <c r="BZ323" i="1"/>
  <c r="BZ322" i="1"/>
  <c r="BZ321" i="1"/>
  <c r="BX323" i="1"/>
  <c r="BX322" i="1"/>
  <c r="BX321" i="1"/>
  <c r="BX325" i="1" s="1"/>
  <c r="BY322" i="1"/>
  <c r="BW322" i="1"/>
  <c r="BV322" i="1"/>
  <c r="BY323" i="1"/>
  <c r="BT322" i="1"/>
  <c r="BY321" i="1"/>
  <c r="BW323" i="1"/>
  <c r="BS322" i="1"/>
  <c r="BW321" i="1"/>
  <c r="BI458" i="1"/>
  <c r="BH580" i="1"/>
  <c r="BH579" i="1"/>
  <c r="BH578" i="1"/>
  <c r="BG325" i="1"/>
  <c r="BJ458" i="1"/>
  <c r="BG501" i="1"/>
  <c r="BP494" i="1"/>
  <c r="BK458" i="1"/>
  <c r="BH501" i="1"/>
  <c r="BF578" i="1"/>
  <c r="BF579" i="1"/>
  <c r="BF580" i="1"/>
  <c r="BP493" i="1"/>
  <c r="BH325" i="1"/>
  <c r="BI325" i="1"/>
  <c r="BC541" i="1"/>
  <c r="BP573" i="1"/>
  <c r="BC581" i="1"/>
  <c r="BI380" i="1"/>
  <c r="BM380" i="1" s="1"/>
  <c r="BI403" i="1"/>
  <c r="BM403" i="1" s="1"/>
  <c r="BF538" i="1"/>
  <c r="BF540" i="1"/>
  <c r="BF539" i="1"/>
  <c r="BL456" i="1"/>
  <c r="BG452" i="1" s="1"/>
  <c r="BL455" i="1"/>
  <c r="BG579" i="1"/>
  <c r="BG580" i="1"/>
  <c r="BG578" i="1"/>
  <c r="AU453" i="1"/>
  <c r="AU454" i="1"/>
  <c r="AS455" i="1"/>
  <c r="AS456" i="1"/>
  <c r="AQ580" i="1"/>
  <c r="AQ579" i="1"/>
  <c r="AQ578" i="1"/>
  <c r="AU447" i="1"/>
  <c r="AU441" i="1"/>
  <c r="AU439" i="1"/>
  <c r="AU437" i="1"/>
  <c r="AU435" i="1"/>
  <c r="AU433" i="1"/>
  <c r="AU440" i="1"/>
  <c r="AU436" i="1"/>
  <c r="AU434" i="1"/>
  <c r="AU442" i="1"/>
  <c r="AT436" i="1"/>
  <c r="AS403" i="1"/>
  <c r="AW403" i="1" s="1"/>
  <c r="AS380" i="1"/>
  <c r="AW380" i="1" s="1"/>
  <c r="AT440" i="1"/>
  <c r="AT433" i="1"/>
  <c r="AR458" i="1"/>
  <c r="AT380" i="1"/>
  <c r="AX380" i="1" s="1"/>
  <c r="AT403" i="1"/>
  <c r="AX403" i="1" s="1"/>
  <c r="AY533" i="1"/>
  <c r="AT435" i="1"/>
  <c r="AT442" i="1"/>
  <c r="AY493" i="1"/>
  <c r="AQ539" i="1"/>
  <c r="AQ540" i="1"/>
  <c r="AQ538" i="1"/>
  <c r="AU445" i="1"/>
  <c r="AU449" i="1" s="1"/>
  <c r="AT453" i="1"/>
  <c r="AT454" i="1"/>
  <c r="AT446" i="1"/>
  <c r="AT449" i="1"/>
  <c r="AT445" i="1"/>
  <c r="AT452" i="1"/>
  <c r="AT448" i="1"/>
  <c r="AT451" i="1"/>
  <c r="AT447" i="1"/>
  <c r="X580" i="1"/>
  <c r="X579" i="1"/>
  <c r="X578" i="1"/>
  <c r="AH573" i="1"/>
  <c r="Z501" i="1"/>
  <c r="X540" i="1"/>
  <c r="X538" i="1"/>
  <c r="X539" i="1"/>
  <c r="AH493" i="1"/>
  <c r="Y501" i="1"/>
  <c r="AH533" i="1"/>
  <c r="AA458" i="1"/>
  <c r="AB380" i="1"/>
  <c r="AF380" i="1" s="1"/>
  <c r="AB403" i="1"/>
  <c r="AF403" i="1" s="1"/>
  <c r="Z325" i="1"/>
  <c r="AH534" i="1"/>
  <c r="U581" i="1"/>
  <c r="AB455" i="1"/>
  <c r="AB456" i="1"/>
  <c r="Y580" i="1"/>
  <c r="Y579" i="1"/>
  <c r="Y578" i="1"/>
  <c r="AD426" i="1"/>
  <c r="AC453" i="1"/>
  <c r="AC452" i="1"/>
  <c r="AC449" i="1"/>
  <c r="AC447" i="1"/>
  <c r="AC445" i="1"/>
  <c r="AC448" i="1"/>
  <c r="AC454" i="1"/>
  <c r="AC435" i="1"/>
  <c r="AC433" i="1"/>
  <c r="AC436" i="1"/>
  <c r="AC442" i="1"/>
  <c r="AC437" i="1"/>
  <c r="AC440" i="1"/>
  <c r="AC441" i="1"/>
  <c r="U541" i="1"/>
  <c r="X325" i="1"/>
  <c r="Y541" i="1"/>
  <c r="Z403" i="1"/>
  <c r="Z380" i="1"/>
  <c r="AA325" i="1"/>
  <c r="CP501" i="1" l="1"/>
  <c r="Y581" i="1"/>
  <c r="CS456" i="1"/>
  <c r="CS443" i="1"/>
  <c r="AT438" i="1"/>
  <c r="AT443" i="1" s="1"/>
  <c r="BW325" i="1"/>
  <c r="BZ325" i="1"/>
  <c r="DK448" i="1"/>
  <c r="DK450" i="1" s="1"/>
  <c r="EA449" i="1"/>
  <c r="EA450" i="1" s="1"/>
  <c r="EA455" i="1" s="1"/>
  <c r="AQ541" i="1"/>
  <c r="DJ448" i="1"/>
  <c r="DJ450" i="1" s="1"/>
  <c r="EA436" i="1"/>
  <c r="DJ437" i="1"/>
  <c r="DJ438" i="1" s="1"/>
  <c r="DJ443" i="1" s="1"/>
  <c r="DK436" i="1"/>
  <c r="CO581" i="1"/>
  <c r="CO541" i="1"/>
  <c r="CR455" i="1"/>
  <c r="CR456" i="1"/>
  <c r="CP325" i="1"/>
  <c r="CS380" i="1" s="1"/>
  <c r="CW380" i="1" s="1"/>
  <c r="CL581" i="1"/>
  <c r="CA456" i="1"/>
  <c r="CA455" i="1"/>
  <c r="BY501" i="1"/>
  <c r="DY465" i="1"/>
  <c r="EC458" i="1"/>
  <c r="EC465" i="1" s="1"/>
  <c r="DX539" i="1"/>
  <c r="DX540" i="1"/>
  <c r="DX538" i="1"/>
  <c r="DY380" i="1"/>
  <c r="EC380" i="1" s="1"/>
  <c r="DY403" i="1"/>
  <c r="EC403" i="1" s="1"/>
  <c r="DX579" i="1"/>
  <c r="DX580" i="1"/>
  <c r="DX578" i="1"/>
  <c r="DZ403" i="1"/>
  <c r="ED403" i="1" s="1"/>
  <c r="DZ380" i="1"/>
  <c r="ED380" i="1" s="1"/>
  <c r="EA438" i="1"/>
  <c r="EA443" i="1" s="1"/>
  <c r="EB454" i="1"/>
  <c r="EB453" i="1"/>
  <c r="EB448" i="1"/>
  <c r="EB447" i="1"/>
  <c r="EB452" i="1"/>
  <c r="EB445" i="1"/>
  <c r="EB449" i="1" s="1"/>
  <c r="EB441" i="1"/>
  <c r="EB435" i="1"/>
  <c r="EB433" i="1"/>
  <c r="EB436" i="1" s="1"/>
  <c r="EB440" i="1"/>
  <c r="EB437" i="1"/>
  <c r="EB442" i="1"/>
  <c r="EA403" i="1"/>
  <c r="EE403" i="1" s="1"/>
  <c r="EA380" i="1"/>
  <c r="EE380" i="1" s="1"/>
  <c r="DW541" i="1"/>
  <c r="DY464" i="1"/>
  <c r="EC457" i="1"/>
  <c r="EC464" i="1" s="1"/>
  <c r="DZ458" i="1"/>
  <c r="DI458" i="1"/>
  <c r="DK455" i="1"/>
  <c r="DK438" i="1"/>
  <c r="DK443" i="1" s="1"/>
  <c r="DG541" i="1"/>
  <c r="DH464" i="1"/>
  <c r="DL457" i="1"/>
  <c r="DL464" i="1" s="1"/>
  <c r="DG581" i="1"/>
  <c r="DH465" i="1"/>
  <c r="DL458" i="1"/>
  <c r="DL465" i="1" s="1"/>
  <c r="CS403" i="1"/>
  <c r="CW403" i="1" s="1"/>
  <c r="CK541" i="1"/>
  <c r="CK581" i="1"/>
  <c r="CO325" i="1"/>
  <c r="CQ325" i="1"/>
  <c r="CQ465" i="1"/>
  <c r="CU458" i="1"/>
  <c r="CU465" i="1" s="1"/>
  <c r="CN578" i="1"/>
  <c r="CN579" i="1"/>
  <c r="CN580" i="1"/>
  <c r="CP403" i="1"/>
  <c r="CP380" i="1"/>
  <c r="CQ464" i="1"/>
  <c r="CU457" i="1"/>
  <c r="CU464" i="1" s="1"/>
  <c r="CN325" i="1"/>
  <c r="CO501" i="1"/>
  <c r="CN538" i="1"/>
  <c r="CN540" i="1"/>
  <c r="CN539" i="1"/>
  <c r="CS458" i="1"/>
  <c r="CT456" i="1"/>
  <c r="CO452" i="1" s="1"/>
  <c r="CT455" i="1"/>
  <c r="BZ403" i="1"/>
  <c r="CD403" i="1" s="1"/>
  <c r="BZ380" i="1"/>
  <c r="CD380" i="1" s="1"/>
  <c r="CA380" i="1"/>
  <c r="CE380" i="1" s="1"/>
  <c r="CA403" i="1"/>
  <c r="CE403" i="1" s="1"/>
  <c r="BZ458" i="1"/>
  <c r="BT581" i="1"/>
  <c r="BX581" i="1"/>
  <c r="BY325" i="1"/>
  <c r="BX501" i="1"/>
  <c r="BX541" i="1"/>
  <c r="CB458" i="1"/>
  <c r="BT541" i="1"/>
  <c r="BW580" i="1"/>
  <c r="BW578" i="1"/>
  <c r="BW579" i="1"/>
  <c r="CC455" i="1"/>
  <c r="CC456" i="1"/>
  <c r="BX452" i="1" s="1"/>
  <c r="CC403" i="1"/>
  <c r="CG403" i="1" s="1"/>
  <c r="CC380" i="1"/>
  <c r="CG380" i="1" s="1"/>
  <c r="BW540" i="1"/>
  <c r="BW538" i="1"/>
  <c r="BW539" i="1"/>
  <c r="BY403" i="1"/>
  <c r="BY380" i="1"/>
  <c r="CA458" i="1"/>
  <c r="BJ464" i="1"/>
  <c r="BN457" i="1"/>
  <c r="BN464" i="1" s="1"/>
  <c r="BI465" i="1"/>
  <c r="BM458" i="1"/>
  <c r="BM465" i="1" s="1"/>
  <c r="BK464" i="1"/>
  <c r="BO457" i="1"/>
  <c r="BO464" i="1" s="1"/>
  <c r="BK465" i="1"/>
  <c r="BO458" i="1"/>
  <c r="BO465" i="1" s="1"/>
  <c r="BL380" i="1"/>
  <c r="BP380" i="1" s="1"/>
  <c r="BL403" i="1"/>
  <c r="BP403" i="1" s="1"/>
  <c r="BK380" i="1"/>
  <c r="BO380" i="1" s="1"/>
  <c r="BK403" i="1"/>
  <c r="BO403" i="1" s="1"/>
  <c r="BH581" i="1"/>
  <c r="BI464" i="1"/>
  <c r="BM457" i="1"/>
  <c r="BM464" i="1" s="1"/>
  <c r="BG581" i="1"/>
  <c r="BJ465" i="1"/>
  <c r="BN458" i="1"/>
  <c r="BN465" i="1" s="1"/>
  <c r="BL458" i="1"/>
  <c r="BG453" i="1"/>
  <c r="BJ403" i="1"/>
  <c r="BN403" i="1" s="1"/>
  <c r="BJ380" i="1"/>
  <c r="BN380" i="1" s="1"/>
  <c r="AU448" i="1"/>
  <c r="AU450" i="1" s="1"/>
  <c r="AR465" i="1"/>
  <c r="AV458" i="1"/>
  <c r="AV465" i="1" s="1"/>
  <c r="AQ581" i="1"/>
  <c r="AR464" i="1"/>
  <c r="AV457" i="1"/>
  <c r="AV464" i="1" s="1"/>
  <c r="AT450" i="1"/>
  <c r="AS458" i="1"/>
  <c r="AU438" i="1"/>
  <c r="AU443" i="1" s="1"/>
  <c r="Z538" i="1"/>
  <c r="Z539" i="1"/>
  <c r="Z540" i="1"/>
  <c r="AE457" i="1"/>
  <c r="AE464" i="1" s="1"/>
  <c r="AA464" i="1"/>
  <c r="AD403" i="1"/>
  <c r="AH403" i="1" s="1"/>
  <c r="AD380" i="1"/>
  <c r="AH380" i="1" s="1"/>
  <c r="Z578" i="1"/>
  <c r="Z580" i="1"/>
  <c r="Z579" i="1"/>
  <c r="AC450" i="1"/>
  <c r="AE458" i="1"/>
  <c r="AE465" i="1" s="1"/>
  <c r="AA465" i="1"/>
  <c r="AA380" i="1"/>
  <c r="AE380" i="1" s="1"/>
  <c r="AA403" i="1"/>
  <c r="AE403" i="1" s="1"/>
  <c r="AB458" i="1"/>
  <c r="AC403" i="1"/>
  <c r="AG403" i="1" s="1"/>
  <c r="AC380" i="1"/>
  <c r="AG380" i="1" s="1"/>
  <c r="AC438" i="1"/>
  <c r="AC443" i="1" s="1"/>
  <c r="AD437" i="1"/>
  <c r="AD435" i="1"/>
  <c r="AD447" i="1"/>
  <c r="AD433" i="1"/>
  <c r="AD445" i="1"/>
  <c r="AD449" i="1" s="1"/>
  <c r="AD442" i="1"/>
  <c r="AD454" i="1"/>
  <c r="AD436" i="1"/>
  <c r="AD452" i="1"/>
  <c r="AD441" i="1"/>
  <c r="AD440" i="1"/>
  <c r="AD453" i="1"/>
  <c r="AD448" i="1"/>
  <c r="DX541" i="1" l="1"/>
  <c r="DJ455" i="1"/>
  <c r="DJ456" i="1"/>
  <c r="CR458" i="1"/>
  <c r="EA456" i="1"/>
  <c r="DK456" i="1"/>
  <c r="EA458" i="1"/>
  <c r="EB438" i="1"/>
  <c r="EB443" i="1" s="1"/>
  <c r="EC580" i="1"/>
  <c r="EC500" i="1"/>
  <c r="EC578" i="1"/>
  <c r="EC538" i="1"/>
  <c r="EC498" i="1"/>
  <c r="EC540" i="1"/>
  <c r="EC579" i="1"/>
  <c r="EC499" i="1"/>
  <c r="EC539" i="1"/>
  <c r="DY500" i="1"/>
  <c r="DY540" i="1"/>
  <c r="DY498" i="1"/>
  <c r="DY580" i="1"/>
  <c r="DY578" i="1"/>
  <c r="DY538" i="1"/>
  <c r="DY539" i="1"/>
  <c r="DY579" i="1"/>
  <c r="DY499" i="1"/>
  <c r="DZ464" i="1"/>
  <c r="ED457" i="1"/>
  <c r="ED464" i="1" s="1"/>
  <c r="DY577" i="1"/>
  <c r="EC577" i="1" s="1"/>
  <c r="DY497" i="1"/>
  <c r="EC497" i="1" s="1"/>
  <c r="DY537" i="1"/>
  <c r="EC537" i="1" s="1"/>
  <c r="DZ465" i="1"/>
  <c r="ED458" i="1"/>
  <c r="ED465" i="1" s="1"/>
  <c r="EB450" i="1"/>
  <c r="DX581" i="1"/>
  <c r="DK458" i="1"/>
  <c r="DH497" i="1"/>
  <c r="DL497" i="1" s="1"/>
  <c r="DH537" i="1"/>
  <c r="DL537" i="1" s="1"/>
  <c r="DH577" i="1"/>
  <c r="DL577" i="1" s="1"/>
  <c r="DJ458" i="1"/>
  <c r="DF452" i="1"/>
  <c r="DI464" i="1"/>
  <c r="DM457" i="1"/>
  <c r="DM464" i="1" s="1"/>
  <c r="DL498" i="1"/>
  <c r="DL538" i="1"/>
  <c r="DL580" i="1"/>
  <c r="DL578" i="1"/>
  <c r="DL500" i="1"/>
  <c r="DL540" i="1"/>
  <c r="DL539" i="1"/>
  <c r="DL579" i="1"/>
  <c r="DL499" i="1"/>
  <c r="DI465" i="1"/>
  <c r="DM458" i="1"/>
  <c r="DM465" i="1" s="1"/>
  <c r="DH538" i="1"/>
  <c r="DH580" i="1"/>
  <c r="DH578" i="1"/>
  <c r="DH540" i="1"/>
  <c r="DH541" i="1" s="1"/>
  <c r="DL541" i="1" s="1"/>
  <c r="DH500" i="1"/>
  <c r="DH498" i="1"/>
  <c r="DH579" i="1"/>
  <c r="DH499" i="1"/>
  <c r="DH539" i="1"/>
  <c r="CQ498" i="1"/>
  <c r="CQ500" i="1"/>
  <c r="CQ499" i="1"/>
  <c r="CP539" i="1"/>
  <c r="CP540" i="1"/>
  <c r="CP538" i="1"/>
  <c r="CU500" i="1"/>
  <c r="CU498" i="1"/>
  <c r="CU499" i="1"/>
  <c r="CP579" i="1"/>
  <c r="CP580" i="1"/>
  <c r="CP578" i="1"/>
  <c r="CQ497" i="1"/>
  <c r="CU497" i="1" s="1"/>
  <c r="CQ577" i="1"/>
  <c r="CU577" i="1" s="1"/>
  <c r="CQ537" i="1"/>
  <c r="CU537" i="1" s="1"/>
  <c r="CT403" i="1"/>
  <c r="CX403" i="1" s="1"/>
  <c r="CT380" i="1"/>
  <c r="CX380" i="1" s="1"/>
  <c r="CR403" i="1"/>
  <c r="CV403" i="1" s="1"/>
  <c r="CR380" i="1"/>
  <c r="CV380" i="1" s="1"/>
  <c r="CR465" i="1"/>
  <c r="CV458" i="1"/>
  <c r="CV465" i="1" s="1"/>
  <c r="CW458" i="1"/>
  <c r="CW465" i="1" s="1"/>
  <c r="CS465" i="1"/>
  <c r="CT458" i="1"/>
  <c r="CW457" i="1"/>
  <c r="CW464" i="1" s="1"/>
  <c r="CS464" i="1"/>
  <c r="CQ403" i="1"/>
  <c r="CU403" i="1" s="1"/>
  <c r="CQ380" i="1"/>
  <c r="CU380" i="1" s="1"/>
  <c r="CU578" i="1" s="1"/>
  <c r="CV457" i="1"/>
  <c r="CV464" i="1" s="1"/>
  <c r="CR464" i="1"/>
  <c r="CD457" i="1"/>
  <c r="CD464" i="1" s="1"/>
  <c r="BZ464" i="1"/>
  <c r="CA465" i="1"/>
  <c r="CE458" i="1"/>
  <c r="CE465" i="1" s="1"/>
  <c r="BY540" i="1"/>
  <c r="BY539" i="1"/>
  <c r="BY538" i="1"/>
  <c r="CB380" i="1"/>
  <c r="CF380" i="1" s="1"/>
  <c r="CB403" i="1"/>
  <c r="CF403" i="1" s="1"/>
  <c r="CE457" i="1"/>
  <c r="CE464" i="1" s="1"/>
  <c r="CA464" i="1"/>
  <c r="BY579" i="1"/>
  <c r="BY580" i="1"/>
  <c r="BY578" i="1"/>
  <c r="CC458" i="1"/>
  <c r="BX453" i="1"/>
  <c r="CF457" i="1"/>
  <c r="CF464" i="1" s="1"/>
  <c r="CB464" i="1"/>
  <c r="CF458" i="1"/>
  <c r="CF465" i="1" s="1"/>
  <c r="CB465" i="1"/>
  <c r="BZ465" i="1"/>
  <c r="CD458" i="1"/>
  <c r="CD465" i="1" s="1"/>
  <c r="BI497" i="1"/>
  <c r="BM497" i="1" s="1"/>
  <c r="BI577" i="1"/>
  <c r="BM577" i="1" s="1"/>
  <c r="BI537" i="1"/>
  <c r="BM537" i="1" s="1"/>
  <c r="BM498" i="1"/>
  <c r="BM538" i="1"/>
  <c r="BM540" i="1"/>
  <c r="BM580" i="1"/>
  <c r="BM578" i="1"/>
  <c r="BM539" i="1"/>
  <c r="BM500" i="1"/>
  <c r="BM499" i="1"/>
  <c r="BM579" i="1"/>
  <c r="BL464" i="1"/>
  <c r="BP457" i="1"/>
  <c r="BP464" i="1" s="1"/>
  <c r="BL465" i="1"/>
  <c r="BP458" i="1"/>
  <c r="BP465" i="1" s="1"/>
  <c r="BI498" i="1"/>
  <c r="BI580" i="1"/>
  <c r="BI578" i="1"/>
  <c r="BI538" i="1"/>
  <c r="BI540" i="1"/>
  <c r="BI539" i="1"/>
  <c r="BI499" i="1"/>
  <c r="BI500" i="1"/>
  <c r="BI579" i="1"/>
  <c r="BN498" i="1"/>
  <c r="BN540" i="1"/>
  <c r="BN578" i="1"/>
  <c r="BN539" i="1"/>
  <c r="BN580" i="1"/>
  <c r="BN538" i="1"/>
  <c r="BN579" i="1"/>
  <c r="BN499" i="1"/>
  <c r="BN500" i="1"/>
  <c r="BK537" i="1"/>
  <c r="BO537" i="1" s="1"/>
  <c r="BK497" i="1"/>
  <c r="BO497" i="1" s="1"/>
  <c r="BK577" i="1"/>
  <c r="BO577" i="1" s="1"/>
  <c r="BJ498" i="1"/>
  <c r="BJ580" i="1"/>
  <c r="BJ538" i="1"/>
  <c r="BJ540" i="1"/>
  <c r="BJ578" i="1"/>
  <c r="BJ539" i="1"/>
  <c r="BJ579" i="1"/>
  <c r="BJ499" i="1"/>
  <c r="BJ500" i="1"/>
  <c r="BJ501" i="1" s="1"/>
  <c r="BN501" i="1" s="1"/>
  <c r="BJ577" i="1"/>
  <c r="BN577" i="1" s="1"/>
  <c r="BJ497" i="1"/>
  <c r="BN497" i="1" s="1"/>
  <c r="BJ537" i="1"/>
  <c r="BN537" i="1" s="1"/>
  <c r="BO498" i="1"/>
  <c r="BO539" i="1"/>
  <c r="BO580" i="1"/>
  <c r="BO538" i="1"/>
  <c r="BO540" i="1"/>
  <c r="BO578" i="1"/>
  <c r="BO499" i="1"/>
  <c r="BO579" i="1"/>
  <c r="BO500" i="1"/>
  <c r="BK498" i="1"/>
  <c r="BK539" i="1"/>
  <c r="BK580" i="1"/>
  <c r="BK581" i="1" s="1"/>
  <c r="BO581" i="1" s="1"/>
  <c r="BK538" i="1"/>
  <c r="BK540" i="1"/>
  <c r="BK541" i="1" s="1"/>
  <c r="BO541" i="1" s="1"/>
  <c r="BK578" i="1"/>
  <c r="BK499" i="1"/>
  <c r="BK579" i="1"/>
  <c r="BK500" i="1"/>
  <c r="AU456" i="1"/>
  <c r="AU455" i="1"/>
  <c r="AS464" i="1"/>
  <c r="AW457" i="1"/>
  <c r="AW464" i="1" s="1"/>
  <c r="AV500" i="1"/>
  <c r="AV580" i="1"/>
  <c r="AV498" i="1"/>
  <c r="AV579" i="1"/>
  <c r="AV578" i="1"/>
  <c r="AV538" i="1"/>
  <c r="AV540" i="1"/>
  <c r="AV539" i="1"/>
  <c r="AV499" i="1"/>
  <c r="AR580" i="1"/>
  <c r="AR579" i="1"/>
  <c r="AR540" i="1"/>
  <c r="AR538" i="1"/>
  <c r="AR498" i="1"/>
  <c r="AR578" i="1"/>
  <c r="AR500" i="1"/>
  <c r="AR539" i="1"/>
  <c r="AR499" i="1"/>
  <c r="AS465" i="1"/>
  <c r="AW458" i="1"/>
  <c r="AW465" i="1" s="1"/>
  <c r="AT455" i="1"/>
  <c r="AT456" i="1"/>
  <c r="AR577" i="1"/>
  <c r="AV577" i="1" s="1"/>
  <c r="AR537" i="1"/>
  <c r="AV537" i="1" s="1"/>
  <c r="AR497" i="1"/>
  <c r="AV497" i="1" s="1"/>
  <c r="Z581" i="1"/>
  <c r="AA537" i="1"/>
  <c r="AE537" i="1" s="1"/>
  <c r="AA497" i="1"/>
  <c r="AE497" i="1" s="1"/>
  <c r="AA577" i="1"/>
  <c r="AE577" i="1" s="1"/>
  <c r="AD450" i="1"/>
  <c r="AF457" i="1"/>
  <c r="AF464" i="1" s="1"/>
  <c r="AB464" i="1"/>
  <c r="AA538" i="1"/>
  <c r="AA580" i="1"/>
  <c r="AA500" i="1"/>
  <c r="AA578" i="1"/>
  <c r="AA498" i="1"/>
  <c r="AA499" i="1"/>
  <c r="AA579" i="1"/>
  <c r="AA540" i="1"/>
  <c r="AA541" i="1" s="1"/>
  <c r="AE541" i="1" s="1"/>
  <c r="AA539" i="1"/>
  <c r="Z541" i="1"/>
  <c r="AD438" i="1"/>
  <c r="AD443" i="1" s="1"/>
  <c r="AB465" i="1"/>
  <c r="AF458" i="1"/>
  <c r="AF465" i="1" s="1"/>
  <c r="AC455" i="1"/>
  <c r="AC456" i="1"/>
  <c r="AE538" i="1"/>
  <c r="AE580" i="1"/>
  <c r="AE498" i="1"/>
  <c r="AE578" i="1"/>
  <c r="AE500" i="1"/>
  <c r="AE539" i="1"/>
  <c r="AE499" i="1"/>
  <c r="AE579" i="1"/>
  <c r="AE540" i="1"/>
  <c r="BJ581" i="1" l="1"/>
  <c r="BN581" i="1" s="1"/>
  <c r="CU580" i="1"/>
  <c r="BY541" i="1"/>
  <c r="DY581" i="1"/>
  <c r="EC581" i="1" s="1"/>
  <c r="CQ540" i="1"/>
  <c r="CQ541" i="1" s="1"/>
  <c r="CU541" i="1" s="1"/>
  <c r="CU540" i="1"/>
  <c r="CQ539" i="1"/>
  <c r="CU579" i="1"/>
  <c r="CU539" i="1"/>
  <c r="CQ579" i="1"/>
  <c r="CQ580" i="1"/>
  <c r="CQ581" i="1" s="1"/>
  <c r="CU581" i="1" s="1"/>
  <c r="BY581" i="1"/>
  <c r="DZ577" i="1"/>
  <c r="ED577" i="1" s="1"/>
  <c r="DZ497" i="1"/>
  <c r="ED497" i="1" s="1"/>
  <c r="DZ537" i="1"/>
  <c r="ED537" i="1" s="1"/>
  <c r="DY501" i="1"/>
  <c r="EE457" i="1"/>
  <c r="EE464" i="1" s="1"/>
  <c r="EA464" i="1"/>
  <c r="DZ498" i="1"/>
  <c r="DZ538" i="1"/>
  <c r="DZ578" i="1"/>
  <c r="DZ540" i="1"/>
  <c r="DZ500" i="1"/>
  <c r="DZ501" i="1" s="1"/>
  <c r="ED501" i="1" s="1"/>
  <c r="DZ580" i="1"/>
  <c r="DZ579" i="1"/>
  <c r="DZ499" i="1"/>
  <c r="DZ539" i="1"/>
  <c r="EE458" i="1"/>
  <c r="EE465" i="1" s="1"/>
  <c r="EA465" i="1"/>
  <c r="ED538" i="1"/>
  <c r="ED578" i="1"/>
  <c r="ED500" i="1"/>
  <c r="ED498" i="1"/>
  <c r="ED580" i="1"/>
  <c r="ED540" i="1"/>
  <c r="ED499" i="1"/>
  <c r="ED539" i="1"/>
  <c r="ED579" i="1"/>
  <c r="EB456" i="1"/>
  <c r="EB455" i="1"/>
  <c r="DY541" i="1"/>
  <c r="DJ464" i="1"/>
  <c r="DN457" i="1"/>
  <c r="DN464" i="1" s="1"/>
  <c r="DF453" i="1"/>
  <c r="DJ465" i="1"/>
  <c r="DN458" i="1"/>
  <c r="DN465" i="1" s="1"/>
  <c r="DI577" i="1"/>
  <c r="DM577" i="1" s="1"/>
  <c r="DI497" i="1"/>
  <c r="DM497" i="1" s="1"/>
  <c r="DI537" i="1"/>
  <c r="DM537" i="1" s="1"/>
  <c r="DH501" i="1"/>
  <c r="DM538" i="1"/>
  <c r="DM500" i="1"/>
  <c r="DM578" i="1"/>
  <c r="DM498" i="1"/>
  <c r="DM580" i="1"/>
  <c r="DM540" i="1"/>
  <c r="DM539" i="1"/>
  <c r="DM579" i="1"/>
  <c r="DM499" i="1"/>
  <c r="DI578" i="1"/>
  <c r="DI500" i="1"/>
  <c r="DI540" i="1"/>
  <c r="DI538" i="1"/>
  <c r="DI498" i="1"/>
  <c r="DI580" i="1"/>
  <c r="DI499" i="1"/>
  <c r="DI539" i="1"/>
  <c r="DI579" i="1"/>
  <c r="DK464" i="1"/>
  <c r="DO457" i="1"/>
  <c r="DO464" i="1" s="1"/>
  <c r="DH581" i="1"/>
  <c r="DK465" i="1"/>
  <c r="DO458" i="1"/>
  <c r="DO465" i="1" s="1"/>
  <c r="CT464" i="1"/>
  <c r="CX457" i="1"/>
  <c r="CX464" i="1" s="1"/>
  <c r="CO453" i="1"/>
  <c r="CR538" i="1"/>
  <c r="CR500" i="1"/>
  <c r="CR539" i="1"/>
  <c r="CR498" i="1"/>
  <c r="CR540" i="1"/>
  <c r="CR580" i="1"/>
  <c r="CR579" i="1"/>
  <c r="CR578" i="1"/>
  <c r="CR499" i="1"/>
  <c r="CV498" i="1"/>
  <c r="CV579" i="1"/>
  <c r="CV539" i="1"/>
  <c r="CV578" i="1"/>
  <c r="CV538" i="1"/>
  <c r="CV500" i="1"/>
  <c r="CV580" i="1"/>
  <c r="CV540" i="1"/>
  <c r="CV499" i="1"/>
  <c r="CS577" i="1"/>
  <c r="CW577" i="1" s="1"/>
  <c r="CS497" i="1"/>
  <c r="CW497" i="1" s="1"/>
  <c r="CS537" i="1"/>
  <c r="CW537" i="1" s="1"/>
  <c r="CP541" i="1"/>
  <c r="CU538" i="1"/>
  <c r="CQ538" i="1"/>
  <c r="CR537" i="1"/>
  <c r="CV537" i="1" s="1"/>
  <c r="CR577" i="1"/>
  <c r="CV577" i="1" s="1"/>
  <c r="CR497" i="1"/>
  <c r="CV497" i="1" s="1"/>
  <c r="CQ578" i="1"/>
  <c r="CT465" i="1"/>
  <c r="CX458" i="1"/>
  <c r="CX465" i="1" s="1"/>
  <c r="CS498" i="1"/>
  <c r="CS539" i="1"/>
  <c r="CS538" i="1"/>
  <c r="CS579" i="1"/>
  <c r="CS578" i="1"/>
  <c r="CS540" i="1"/>
  <c r="CS580" i="1"/>
  <c r="CS500" i="1"/>
  <c r="CS499" i="1"/>
  <c r="CP581" i="1"/>
  <c r="CW500" i="1"/>
  <c r="CW579" i="1"/>
  <c r="CW540" i="1"/>
  <c r="CW578" i="1"/>
  <c r="CW580" i="1"/>
  <c r="CW539" i="1"/>
  <c r="CW538" i="1"/>
  <c r="CW498" i="1"/>
  <c r="CW499" i="1"/>
  <c r="CQ501" i="1"/>
  <c r="CD580" i="1"/>
  <c r="CD540" i="1"/>
  <c r="CD500" i="1"/>
  <c r="CD499" i="1"/>
  <c r="CD538" i="1"/>
  <c r="CD578" i="1"/>
  <c r="CD498" i="1"/>
  <c r="CD539" i="1"/>
  <c r="CD579" i="1"/>
  <c r="CB500" i="1"/>
  <c r="CB499" i="1"/>
  <c r="CB580" i="1"/>
  <c r="CB498" i="1"/>
  <c r="CB540" i="1"/>
  <c r="CB538" i="1"/>
  <c r="CB578" i="1"/>
  <c r="CB579" i="1"/>
  <c r="CB539" i="1"/>
  <c r="CA499" i="1"/>
  <c r="CA580" i="1"/>
  <c r="CA538" i="1"/>
  <c r="CA540" i="1"/>
  <c r="CA500" i="1"/>
  <c r="CA498" i="1"/>
  <c r="CA578" i="1"/>
  <c r="CA539" i="1"/>
  <c r="CA579" i="1"/>
  <c r="CB497" i="1"/>
  <c r="CF497" i="1" s="1"/>
  <c r="CB577" i="1"/>
  <c r="CF577" i="1" s="1"/>
  <c r="CB537" i="1"/>
  <c r="CF537" i="1" s="1"/>
  <c r="CF538" i="1"/>
  <c r="CF499" i="1"/>
  <c r="CF540" i="1"/>
  <c r="CF500" i="1"/>
  <c r="CF498" i="1"/>
  <c r="CF578" i="1"/>
  <c r="CF580" i="1"/>
  <c r="CF539" i="1"/>
  <c r="CF579" i="1"/>
  <c r="CE498" i="1"/>
  <c r="CE538" i="1"/>
  <c r="CE500" i="1"/>
  <c r="CE580" i="1"/>
  <c r="CE540" i="1"/>
  <c r="CE499" i="1"/>
  <c r="CE578" i="1"/>
  <c r="CE579" i="1"/>
  <c r="CE539" i="1"/>
  <c r="BZ537" i="1"/>
  <c r="CD537" i="1" s="1"/>
  <c r="BZ577" i="1"/>
  <c r="CD577" i="1" s="1"/>
  <c r="BZ497" i="1"/>
  <c r="CD497" i="1" s="1"/>
  <c r="CG457" i="1"/>
  <c r="CG464" i="1" s="1"/>
  <c r="CC464" i="1"/>
  <c r="CA537" i="1"/>
  <c r="CE537" i="1" s="1"/>
  <c r="CA497" i="1"/>
  <c r="CE497" i="1" s="1"/>
  <c r="CA577" i="1"/>
  <c r="CE577" i="1" s="1"/>
  <c r="CG458" i="1"/>
  <c r="CG465" i="1" s="1"/>
  <c r="CC465" i="1"/>
  <c r="BZ578" i="1"/>
  <c r="BZ538" i="1"/>
  <c r="BZ540" i="1"/>
  <c r="BZ541" i="1" s="1"/>
  <c r="BZ580" i="1"/>
  <c r="BZ500" i="1"/>
  <c r="BZ498" i="1"/>
  <c r="BZ499" i="1"/>
  <c r="BZ579" i="1"/>
  <c r="BZ539" i="1"/>
  <c r="BL497" i="1"/>
  <c r="BP497" i="1" s="1"/>
  <c r="BL537" i="1"/>
  <c r="BP537" i="1" s="1"/>
  <c r="BL577" i="1"/>
  <c r="BP577" i="1" s="1"/>
  <c r="BI541" i="1"/>
  <c r="BL498" i="1"/>
  <c r="BL539" i="1"/>
  <c r="BL580" i="1"/>
  <c r="BL581" i="1" s="1"/>
  <c r="BP581" i="1" s="1"/>
  <c r="BL538" i="1"/>
  <c r="BL540" i="1"/>
  <c r="BL578" i="1"/>
  <c r="BL579" i="1"/>
  <c r="BL499" i="1"/>
  <c r="BL500" i="1"/>
  <c r="BL501" i="1" s="1"/>
  <c r="BP501" i="1" s="1"/>
  <c r="BK501" i="1"/>
  <c r="BO501" i="1" s="1"/>
  <c r="BP498" i="1"/>
  <c r="BP540" i="1"/>
  <c r="BP539" i="1"/>
  <c r="BP580" i="1"/>
  <c r="BP578" i="1"/>
  <c r="BP538" i="1"/>
  <c r="BP579" i="1"/>
  <c r="BP499" i="1"/>
  <c r="BP500" i="1"/>
  <c r="BC504" i="1" s="1"/>
  <c r="BI5" i="1" s="1"/>
  <c r="BJ541" i="1"/>
  <c r="BN541" i="1" s="1"/>
  <c r="BI581" i="1"/>
  <c r="BI501" i="1"/>
  <c r="AW500" i="1"/>
  <c r="AW540" i="1"/>
  <c r="AW538" i="1"/>
  <c r="AW578" i="1"/>
  <c r="AW580" i="1"/>
  <c r="AW498" i="1"/>
  <c r="AW579" i="1"/>
  <c r="AW539" i="1"/>
  <c r="AW499" i="1"/>
  <c r="AS497" i="1"/>
  <c r="AW497" i="1" s="1"/>
  <c r="AS537" i="1"/>
  <c r="AW537" i="1" s="1"/>
  <c r="AS577" i="1"/>
  <c r="AW577" i="1" s="1"/>
  <c r="AR581" i="1"/>
  <c r="AU458" i="1"/>
  <c r="AS500" i="1"/>
  <c r="AS501" i="1" s="1"/>
  <c r="AW501" i="1" s="1"/>
  <c r="AS579" i="1"/>
  <c r="AS578" i="1"/>
  <c r="AS540" i="1"/>
  <c r="AS541" i="1" s="1"/>
  <c r="AW541" i="1" s="1"/>
  <c r="AS538" i="1"/>
  <c r="AS580" i="1"/>
  <c r="AS581" i="1" s="1"/>
  <c r="AW581" i="1" s="1"/>
  <c r="AS498" i="1"/>
  <c r="AS539" i="1"/>
  <c r="AS499" i="1"/>
  <c r="AR541" i="1"/>
  <c r="AT458" i="1"/>
  <c r="AP452" i="1"/>
  <c r="AR501" i="1"/>
  <c r="AC458" i="1"/>
  <c r="AB538" i="1"/>
  <c r="AB498" i="1"/>
  <c r="AB580" i="1"/>
  <c r="AB500" i="1"/>
  <c r="AB578" i="1"/>
  <c r="AB539" i="1"/>
  <c r="AB579" i="1"/>
  <c r="AB499" i="1"/>
  <c r="AB540" i="1"/>
  <c r="AF538" i="1"/>
  <c r="AF580" i="1"/>
  <c r="AF578" i="1"/>
  <c r="AF500" i="1"/>
  <c r="AF498" i="1"/>
  <c r="AF499" i="1"/>
  <c r="AF539" i="1"/>
  <c r="AF540" i="1"/>
  <c r="AF579" i="1"/>
  <c r="AB577" i="1"/>
  <c r="AF577" i="1" s="1"/>
  <c r="AB537" i="1"/>
  <c r="AF537" i="1" s="1"/>
  <c r="AB497" i="1"/>
  <c r="AF497" i="1" s="1"/>
  <c r="AD455" i="1"/>
  <c r="AD456" i="1"/>
  <c r="Y452" i="1" s="1"/>
  <c r="AA501" i="1"/>
  <c r="AA581" i="1"/>
  <c r="AE581" i="1" s="1"/>
  <c r="BC502" i="1" l="1"/>
  <c r="BI3" i="1" s="1"/>
  <c r="BC543" i="1"/>
  <c r="BJ4" i="1" s="1"/>
  <c r="BC582" i="1"/>
  <c r="BK3" i="1" s="1"/>
  <c r="BL541" i="1"/>
  <c r="BP541" i="1" s="1"/>
  <c r="DZ541" i="1"/>
  <c r="ED541" i="1" s="1"/>
  <c r="DI501" i="1"/>
  <c r="DM501" i="1" s="1"/>
  <c r="CR501" i="1"/>
  <c r="CV501" i="1" s="1"/>
  <c r="CS541" i="1"/>
  <c r="CW541" i="1" s="1"/>
  <c r="CS501" i="1"/>
  <c r="CW501" i="1" s="1"/>
  <c r="CA501" i="1"/>
  <c r="CE501" i="1" s="1"/>
  <c r="CA541" i="1"/>
  <c r="CE541" i="1" s="1"/>
  <c r="BC542" i="1"/>
  <c r="BJ3" i="1" s="1"/>
  <c r="BC503" i="1"/>
  <c r="BI4" i="1" s="1"/>
  <c r="BC583" i="1"/>
  <c r="BK4" i="1" s="1"/>
  <c r="BC584" i="1"/>
  <c r="BK5" i="1" s="1"/>
  <c r="EE580" i="1"/>
  <c r="EE500" i="1"/>
  <c r="EE538" i="1"/>
  <c r="EE498" i="1"/>
  <c r="EE540" i="1"/>
  <c r="EE578" i="1"/>
  <c r="EE579" i="1"/>
  <c r="EE539" i="1"/>
  <c r="EE499" i="1"/>
  <c r="EC501" i="1"/>
  <c r="EC541" i="1"/>
  <c r="EA497" i="1"/>
  <c r="EE497" i="1" s="1"/>
  <c r="EA577" i="1"/>
  <c r="EE577" i="1" s="1"/>
  <c r="EA537" i="1"/>
  <c r="EE537" i="1" s="1"/>
  <c r="EB458" i="1"/>
  <c r="DW452" i="1"/>
  <c r="DZ581" i="1"/>
  <c r="EA500" i="1"/>
  <c r="EA498" i="1"/>
  <c r="EA538" i="1"/>
  <c r="EA540" i="1"/>
  <c r="EA541" i="1" s="1"/>
  <c r="EE541" i="1" s="1"/>
  <c r="EA578" i="1"/>
  <c r="EA580" i="1"/>
  <c r="EA579" i="1"/>
  <c r="EA539" i="1"/>
  <c r="EA499" i="1"/>
  <c r="DK497" i="1"/>
  <c r="DO497" i="1" s="1"/>
  <c r="DK537" i="1"/>
  <c r="DO537" i="1" s="1"/>
  <c r="DK577" i="1"/>
  <c r="DO577" i="1" s="1"/>
  <c r="DJ577" i="1"/>
  <c r="DN577" i="1" s="1"/>
  <c r="DJ497" i="1"/>
  <c r="DN497" i="1" s="1"/>
  <c r="DJ537" i="1"/>
  <c r="DN537" i="1" s="1"/>
  <c r="DL581" i="1"/>
  <c r="DI581" i="1"/>
  <c r="DM581" i="1" s="1"/>
  <c r="DL501" i="1"/>
  <c r="DN580" i="1"/>
  <c r="DN540" i="1"/>
  <c r="DN498" i="1"/>
  <c r="DN500" i="1"/>
  <c r="DN538" i="1"/>
  <c r="DN578" i="1"/>
  <c r="DN579" i="1"/>
  <c r="DN539" i="1"/>
  <c r="DN499" i="1"/>
  <c r="DO498" i="1"/>
  <c r="DO538" i="1"/>
  <c r="DO578" i="1"/>
  <c r="DO580" i="1"/>
  <c r="DO500" i="1"/>
  <c r="DO540" i="1"/>
  <c r="DO499" i="1"/>
  <c r="DO539" i="1"/>
  <c r="DO579" i="1"/>
  <c r="DJ540" i="1"/>
  <c r="DJ538" i="1"/>
  <c r="DJ500" i="1"/>
  <c r="DJ501" i="1" s="1"/>
  <c r="DN501" i="1" s="1"/>
  <c r="DJ580" i="1"/>
  <c r="DJ578" i="1"/>
  <c r="DJ498" i="1"/>
  <c r="DJ499" i="1"/>
  <c r="DJ579" i="1"/>
  <c r="DJ539" i="1"/>
  <c r="DK498" i="1"/>
  <c r="DK500" i="1"/>
  <c r="DK578" i="1"/>
  <c r="DK580" i="1"/>
  <c r="DK540" i="1"/>
  <c r="DK538" i="1"/>
  <c r="DK579" i="1"/>
  <c r="DK499" i="1"/>
  <c r="DK539" i="1"/>
  <c r="DI541" i="1"/>
  <c r="DM541" i="1" s="1"/>
  <c r="CS581" i="1"/>
  <c r="CW581" i="1" s="1"/>
  <c r="CT497" i="1"/>
  <c r="CX497" i="1" s="1"/>
  <c r="CT577" i="1"/>
  <c r="CX577" i="1" s="1"/>
  <c r="CT537" i="1"/>
  <c r="CX537" i="1" s="1"/>
  <c r="CU501" i="1"/>
  <c r="CX500" i="1"/>
  <c r="CX539" i="1"/>
  <c r="CX538" i="1"/>
  <c r="CX540" i="1"/>
  <c r="CX580" i="1"/>
  <c r="CX578" i="1"/>
  <c r="CX498" i="1"/>
  <c r="CX579" i="1"/>
  <c r="CX499" i="1"/>
  <c r="CR581" i="1"/>
  <c r="CV581" i="1" s="1"/>
  <c r="CT498" i="1"/>
  <c r="CT540" i="1"/>
  <c r="CT538" i="1"/>
  <c r="CT578" i="1"/>
  <c r="CK582" i="1" s="1"/>
  <c r="CS3" i="1" s="1"/>
  <c r="CT580" i="1"/>
  <c r="CT579" i="1"/>
  <c r="CT539" i="1"/>
  <c r="CT500" i="1"/>
  <c r="CT499" i="1"/>
  <c r="CR541" i="1"/>
  <c r="CV541" i="1" s="1"/>
  <c r="CC537" i="1"/>
  <c r="CG537" i="1" s="1"/>
  <c r="CC497" i="1"/>
  <c r="CG497" i="1" s="1"/>
  <c r="CC577" i="1"/>
  <c r="CG577" i="1" s="1"/>
  <c r="CB541" i="1"/>
  <c r="CF541" i="1" s="1"/>
  <c r="CA581" i="1"/>
  <c r="CE581" i="1" s="1"/>
  <c r="BZ501" i="1"/>
  <c r="CB581" i="1"/>
  <c r="CF581" i="1" s="1"/>
  <c r="BZ581" i="1"/>
  <c r="CG500" i="1"/>
  <c r="CG580" i="1"/>
  <c r="CG578" i="1"/>
  <c r="CG540" i="1"/>
  <c r="CG538" i="1"/>
  <c r="CG499" i="1"/>
  <c r="CG498" i="1"/>
  <c r="CG579" i="1"/>
  <c r="CG539" i="1"/>
  <c r="CD541" i="1"/>
  <c r="CB501" i="1"/>
  <c r="CF501" i="1" s="1"/>
  <c r="CC540" i="1"/>
  <c r="CC541" i="1" s="1"/>
  <c r="CG541" i="1" s="1"/>
  <c r="CC500" i="1"/>
  <c r="CC501" i="1" s="1"/>
  <c r="CG501" i="1" s="1"/>
  <c r="CC578" i="1"/>
  <c r="CC498" i="1"/>
  <c r="BT502" i="1" s="1"/>
  <c r="BZ3" i="1" s="1"/>
  <c r="CC538" i="1"/>
  <c r="CC499" i="1"/>
  <c r="CC580" i="1"/>
  <c r="CC579" i="1"/>
  <c r="CC539" i="1"/>
  <c r="BM501" i="1"/>
  <c r="BC505" i="1" s="1"/>
  <c r="BI6" i="1" s="1"/>
  <c r="BM581" i="1"/>
  <c r="BC585" i="1"/>
  <c r="BK6" i="1" s="1"/>
  <c r="BC544" i="1"/>
  <c r="BJ5" i="1" s="1"/>
  <c r="BM541" i="1"/>
  <c r="AX458" i="1"/>
  <c r="AX465" i="1" s="1"/>
  <c r="AT465" i="1"/>
  <c r="AU464" i="1"/>
  <c r="AY457" i="1"/>
  <c r="AY464" i="1" s="1"/>
  <c r="AV581" i="1"/>
  <c r="AX457" i="1"/>
  <c r="AX464" i="1" s="1"/>
  <c r="AT464" i="1"/>
  <c r="AP453" i="1"/>
  <c r="AU465" i="1"/>
  <c r="AY458" i="1"/>
  <c r="AY465" i="1" s="1"/>
  <c r="AV541" i="1"/>
  <c r="AV501" i="1"/>
  <c r="AE501" i="1"/>
  <c r="AB501" i="1"/>
  <c r="AF501" i="1" s="1"/>
  <c r="AB581" i="1"/>
  <c r="AD458" i="1"/>
  <c r="AB541" i="1"/>
  <c r="AC464" i="1"/>
  <c r="AG457" i="1"/>
  <c r="AG464" i="1" s="1"/>
  <c r="Y453" i="1"/>
  <c r="AC465" i="1"/>
  <c r="AG458" i="1"/>
  <c r="AG465" i="1" s="1"/>
  <c r="BC545" i="1" l="1"/>
  <c r="BJ6" i="1" s="1"/>
  <c r="BT544" i="1"/>
  <c r="CA5" i="1" s="1"/>
  <c r="CT541" i="1"/>
  <c r="CX541" i="1" s="1"/>
  <c r="DJ581" i="1"/>
  <c r="DN581" i="1" s="1"/>
  <c r="DB502" i="1"/>
  <c r="DH3" i="1" s="1"/>
  <c r="BT584" i="1"/>
  <c r="CB5" i="1" s="1"/>
  <c r="BT542" i="1"/>
  <c r="CA3" i="1" s="1"/>
  <c r="CT501" i="1"/>
  <c r="CX501" i="1" s="1"/>
  <c r="CK543" i="1"/>
  <c r="CR4" i="1" s="1"/>
  <c r="DB584" i="1"/>
  <c r="DJ5" i="1" s="1"/>
  <c r="DB503" i="1"/>
  <c r="DH4" i="1" s="1"/>
  <c r="DK501" i="1"/>
  <c r="DO501" i="1" s="1"/>
  <c r="DB505" i="1" s="1"/>
  <c r="DH6" i="1" s="1"/>
  <c r="DJ541" i="1"/>
  <c r="DN541" i="1" s="1"/>
  <c r="CK502" i="1"/>
  <c r="CQ3" i="1" s="1"/>
  <c r="CK542" i="1"/>
  <c r="CR3" i="1" s="1"/>
  <c r="CK584" i="1"/>
  <c r="CS5" i="1" s="1"/>
  <c r="CK503" i="1"/>
  <c r="CQ4" i="1" s="1"/>
  <c r="BT582" i="1"/>
  <c r="CB3" i="1" s="1"/>
  <c r="BT503" i="1"/>
  <c r="BZ4" i="1" s="1"/>
  <c r="BT543" i="1"/>
  <c r="CA4" i="1" s="1"/>
  <c r="CC581" i="1"/>
  <c r="CG581" i="1" s="1"/>
  <c r="EA501" i="1"/>
  <c r="EE501" i="1" s="1"/>
  <c r="EA581" i="1"/>
  <c r="EE581" i="1" s="1"/>
  <c r="ED581" i="1"/>
  <c r="EB465" i="1"/>
  <c r="EF458" i="1"/>
  <c r="EF465" i="1" s="1"/>
  <c r="EF457" i="1"/>
  <c r="EF464" i="1" s="1"/>
  <c r="EB464" i="1"/>
  <c r="DW453" i="1"/>
  <c r="DB582" i="1"/>
  <c r="DJ3" i="1" s="1"/>
  <c r="DB543" i="1"/>
  <c r="DI4" i="1" s="1"/>
  <c r="DK541" i="1"/>
  <c r="DO541" i="1" s="1"/>
  <c r="DK581" i="1"/>
  <c r="DO581" i="1" s="1"/>
  <c r="DB544" i="1"/>
  <c r="DI5" i="1" s="1"/>
  <c r="DB542" i="1"/>
  <c r="DI3" i="1" s="1"/>
  <c r="DB583" i="1"/>
  <c r="DJ4" i="1" s="1"/>
  <c r="DB504" i="1"/>
  <c r="DH5" i="1" s="1"/>
  <c r="CK544" i="1"/>
  <c r="CR5" i="1" s="1"/>
  <c r="CK545" i="1"/>
  <c r="CR6" i="1" s="1"/>
  <c r="CK583" i="1"/>
  <c r="CS4" i="1" s="1"/>
  <c r="CT581" i="1"/>
  <c r="CK504" i="1"/>
  <c r="CQ5" i="1" s="1"/>
  <c r="BT583" i="1"/>
  <c r="CB4" i="1" s="1"/>
  <c r="CD581" i="1"/>
  <c r="BT504" i="1"/>
  <c r="BZ5" i="1" s="1"/>
  <c r="CD501" i="1"/>
  <c r="BT505" i="1" s="1"/>
  <c r="BZ6" i="1" s="1"/>
  <c r="BT545" i="1"/>
  <c r="CA6" i="1" s="1"/>
  <c r="AY580" i="1"/>
  <c r="AY498" i="1"/>
  <c r="AY540" i="1"/>
  <c r="AY538" i="1"/>
  <c r="AY579" i="1"/>
  <c r="AY500" i="1"/>
  <c r="AY578" i="1"/>
  <c r="AY499" i="1"/>
  <c r="AY539" i="1"/>
  <c r="AU500" i="1"/>
  <c r="AU540" i="1"/>
  <c r="AU578" i="1"/>
  <c r="AU538" i="1"/>
  <c r="AU580" i="1"/>
  <c r="AU579" i="1"/>
  <c r="AU498" i="1"/>
  <c r="AU539" i="1"/>
  <c r="AU499" i="1"/>
  <c r="AU497" i="1"/>
  <c r="AY497" i="1" s="1"/>
  <c r="AU577" i="1"/>
  <c r="AY577" i="1" s="1"/>
  <c r="AU537" i="1"/>
  <c r="AY537" i="1" s="1"/>
  <c r="AT497" i="1"/>
  <c r="AX497" i="1" s="1"/>
  <c r="AT577" i="1"/>
  <c r="AX577" i="1" s="1"/>
  <c r="AT537" i="1"/>
  <c r="AX537" i="1" s="1"/>
  <c r="AT579" i="1"/>
  <c r="AT538" i="1"/>
  <c r="AT498" i="1"/>
  <c r="AT540" i="1"/>
  <c r="AT580" i="1"/>
  <c r="AT500" i="1"/>
  <c r="AT578" i="1"/>
  <c r="AT499" i="1"/>
  <c r="AT539" i="1"/>
  <c r="AX580" i="1"/>
  <c r="AX498" i="1"/>
  <c r="AX578" i="1"/>
  <c r="AX538" i="1"/>
  <c r="AX540" i="1"/>
  <c r="AX579" i="1"/>
  <c r="AX500" i="1"/>
  <c r="AX539" i="1"/>
  <c r="AX499" i="1"/>
  <c r="AD465" i="1"/>
  <c r="AH458" i="1"/>
  <c r="AH465" i="1" s="1"/>
  <c r="AC537" i="1"/>
  <c r="AG537" i="1" s="1"/>
  <c r="AC577" i="1"/>
  <c r="AG577" i="1" s="1"/>
  <c r="AC497" i="1"/>
  <c r="AG497" i="1" s="1"/>
  <c r="AF581" i="1"/>
  <c r="AG538" i="1"/>
  <c r="AG498" i="1"/>
  <c r="AG500" i="1"/>
  <c r="AG580" i="1"/>
  <c r="AG578" i="1"/>
  <c r="AG579" i="1"/>
  <c r="AG539" i="1"/>
  <c r="AG540" i="1"/>
  <c r="AG499" i="1"/>
  <c r="AC538" i="1"/>
  <c r="AC578" i="1"/>
  <c r="AC498" i="1"/>
  <c r="AC500" i="1"/>
  <c r="AC580" i="1"/>
  <c r="AC499" i="1"/>
  <c r="AC540" i="1"/>
  <c r="AC579" i="1"/>
  <c r="AC539" i="1"/>
  <c r="AF541" i="1"/>
  <c r="AD464" i="1"/>
  <c r="AH457" i="1"/>
  <c r="AH464" i="1" s="1"/>
  <c r="DB545" i="1" l="1"/>
  <c r="DI6" i="1" s="1"/>
  <c r="AL503" i="1"/>
  <c r="AR4" i="1" s="1"/>
  <c r="CK505" i="1"/>
  <c r="CQ6" i="1" s="1"/>
  <c r="AC541" i="1"/>
  <c r="AG541" i="1" s="1"/>
  <c r="AU581" i="1"/>
  <c r="AY581" i="1" s="1"/>
  <c r="DB585" i="1"/>
  <c r="DJ6" i="1" s="1"/>
  <c r="BT585" i="1"/>
  <c r="CB6" i="1" s="1"/>
  <c r="EB497" i="1"/>
  <c r="EF497" i="1" s="1"/>
  <c r="EB577" i="1"/>
  <c r="EF577" i="1" s="1"/>
  <c r="EB537" i="1"/>
  <c r="EF537" i="1" s="1"/>
  <c r="EB500" i="1"/>
  <c r="EB538" i="1"/>
  <c r="EB580" i="1"/>
  <c r="EB540" i="1"/>
  <c r="EB541" i="1" s="1"/>
  <c r="EF541" i="1" s="1"/>
  <c r="DS545" i="1" s="1"/>
  <c r="DZ6" i="1" s="1"/>
  <c r="EB578" i="1"/>
  <c r="EB498" i="1"/>
  <c r="EB539" i="1"/>
  <c r="EB579" i="1"/>
  <c r="EB499" i="1"/>
  <c r="EF540" i="1"/>
  <c r="EF538" i="1"/>
  <c r="EF578" i="1"/>
  <c r="EF498" i="1"/>
  <c r="EF580" i="1"/>
  <c r="EF500" i="1"/>
  <c r="EF539" i="1"/>
  <c r="EF499" i="1"/>
  <c r="DS503" i="1" s="1"/>
  <c r="DY4" i="1" s="1"/>
  <c r="EF579" i="1"/>
  <c r="CX581" i="1"/>
  <c r="CK585" i="1" s="1"/>
  <c r="CS6" i="1" s="1"/>
  <c r="AT581" i="1"/>
  <c r="AX581" i="1" s="1"/>
  <c r="AL583" i="1"/>
  <c r="AT4" i="1" s="1"/>
  <c r="AT541" i="1"/>
  <c r="AX541" i="1" s="1"/>
  <c r="AL542" i="1"/>
  <c r="AS3" i="1" s="1"/>
  <c r="AL502" i="1"/>
  <c r="AR3" i="1" s="1"/>
  <c r="AU541" i="1"/>
  <c r="AY541" i="1" s="1"/>
  <c r="AU501" i="1"/>
  <c r="AY501" i="1" s="1"/>
  <c r="AL582" i="1"/>
  <c r="AT3" i="1" s="1"/>
  <c r="AT501" i="1"/>
  <c r="AX501" i="1" s="1"/>
  <c r="AL504" i="1"/>
  <c r="AR5" i="1" s="1"/>
  <c r="AL544" i="1"/>
  <c r="AS5" i="1" s="1"/>
  <c r="AL543" i="1"/>
  <c r="AS4" i="1" s="1"/>
  <c r="AL584" i="1"/>
  <c r="AT5" i="1" s="1"/>
  <c r="AC501" i="1"/>
  <c r="AG501" i="1" s="1"/>
  <c r="AH538" i="1"/>
  <c r="AH498" i="1"/>
  <c r="AH580" i="1"/>
  <c r="AH500" i="1"/>
  <c r="AH578" i="1"/>
  <c r="AH540" i="1"/>
  <c r="AH579" i="1"/>
  <c r="AH539" i="1"/>
  <c r="AH499" i="1"/>
  <c r="AC581" i="1"/>
  <c r="AG581" i="1" s="1"/>
  <c r="AD538" i="1"/>
  <c r="AD580" i="1"/>
  <c r="AD498" i="1"/>
  <c r="AD500" i="1"/>
  <c r="AD578" i="1"/>
  <c r="AD579" i="1"/>
  <c r="AD499" i="1"/>
  <c r="AD540" i="1"/>
  <c r="AD539" i="1"/>
  <c r="AD537" i="1"/>
  <c r="AH537" i="1" s="1"/>
  <c r="AD577" i="1"/>
  <c r="AH577" i="1" s="1"/>
  <c r="AD497" i="1"/>
  <c r="AH497" i="1" s="1"/>
  <c r="DS542" i="1" l="1"/>
  <c r="DZ3" i="1" s="1"/>
  <c r="U502" i="1"/>
  <c r="AA3" i="1" s="1"/>
  <c r="U542" i="1"/>
  <c r="AB3" i="1" s="1"/>
  <c r="AL505" i="1"/>
  <c r="AR6" i="1" s="1"/>
  <c r="U543" i="1"/>
  <c r="AB4" i="1" s="1"/>
  <c r="U504" i="1"/>
  <c r="AA5" i="1" s="1"/>
  <c r="AL545" i="1"/>
  <c r="AS6" i="1" s="1"/>
  <c r="DS583" i="1"/>
  <c r="EA4" i="1" s="1"/>
  <c r="DS584" i="1"/>
  <c r="EA5" i="1" s="1"/>
  <c r="DS502" i="1"/>
  <c r="DY3" i="1" s="1"/>
  <c r="U544" i="1"/>
  <c r="AB5" i="1" s="1"/>
  <c r="U584" i="1"/>
  <c r="AC5" i="1" s="1"/>
  <c r="EB581" i="1"/>
  <c r="EF581" i="1" s="1"/>
  <c r="DS585" i="1" s="1"/>
  <c r="EA6" i="1" s="1"/>
  <c r="DS582" i="1"/>
  <c r="EA3" i="1" s="1"/>
  <c r="EB501" i="1"/>
  <c r="EF501" i="1" s="1"/>
  <c r="DS505" i="1" s="1"/>
  <c r="DY6" i="1" s="1"/>
  <c r="DS504" i="1"/>
  <c r="DY5" i="1" s="1"/>
  <c r="DS544" i="1"/>
  <c r="DZ5" i="1" s="1"/>
  <c r="DS543" i="1"/>
  <c r="DZ4" i="1" s="1"/>
  <c r="AL585" i="1"/>
  <c r="AT6" i="1" s="1"/>
  <c r="U583" i="1"/>
  <c r="AC4" i="1" s="1"/>
  <c r="AD501" i="1"/>
  <c r="AH501" i="1" s="1"/>
  <c r="U505" i="1" s="1"/>
  <c r="AA6" i="1" s="1"/>
  <c r="U582" i="1"/>
  <c r="AC3" i="1" s="1"/>
  <c r="AD581" i="1"/>
  <c r="AH581" i="1" s="1"/>
  <c r="U585" i="1" s="1"/>
  <c r="AC6" i="1" s="1"/>
  <c r="AD541" i="1"/>
  <c r="AH541" i="1" s="1"/>
  <c r="U545" i="1" s="1"/>
  <c r="AB6" i="1" s="1"/>
  <c r="U503" i="1"/>
  <c r="AA4" i="1" s="1"/>
  <c r="D24" i="1" l="1"/>
  <c r="D23" i="1"/>
  <c r="G501" i="1" l="1"/>
  <c r="F501" i="1"/>
  <c r="E501" i="1"/>
  <c r="D501" i="1"/>
  <c r="C397" i="1"/>
  <c r="C374" i="1"/>
  <c r="C351" i="1"/>
  <c r="C228" i="1"/>
  <c r="C273" i="1" s="1"/>
  <c r="C275" i="1" s="1"/>
  <c r="B210" i="1"/>
  <c r="B221" i="1" s="1"/>
  <c r="B209" i="1"/>
  <c r="B220" i="1" s="1"/>
  <c r="B208" i="1"/>
  <c r="B219" i="1" s="1"/>
  <c r="B207" i="1"/>
  <c r="B218" i="1" s="1"/>
  <c r="D187" i="1"/>
  <c r="F186" i="1"/>
  <c r="F187" i="1" s="1"/>
  <c r="E186" i="1"/>
  <c r="E187" i="1" s="1"/>
  <c r="D185" i="1"/>
  <c r="F184" i="1"/>
  <c r="F185" i="1" s="1"/>
  <c r="E184" i="1"/>
  <c r="E185" i="1" s="1"/>
  <c r="C147" i="1"/>
  <c r="C145" i="1"/>
  <c r="C140" i="1"/>
  <c r="D94" i="1"/>
  <c r="C63" i="1"/>
  <c r="D72" i="1" s="1"/>
  <c r="D92" i="1" s="1"/>
  <c r="C57" i="1"/>
  <c r="C58" i="1" s="1"/>
  <c r="C193" i="1" s="1"/>
  <c r="C56" i="1"/>
  <c r="D238" i="1" s="1"/>
  <c r="C55" i="1"/>
  <c r="C168" i="1" s="1"/>
  <c r="C54" i="1"/>
  <c r="C53" i="1"/>
  <c r="D42" i="1"/>
  <c r="D40" i="1"/>
  <c r="D39" i="1"/>
  <c r="D38" i="1"/>
  <c r="D37" i="1"/>
  <c r="D36" i="1"/>
  <c r="D35" i="1"/>
  <c r="C557" i="1" l="1"/>
  <c r="C553" i="1"/>
  <c r="C517" i="1"/>
  <c r="C513" i="1"/>
  <c r="C477" i="1"/>
  <c r="C473" i="1"/>
  <c r="C415" i="1"/>
  <c r="N431" i="1" s="1"/>
  <c r="C411" i="1"/>
  <c r="C396" i="1"/>
  <c r="C392" i="1"/>
  <c r="C373" i="1"/>
  <c r="N379" i="1" s="1"/>
  <c r="C369" i="1"/>
  <c r="C350" i="1"/>
  <c r="C346" i="1"/>
  <c r="G356" i="1" s="1"/>
  <c r="C555" i="1"/>
  <c r="I571" i="1" s="1"/>
  <c r="C551" i="1"/>
  <c r="C515" i="1"/>
  <c r="C511" i="1"/>
  <c r="E531" i="1" s="1"/>
  <c r="C471" i="1"/>
  <c r="C409" i="1"/>
  <c r="C390" i="1"/>
  <c r="C348" i="1"/>
  <c r="I356" i="1" s="1"/>
  <c r="C554" i="1"/>
  <c r="H571" i="1" s="1"/>
  <c r="C514" i="1"/>
  <c r="C474" i="1"/>
  <c r="H491" i="1" s="1"/>
  <c r="C412" i="1"/>
  <c r="C393" i="1"/>
  <c r="C370" i="1"/>
  <c r="C347" i="1"/>
  <c r="C556" i="1"/>
  <c r="C552" i="1"/>
  <c r="F571" i="1" s="1"/>
  <c r="C516" i="1"/>
  <c r="C512" i="1"/>
  <c r="C476" i="1"/>
  <c r="C472" i="1"/>
  <c r="C414" i="1"/>
  <c r="C410" i="1"/>
  <c r="C395" i="1"/>
  <c r="J402" i="1" s="1"/>
  <c r="C391" i="1"/>
  <c r="F402" i="1" s="1"/>
  <c r="C372" i="1"/>
  <c r="C368" i="1"/>
  <c r="C349" i="1"/>
  <c r="J356" i="1" s="1"/>
  <c r="C345" i="1"/>
  <c r="F356" i="1" s="1"/>
  <c r="C475" i="1"/>
  <c r="C413" i="1"/>
  <c r="C394" i="1"/>
  <c r="C371" i="1"/>
  <c r="I379" i="1" s="1"/>
  <c r="C367" i="1"/>
  <c r="C344" i="1"/>
  <c r="C550" i="1"/>
  <c r="C510" i="1"/>
  <c r="D531" i="1" s="1"/>
  <c r="C470" i="1"/>
  <c r="C408" i="1"/>
  <c r="C389" i="1"/>
  <c r="D402" i="1" s="1"/>
  <c r="C366" i="1"/>
  <c r="D379" i="1" s="1"/>
  <c r="C343" i="1"/>
  <c r="C235" i="1"/>
  <c r="C280" i="1" s="1"/>
  <c r="C479" i="1"/>
  <c r="C559" i="1"/>
  <c r="C519" i="1"/>
  <c r="E169" i="1"/>
  <c r="D170" i="1"/>
  <c r="D169" i="1"/>
  <c r="E171" i="1"/>
  <c r="D171" i="1"/>
  <c r="E170" i="1"/>
  <c r="C561" i="1"/>
  <c r="C521" i="1"/>
  <c r="C481" i="1"/>
  <c r="D188" i="1"/>
  <c r="E188" i="1" s="1"/>
  <c r="E189" i="1" s="1"/>
  <c r="C524" i="1"/>
  <c r="C564" i="1"/>
  <c r="C484" i="1"/>
  <c r="D203" i="1"/>
  <c r="E200" i="1"/>
  <c r="F197" i="1"/>
  <c r="D195" i="1"/>
  <c r="D202" i="1"/>
  <c r="F196" i="1"/>
  <c r="D199" i="1"/>
  <c r="E198" i="1"/>
  <c r="D200" i="1"/>
  <c r="E197" i="1"/>
  <c r="F194" i="1"/>
  <c r="E199" i="1"/>
  <c r="F198" i="1"/>
  <c r="E203" i="1"/>
  <c r="E202" i="1"/>
  <c r="F199" i="1"/>
  <c r="D197" i="1"/>
  <c r="E194" i="1"/>
  <c r="D194" i="1"/>
  <c r="E195" i="1"/>
  <c r="E196" i="1"/>
  <c r="E201" i="1"/>
  <c r="D201" i="1"/>
  <c r="F195" i="1"/>
  <c r="D196" i="1"/>
  <c r="D198" i="1"/>
  <c r="I264" i="1"/>
  <c r="H264" i="1"/>
  <c r="J264" i="1"/>
  <c r="G264" i="1"/>
  <c r="J265" i="1"/>
  <c r="I265" i="1"/>
  <c r="H265" i="1"/>
  <c r="G265" i="1"/>
  <c r="D239" i="1"/>
  <c r="L252" i="1" s="1"/>
  <c r="E356" i="1"/>
  <c r="C283" i="1"/>
  <c r="C297" i="1" s="1"/>
  <c r="F491" i="1"/>
  <c r="J379" i="1"/>
  <c r="G491" i="1"/>
  <c r="G531" i="1"/>
  <c r="N571" i="1"/>
  <c r="G402" i="1"/>
  <c r="N402" i="1"/>
  <c r="H402" i="1"/>
  <c r="E402" i="1"/>
  <c r="I402" i="1"/>
  <c r="H356" i="1"/>
  <c r="E463" i="1"/>
  <c r="I491" i="1"/>
  <c r="I531" i="1"/>
  <c r="E379" i="1"/>
  <c r="F463" i="1"/>
  <c r="J491" i="1"/>
  <c r="J531" i="1"/>
  <c r="G571" i="1"/>
  <c r="H531" i="1"/>
  <c r="E571" i="1"/>
  <c r="G463" i="1"/>
  <c r="N491" i="1"/>
  <c r="N531" i="1"/>
  <c r="J431" i="1"/>
  <c r="F531" i="1"/>
  <c r="G533" i="1" s="1"/>
  <c r="N356" i="1"/>
  <c r="H463" i="1"/>
  <c r="F379" i="1"/>
  <c r="G379" i="1"/>
  <c r="C234" i="1"/>
  <c r="C279" i="1" s="1"/>
  <c r="D330" i="1" s="1"/>
  <c r="D356" i="1"/>
  <c r="H379" i="1"/>
  <c r="I463" i="1"/>
  <c r="E491" i="1"/>
  <c r="J571" i="1"/>
  <c r="D571" i="1"/>
  <c r="N463" i="1"/>
  <c r="C274" i="1"/>
  <c r="C325" i="1"/>
  <c r="C277" i="1"/>
  <c r="C232" i="1"/>
  <c r="C229" i="1"/>
  <c r="C230" i="1"/>
  <c r="F188" i="1"/>
  <c r="F189" i="1" s="1"/>
  <c r="F201" i="1" s="1"/>
  <c r="G572" i="1" l="1"/>
  <c r="F573" i="1"/>
  <c r="H496" i="1"/>
  <c r="I496" i="1" s="1"/>
  <c r="C558" i="1"/>
  <c r="C478" i="1"/>
  <c r="C518" i="1"/>
  <c r="D173" i="1"/>
  <c r="L254" i="1"/>
  <c r="M255" i="1"/>
  <c r="H262" i="1"/>
  <c r="M257" i="1"/>
  <c r="H263" i="1"/>
  <c r="M256" i="1"/>
  <c r="J263" i="1"/>
  <c r="J262" i="1"/>
  <c r="G198" i="1"/>
  <c r="C208" i="1" s="1"/>
  <c r="C219" i="1" s="1"/>
  <c r="L257" i="1"/>
  <c r="L256" i="1"/>
  <c r="G263" i="1"/>
  <c r="L255" i="1"/>
  <c r="G262" i="1"/>
  <c r="M252" i="1"/>
  <c r="D189" i="1"/>
  <c r="M251" i="1"/>
  <c r="M254" i="1"/>
  <c r="F200" i="1"/>
  <c r="G200" i="1" s="1"/>
  <c r="C209" i="1" s="1"/>
  <c r="C220" i="1" s="1"/>
  <c r="L251" i="1"/>
  <c r="M253" i="1"/>
  <c r="I262" i="1"/>
  <c r="L253" i="1"/>
  <c r="I263" i="1"/>
  <c r="D301" i="1"/>
  <c r="F572" i="1"/>
  <c r="G196" i="1"/>
  <c r="C207" i="1" s="1"/>
  <c r="C218" i="1" s="1"/>
  <c r="G573" i="1"/>
  <c r="G199" i="1"/>
  <c r="D208" i="1" s="1"/>
  <c r="D219" i="1" s="1"/>
  <c r="G197" i="1"/>
  <c r="D207" i="1" s="1"/>
  <c r="D218" i="1" s="1"/>
  <c r="D174" i="1"/>
  <c r="H536" i="1"/>
  <c r="I536" i="1" s="1"/>
  <c r="G532" i="1"/>
  <c r="J463" i="1"/>
  <c r="F532" i="1"/>
  <c r="D175" i="1"/>
  <c r="G201" i="1"/>
  <c r="D209" i="1" s="1"/>
  <c r="D220" i="1" s="1"/>
  <c r="F533" i="1"/>
  <c r="H297" i="1"/>
  <c r="D321" i="1"/>
  <c r="I299" i="1"/>
  <c r="E301" i="1"/>
  <c r="D297" i="1"/>
  <c r="I301" i="1"/>
  <c r="C323" i="1"/>
  <c r="F301" i="1"/>
  <c r="D299" i="1"/>
  <c r="E323" i="1"/>
  <c r="E297" i="1"/>
  <c r="C301" i="1"/>
  <c r="F321" i="1"/>
  <c r="F299" i="1"/>
  <c r="D323" i="1"/>
  <c r="H299" i="1"/>
  <c r="F323" i="1"/>
  <c r="G299" i="1"/>
  <c r="E299" i="1"/>
  <c r="G297" i="1"/>
  <c r="C299" i="1"/>
  <c r="G301" i="1"/>
  <c r="C321" i="1"/>
  <c r="H301" i="1"/>
  <c r="F297" i="1"/>
  <c r="E321" i="1"/>
  <c r="D463" i="1"/>
  <c r="J420" i="1"/>
  <c r="K420" i="1" s="1"/>
  <c r="L420" i="1" s="1"/>
  <c r="M420" i="1" s="1"/>
  <c r="J417" i="1"/>
  <c r="M444" i="1" s="1"/>
  <c r="J418" i="1"/>
  <c r="D464" i="1" s="1"/>
  <c r="H576" i="1"/>
  <c r="I576" i="1" s="1"/>
  <c r="D491" i="1"/>
  <c r="E505" i="1" s="1"/>
  <c r="E585" i="1"/>
  <c r="D576" i="1"/>
  <c r="E572" i="1"/>
  <c r="E575" i="1"/>
  <c r="E573" i="1"/>
  <c r="D572" i="1"/>
  <c r="D575" i="1"/>
  <c r="D573" i="1"/>
  <c r="E576" i="1"/>
  <c r="I573" i="1"/>
  <c r="N572" i="1"/>
  <c r="K572" i="1"/>
  <c r="I533" i="1"/>
  <c r="E545" i="1"/>
  <c r="D536" i="1"/>
  <c r="E532" i="1"/>
  <c r="D532" i="1"/>
  <c r="E535" i="1"/>
  <c r="E533" i="1"/>
  <c r="D535" i="1"/>
  <c r="D533" i="1"/>
  <c r="E536" i="1"/>
  <c r="N532" i="1"/>
  <c r="K532" i="1"/>
  <c r="I493" i="1"/>
  <c r="I332" i="1"/>
  <c r="G332" i="1"/>
  <c r="H332" i="1"/>
  <c r="F332" i="1"/>
  <c r="E332" i="1"/>
  <c r="H266" i="1" l="1"/>
  <c r="J266" i="1"/>
  <c r="I266" i="1"/>
  <c r="G266" i="1"/>
  <c r="E464" i="1"/>
  <c r="K418" i="1"/>
  <c r="L418" i="1" s="1"/>
  <c r="M418" i="1" s="1"/>
  <c r="K417" i="1"/>
  <c r="L417" i="1" s="1"/>
  <c r="F464" i="1"/>
  <c r="N492" i="1"/>
  <c r="L572" i="1"/>
  <c r="O572" i="1"/>
  <c r="L532" i="1"/>
  <c r="O532" i="1"/>
  <c r="K492" i="1"/>
  <c r="D332" i="1"/>
  <c r="L492" i="1" l="1"/>
  <c r="M492" i="1" s="1"/>
  <c r="O492" i="1"/>
  <c r="P492" i="1" s="1"/>
  <c r="G464" i="1"/>
  <c r="P572" i="1"/>
  <c r="M572" i="1"/>
  <c r="P532" i="1"/>
  <c r="M532" i="1"/>
  <c r="M417" i="1"/>
  <c r="Q572" i="1" l="1"/>
  <c r="Q532" i="1"/>
  <c r="Q492" i="1"/>
  <c r="D25" i="1" l="1"/>
  <c r="D47" i="1" l="1"/>
  <c r="J424" i="1"/>
  <c r="D14" i="1"/>
  <c r="D19" i="1"/>
  <c r="D46" i="1"/>
  <c r="D45" i="1"/>
  <c r="D22" i="1"/>
  <c r="D44" i="1" s="1"/>
  <c r="D21" i="1"/>
  <c r="D43" i="1" s="1"/>
  <c r="C483" i="1" l="1"/>
  <c r="C523" i="1"/>
  <c r="C563" i="1"/>
  <c r="C526" i="1"/>
  <c r="C486" i="1"/>
  <c r="C566" i="1"/>
  <c r="H575" i="1" s="1"/>
  <c r="I575" i="1" s="1"/>
  <c r="C522" i="1"/>
  <c r="C562" i="1"/>
  <c r="C482" i="1"/>
  <c r="D41" i="1"/>
  <c r="C233" i="1"/>
  <c r="C278" i="1" s="1"/>
  <c r="J421" i="1"/>
  <c r="K421" i="1" s="1"/>
  <c r="L421" i="1" s="1"/>
  <c r="M421" i="1" s="1"/>
  <c r="C231" i="1"/>
  <c r="J422" i="1"/>
  <c r="K422" i="1" s="1"/>
  <c r="L422" i="1" s="1"/>
  <c r="M422" i="1" s="1"/>
  <c r="K424" i="1"/>
  <c r="L424" i="1" s="1"/>
  <c r="M424" i="1" s="1"/>
  <c r="D26" i="1"/>
  <c r="J419" i="1" l="1"/>
  <c r="C480" i="1"/>
  <c r="C520" i="1"/>
  <c r="C560" i="1"/>
  <c r="H535" i="1"/>
  <c r="I535" i="1" s="1"/>
  <c r="H495" i="1"/>
  <c r="I495" i="1" s="1"/>
  <c r="O253" i="1"/>
  <c r="O251" i="1"/>
  <c r="N256" i="1"/>
  <c r="N255" i="1"/>
  <c r="N253" i="1"/>
  <c r="O255" i="1"/>
  <c r="O257" i="1"/>
  <c r="O252" i="1"/>
  <c r="N257" i="1"/>
  <c r="N251" i="1"/>
  <c r="N252" i="1"/>
  <c r="O256" i="1"/>
  <c r="N254" i="1"/>
  <c r="O254" i="1"/>
  <c r="C276" i="1"/>
  <c r="K295" i="1" s="1"/>
  <c r="K307" i="1" s="1"/>
  <c r="K419" i="1"/>
  <c r="L419" i="1" s="1"/>
  <c r="M419" i="1" s="1"/>
  <c r="J425" i="1"/>
  <c r="D48" i="1"/>
  <c r="C139" i="1"/>
  <c r="C525" i="1" l="1"/>
  <c r="C485" i="1"/>
  <c r="C565" i="1"/>
  <c r="I492" i="1"/>
  <c r="I464" i="1"/>
  <c r="I534" i="1"/>
  <c r="I532" i="1"/>
  <c r="I572" i="1"/>
  <c r="I494" i="1"/>
  <c r="I574" i="1"/>
  <c r="N574" i="1"/>
  <c r="K574" i="1"/>
  <c r="N534" i="1"/>
  <c r="K534" i="1"/>
  <c r="K494" i="1"/>
  <c r="N494" i="1"/>
  <c r="N533" i="1"/>
  <c r="K573" i="1"/>
  <c r="N573" i="1"/>
  <c r="O258" i="1"/>
  <c r="N493" i="1"/>
  <c r="K493" i="1"/>
  <c r="N258" i="1"/>
  <c r="J426" i="1"/>
  <c r="J439" i="1"/>
  <c r="K425" i="1"/>
  <c r="L425" i="1" s="1"/>
  <c r="M425" i="1" s="1"/>
  <c r="J440" i="1"/>
  <c r="J434" i="1"/>
  <c r="J435" i="1"/>
  <c r="J433" i="1"/>
  <c r="C236" i="1"/>
  <c r="C281" i="1" s="1"/>
  <c r="D190" i="1"/>
  <c r="J423" i="1"/>
  <c r="O574" i="1" l="1"/>
  <c r="O494" i="1"/>
  <c r="L574" i="1"/>
  <c r="L533" i="1"/>
  <c r="L573" i="1"/>
  <c r="O533" i="1"/>
  <c r="L493" i="1"/>
  <c r="O493" i="1"/>
  <c r="L494" i="1"/>
  <c r="L534" i="1"/>
  <c r="O573" i="1"/>
  <c r="O534" i="1"/>
  <c r="F190" i="1"/>
  <c r="F202" i="1" s="1"/>
  <c r="E190" i="1"/>
  <c r="E191" i="1" s="1"/>
  <c r="D191" i="1"/>
  <c r="M451" i="1"/>
  <c r="M446" i="1"/>
  <c r="C324" i="1"/>
  <c r="C294" i="1"/>
  <c r="K423" i="1"/>
  <c r="L423" i="1" s="1"/>
  <c r="M423" i="1" s="1"/>
  <c r="K444" i="1"/>
  <c r="J444" i="1"/>
  <c r="K432" i="1"/>
  <c r="L432" i="1"/>
  <c r="L444" i="1"/>
  <c r="M432" i="1"/>
  <c r="J436" i="1"/>
  <c r="K426" i="1"/>
  <c r="J441" i="1"/>
  <c r="J437" i="1"/>
  <c r="J442" i="1"/>
  <c r="I302" i="1" l="1"/>
  <c r="J300" i="1"/>
  <c r="J298" i="1"/>
  <c r="F296" i="1"/>
  <c r="K296" i="1" s="1"/>
  <c r="I296" i="1"/>
  <c r="D300" i="1"/>
  <c r="C300" i="1"/>
  <c r="H302" i="1"/>
  <c r="I300" i="1"/>
  <c r="E296" i="1"/>
  <c r="C296" i="1"/>
  <c r="J296" i="1"/>
  <c r="H296" i="1"/>
  <c r="G296" i="1"/>
  <c r="G302" i="1"/>
  <c r="H300" i="1"/>
  <c r="D296" i="1"/>
  <c r="F300" i="1"/>
  <c r="K300" i="1"/>
  <c r="F302" i="1"/>
  <c r="G300" i="1"/>
  <c r="E302" i="1"/>
  <c r="K302" i="1"/>
  <c r="D302" i="1"/>
  <c r="E300" i="1"/>
  <c r="C302" i="1"/>
  <c r="J302" i="1"/>
  <c r="H298" i="1"/>
  <c r="C298" i="1"/>
  <c r="I298" i="1"/>
  <c r="G298" i="1"/>
  <c r="K298" i="1" s="1"/>
  <c r="D298" i="1"/>
  <c r="E298" i="1"/>
  <c r="F298" i="1"/>
  <c r="P493" i="1"/>
  <c r="P533" i="1"/>
  <c r="P534" i="1"/>
  <c r="M574" i="1"/>
  <c r="P573" i="1"/>
  <c r="M493" i="1"/>
  <c r="M573" i="1"/>
  <c r="P494" i="1"/>
  <c r="M494" i="1"/>
  <c r="M534" i="1"/>
  <c r="M533" i="1"/>
  <c r="P574" i="1"/>
  <c r="J438" i="1"/>
  <c r="J443" i="1" s="1"/>
  <c r="L446" i="1"/>
  <c r="L451" i="1"/>
  <c r="K439" i="1"/>
  <c r="K440" i="1"/>
  <c r="K435" i="1"/>
  <c r="K433" i="1"/>
  <c r="K436" i="1" s="1"/>
  <c r="K434" i="1"/>
  <c r="K442" i="1"/>
  <c r="K441" i="1"/>
  <c r="K453" i="1"/>
  <c r="L426" i="1"/>
  <c r="M426" i="1" s="1"/>
  <c r="M440" i="1" s="1"/>
  <c r="L439" i="1"/>
  <c r="L434" i="1"/>
  <c r="L435" i="1"/>
  <c r="J451" i="1"/>
  <c r="J446" i="1"/>
  <c r="J447" i="1"/>
  <c r="J445" i="1"/>
  <c r="J449" i="1"/>
  <c r="J454" i="1"/>
  <c r="J453" i="1"/>
  <c r="J452" i="1"/>
  <c r="J448" i="1"/>
  <c r="K446" i="1"/>
  <c r="K451" i="1"/>
  <c r="K445" i="1"/>
  <c r="K449" i="1" s="1"/>
  <c r="K452" i="1"/>
  <c r="K448" i="1"/>
  <c r="K454" i="1"/>
  <c r="K447" i="1"/>
  <c r="C306" i="1"/>
  <c r="M434" i="1"/>
  <c r="M439" i="1"/>
  <c r="H324" i="1"/>
  <c r="I324" i="1"/>
  <c r="G324" i="1"/>
  <c r="J324" i="1"/>
  <c r="F191" i="1"/>
  <c r="G202" i="1"/>
  <c r="C210" i="1" s="1"/>
  <c r="C221" i="1" s="1"/>
  <c r="L440" i="1" l="1"/>
  <c r="F203" i="1"/>
  <c r="G203" i="1" s="1"/>
  <c r="D210" i="1" s="1"/>
  <c r="D221" i="1" s="1"/>
  <c r="F314" i="1"/>
  <c r="G312" i="1"/>
  <c r="G310" i="1"/>
  <c r="H308" i="1"/>
  <c r="C312" i="1"/>
  <c r="I312" i="1"/>
  <c r="H310" i="1"/>
  <c r="E314" i="1"/>
  <c r="F312" i="1"/>
  <c r="F310" i="1"/>
  <c r="G308" i="1"/>
  <c r="K312" i="1"/>
  <c r="I310" i="1"/>
  <c r="I308" i="1"/>
  <c r="D314" i="1"/>
  <c r="E312" i="1"/>
  <c r="E310" i="1"/>
  <c r="F308" i="1"/>
  <c r="C310" i="1"/>
  <c r="H314" i="1"/>
  <c r="J308" i="1"/>
  <c r="G314" i="1"/>
  <c r="H312" i="1"/>
  <c r="K314" i="1"/>
  <c r="C314" i="1"/>
  <c r="D312" i="1"/>
  <c r="D310" i="1"/>
  <c r="E308" i="1"/>
  <c r="D308" i="1"/>
  <c r="J314" i="1"/>
  <c r="I314" i="1"/>
  <c r="J312" i="1"/>
  <c r="J310" i="1"/>
  <c r="K308" i="1"/>
  <c r="C308" i="1"/>
  <c r="Q574" i="1"/>
  <c r="Q494" i="1"/>
  <c r="Q534" i="1"/>
  <c r="Q533" i="1"/>
  <c r="Q573" i="1"/>
  <c r="Q493" i="1"/>
  <c r="L433" i="1"/>
  <c r="J450" i="1"/>
  <c r="J456" i="1" s="1"/>
  <c r="L437" i="1"/>
  <c r="K437" i="1"/>
  <c r="K438" i="1" s="1"/>
  <c r="K443" i="1" s="1"/>
  <c r="L453" i="1"/>
  <c r="M435" i="1"/>
  <c r="K450" i="1"/>
  <c r="C318" i="1"/>
  <c r="M441" i="1"/>
  <c r="L447" i="1"/>
  <c r="L442" i="1"/>
  <c r="M447" i="1"/>
  <c r="M454" i="1"/>
  <c r="M453" i="1"/>
  <c r="M452" i="1"/>
  <c r="M445" i="1"/>
  <c r="M449" i="1" s="1"/>
  <c r="M442" i="1"/>
  <c r="L441" i="1"/>
  <c r="L454" i="1"/>
  <c r="L436" i="1"/>
  <c r="L452" i="1"/>
  <c r="M433" i="1"/>
  <c r="K303" i="1"/>
  <c r="L445" i="1"/>
  <c r="L449" i="1" s="1"/>
  <c r="M357" i="1" l="1"/>
  <c r="Q357" i="1" s="1"/>
  <c r="F403" i="1"/>
  <c r="F579" i="1" s="1"/>
  <c r="D403" i="1"/>
  <c r="D579" i="1" s="1"/>
  <c r="J357" i="1"/>
  <c r="N357" i="1" s="1"/>
  <c r="E380" i="1"/>
  <c r="E540" i="1" s="1"/>
  <c r="L357" i="1"/>
  <c r="P357" i="1" s="1"/>
  <c r="E403" i="1"/>
  <c r="E580" i="1" s="1"/>
  <c r="I357" i="1"/>
  <c r="I500" i="1" s="1"/>
  <c r="D380" i="1"/>
  <c r="D538" i="1" s="1"/>
  <c r="K357" i="1"/>
  <c r="O357" i="1" s="1"/>
  <c r="H357" i="1"/>
  <c r="H498" i="1" s="1"/>
  <c r="F380" i="1"/>
  <c r="F538" i="1" s="1"/>
  <c r="J455" i="1"/>
  <c r="J458" i="1" s="1"/>
  <c r="I323" i="1"/>
  <c r="E322" i="1"/>
  <c r="J323" i="1"/>
  <c r="H323" i="1"/>
  <c r="D322" i="1"/>
  <c r="G323" i="1"/>
  <c r="C322" i="1"/>
  <c r="J322" i="1"/>
  <c r="I322" i="1"/>
  <c r="H322" i="1"/>
  <c r="G322" i="1"/>
  <c r="F322" i="1"/>
  <c r="G321" i="1"/>
  <c r="J321" i="1"/>
  <c r="I321" i="1"/>
  <c r="H321" i="1"/>
  <c r="K310" i="1"/>
  <c r="K315" i="1" s="1"/>
  <c r="H380" i="1"/>
  <c r="H538" i="1" s="1"/>
  <c r="H403" i="1"/>
  <c r="F578" i="1"/>
  <c r="F580" i="1"/>
  <c r="L438" i="1"/>
  <c r="L443" i="1" s="1"/>
  <c r="D540" i="1"/>
  <c r="D578" i="1"/>
  <c r="H500" i="1"/>
  <c r="M448" i="1"/>
  <c r="M450" i="1" s="1"/>
  <c r="L448" i="1"/>
  <c r="L450" i="1" s="1"/>
  <c r="M437" i="1"/>
  <c r="M436" i="1"/>
  <c r="K456" i="1"/>
  <c r="K455" i="1"/>
  <c r="H540" i="1" l="1"/>
  <c r="H541" i="1" s="1"/>
  <c r="F539" i="1"/>
  <c r="G380" i="1"/>
  <c r="D580" i="1"/>
  <c r="H499" i="1"/>
  <c r="F540" i="1"/>
  <c r="E578" i="1"/>
  <c r="E581" i="1" s="1"/>
  <c r="E579" i="1"/>
  <c r="G403" i="1"/>
  <c r="G578" i="1" s="1"/>
  <c r="D539" i="1"/>
  <c r="E539" i="1"/>
  <c r="E538" i="1"/>
  <c r="E541" i="1" s="1"/>
  <c r="I499" i="1"/>
  <c r="I498" i="1"/>
  <c r="I501" i="1" s="1"/>
  <c r="H539" i="1"/>
  <c r="H580" i="1"/>
  <c r="H578" i="1"/>
  <c r="H579" i="1"/>
  <c r="G540" i="1"/>
  <c r="G539" i="1"/>
  <c r="G538" i="1"/>
  <c r="I380" i="1"/>
  <c r="I403" i="1"/>
  <c r="K458" i="1"/>
  <c r="O458" i="1" s="1"/>
  <c r="O465" i="1" s="1"/>
  <c r="H501" i="1"/>
  <c r="G325" i="1"/>
  <c r="L455" i="1"/>
  <c r="L456" i="1"/>
  <c r="J465" i="1"/>
  <c r="N458" i="1"/>
  <c r="N465" i="1" s="1"/>
  <c r="M455" i="1"/>
  <c r="M438" i="1"/>
  <c r="M443" i="1" s="1"/>
  <c r="I325" i="1"/>
  <c r="J325" i="1"/>
  <c r="O457" i="1"/>
  <c r="O464" i="1" s="1"/>
  <c r="K464" i="1"/>
  <c r="D581" i="1"/>
  <c r="H325" i="1"/>
  <c r="J464" i="1"/>
  <c r="N457" i="1"/>
  <c r="N464" i="1" s="1"/>
  <c r="D541" i="1"/>
  <c r="G580" i="1" l="1"/>
  <c r="K465" i="1"/>
  <c r="K497" i="1" s="1"/>
  <c r="O497" i="1" s="1"/>
  <c r="G579" i="1"/>
  <c r="H581" i="1"/>
  <c r="J498" i="1"/>
  <c r="J499" i="1"/>
  <c r="J500" i="1"/>
  <c r="K537" i="1"/>
  <c r="O537" i="1" s="1"/>
  <c r="K577" i="1"/>
  <c r="O577" i="1" s="1"/>
  <c r="K380" i="1"/>
  <c r="K538" i="1" s="1"/>
  <c r="K403" i="1"/>
  <c r="K579" i="1" s="1"/>
  <c r="J497" i="1"/>
  <c r="N497" i="1" s="1"/>
  <c r="J537" i="1"/>
  <c r="N537" i="1" s="1"/>
  <c r="J577" i="1"/>
  <c r="N577" i="1" s="1"/>
  <c r="I579" i="1"/>
  <c r="I578" i="1"/>
  <c r="I580" i="1"/>
  <c r="M403" i="1"/>
  <c r="Q403" i="1" s="1"/>
  <c r="M380" i="1"/>
  <c r="Q380" i="1" s="1"/>
  <c r="J380" i="1"/>
  <c r="J539" i="1" s="1"/>
  <c r="J403" i="1"/>
  <c r="J578" i="1" s="1"/>
  <c r="L403" i="1"/>
  <c r="P403" i="1" s="1"/>
  <c r="L380" i="1"/>
  <c r="P380" i="1" s="1"/>
  <c r="K498" i="1"/>
  <c r="K500" i="1"/>
  <c r="K499" i="1"/>
  <c r="I538" i="1"/>
  <c r="I539" i="1"/>
  <c r="I540" i="1"/>
  <c r="N498" i="1"/>
  <c r="N500" i="1"/>
  <c r="N499" i="1"/>
  <c r="O498" i="1"/>
  <c r="O499" i="1"/>
  <c r="O500" i="1"/>
  <c r="M456" i="1"/>
  <c r="H452" i="1" s="1"/>
  <c r="L458" i="1"/>
  <c r="K501" i="1" l="1"/>
  <c r="O501" i="1" s="1"/>
  <c r="I541" i="1"/>
  <c r="K578" i="1"/>
  <c r="K540" i="1"/>
  <c r="K541" i="1" s="1"/>
  <c r="O541" i="1" s="1"/>
  <c r="K539" i="1"/>
  <c r="J538" i="1"/>
  <c r="N380" i="1"/>
  <c r="J580" i="1"/>
  <c r="J581" i="1" s="1"/>
  <c r="N581" i="1" s="1"/>
  <c r="J540" i="1"/>
  <c r="J541" i="1" s="1"/>
  <c r="J579" i="1"/>
  <c r="O380" i="1"/>
  <c r="K580" i="1"/>
  <c r="K581" i="1" s="1"/>
  <c r="O581" i="1" s="1"/>
  <c r="O403" i="1"/>
  <c r="N403" i="1"/>
  <c r="I581" i="1"/>
  <c r="J501" i="1"/>
  <c r="N501" i="1" s="1"/>
  <c r="L465" i="1"/>
  <c r="P458" i="1"/>
  <c r="P465" i="1" s="1"/>
  <c r="P457" i="1"/>
  <c r="P464" i="1" s="1"/>
  <c r="L464" i="1"/>
  <c r="M458" i="1"/>
  <c r="L537" i="1" l="1"/>
  <c r="P537" i="1" s="1"/>
  <c r="L497" i="1"/>
  <c r="P497" i="1" s="1"/>
  <c r="L577" i="1"/>
  <c r="P577" i="1" s="1"/>
  <c r="O578" i="1"/>
  <c r="O538" i="1"/>
  <c r="O579" i="1"/>
  <c r="O580" i="1"/>
  <c r="O539" i="1"/>
  <c r="O540" i="1"/>
  <c r="N579" i="1"/>
  <c r="N580" i="1"/>
  <c r="N539" i="1"/>
  <c r="N540" i="1"/>
  <c r="N578" i="1"/>
  <c r="N538" i="1"/>
  <c r="L578" i="1"/>
  <c r="L538" i="1"/>
  <c r="L498" i="1"/>
  <c r="L500" i="1"/>
  <c r="L499" i="1"/>
  <c r="L540" i="1"/>
  <c r="L579" i="1"/>
  <c r="L539" i="1"/>
  <c r="L580" i="1"/>
  <c r="P578" i="1"/>
  <c r="P538" i="1"/>
  <c r="P498" i="1"/>
  <c r="P540" i="1"/>
  <c r="P499" i="1"/>
  <c r="P539" i="1"/>
  <c r="P580" i="1"/>
  <c r="P500" i="1"/>
  <c r="P579" i="1"/>
  <c r="M464" i="1"/>
  <c r="Q457" i="1"/>
  <c r="Q464" i="1" s="1"/>
  <c r="H453" i="1"/>
  <c r="N541" i="1"/>
  <c r="M465" i="1"/>
  <c r="Q458" i="1"/>
  <c r="Q465" i="1" s="1"/>
  <c r="L581" i="1" l="1"/>
  <c r="P581" i="1" s="1"/>
  <c r="Q538" i="1"/>
  <c r="Q578" i="1"/>
  <c r="Q498" i="1"/>
  <c r="Q579" i="1"/>
  <c r="Q500" i="1"/>
  <c r="Q580" i="1"/>
  <c r="Q499" i="1"/>
  <c r="Q539" i="1"/>
  <c r="Q540" i="1"/>
  <c r="M537" i="1"/>
  <c r="M497" i="1"/>
  <c r="Q497" i="1" s="1"/>
  <c r="M577" i="1"/>
  <c r="Q577" i="1" s="1"/>
  <c r="M538" i="1"/>
  <c r="M498" i="1"/>
  <c r="M578" i="1"/>
  <c r="M580" i="1"/>
  <c r="M540" i="1"/>
  <c r="M499" i="1"/>
  <c r="M500" i="1"/>
  <c r="M539" i="1"/>
  <c r="M579" i="1"/>
  <c r="L541" i="1"/>
  <c r="Q537" i="1"/>
  <c r="L501" i="1"/>
  <c r="P501" i="1" s="1"/>
  <c r="D502" i="1" l="1"/>
  <c r="J3" i="1" s="1"/>
  <c r="N3" i="1" s="1"/>
  <c r="M541" i="1"/>
  <c r="Q541" i="1" s="1"/>
  <c r="D582" i="1"/>
  <c r="L3" i="1" s="1"/>
  <c r="P3" i="1" s="1"/>
  <c r="D503" i="1"/>
  <c r="J4" i="1" s="1"/>
  <c r="N4" i="1" s="1"/>
  <c r="D543" i="1"/>
  <c r="K4" i="1" s="1"/>
  <c r="O4" i="1" s="1"/>
  <c r="D542" i="1"/>
  <c r="K3" i="1" s="1"/>
  <c r="O3" i="1" s="1"/>
  <c r="D504" i="1"/>
  <c r="J5" i="1" s="1"/>
  <c r="N5" i="1" s="1"/>
  <c r="D583" i="1"/>
  <c r="L4" i="1" s="1"/>
  <c r="P4" i="1" s="1"/>
  <c r="D584" i="1"/>
  <c r="L5" i="1" s="1"/>
  <c r="P5" i="1" s="1"/>
  <c r="P541" i="1"/>
  <c r="D545" i="1" s="1"/>
  <c r="K6" i="1" s="1"/>
  <c r="O6" i="1" s="1"/>
  <c r="M581" i="1"/>
  <c r="Q581" i="1" s="1"/>
  <c r="D585" i="1" s="1"/>
  <c r="L6" i="1" s="1"/>
  <c r="P6" i="1" s="1"/>
  <c r="M501" i="1"/>
  <c r="Q501" i="1" s="1"/>
  <c r="D544" i="1"/>
  <c r="K5" i="1" s="1"/>
  <c r="O5" i="1" s="1"/>
  <c r="D505" i="1" l="1"/>
  <c r="J6" i="1" s="1"/>
  <c r="N6" i="1" s="1"/>
</calcChain>
</file>

<file path=xl/sharedStrings.xml><?xml version="1.0" encoding="utf-8"?>
<sst xmlns="http://schemas.openxmlformats.org/spreadsheetml/2006/main" count="6480" uniqueCount="328">
  <si>
    <t>Tent definition</t>
  </si>
  <si>
    <t>X-dimension</t>
  </si>
  <si>
    <t>(ft)</t>
  </si>
  <si>
    <t>Y-dimension</t>
  </si>
  <si>
    <t>Eave height</t>
  </si>
  <si>
    <t>Band height</t>
  </si>
  <si>
    <t>Roof pitch in Y</t>
  </si>
  <si>
    <t>in/12in</t>
  </si>
  <si>
    <t>Roof pitch in X</t>
  </si>
  <si>
    <t>(Enter 0 if vertical)</t>
  </si>
  <si>
    <t>Ridge length in X</t>
  </si>
  <si>
    <t>Ridge length in Y</t>
  </si>
  <si>
    <t>Pitch angle in Y</t>
  </si>
  <si>
    <t>(deg)</t>
  </si>
  <si>
    <t>Pitch angle in X</t>
  </si>
  <si>
    <t>Check pitch in Y is &gt; 10 deg</t>
  </si>
  <si>
    <t>Check pitch in X is &gt; 10 deg</t>
  </si>
  <si>
    <t>Roof height</t>
  </si>
  <si>
    <t>Mean roof height</t>
  </si>
  <si>
    <t>Wind direction (X or Y)</t>
  </si>
  <si>
    <t>Wind speed (mph) from Step 2</t>
  </si>
  <si>
    <t>Case 1 or 2 for Internal pressure coefficient (GCpi) in Step 3</t>
  </si>
  <si>
    <t>Wind flow (1 = clear, 2, 3 = obstructed)</t>
  </si>
  <si>
    <t>Clear (=1), partially obstructed (=2) or completely obstructed (=3)</t>
  </si>
  <si>
    <t>This is used at 2 locations: exposure category for Kz (Step 4) and CN (Step 6)</t>
  </si>
  <si>
    <t>Clear wind flow denotes unobstructed wind flow with no blockage (e.g., plain, grass land, beach)</t>
  </si>
  <si>
    <t>Partially obstructed wind flow denotes relatively unobstructed wind flow with blockage less than or equal to 50%.</t>
  </si>
  <si>
    <t>Completely obstructed wind flow denotes objects below roof inhibiting wind flow with &gt;50% blockage (e.g., urban environment, high dense vegetation, high cliff)</t>
  </si>
  <si>
    <t>ATTENTION: For Kz, the code 1/2/3 is replaced with D/C/B, respectively</t>
  </si>
  <si>
    <t>Risk Category (I, II, III, IV)</t>
  </si>
  <si>
    <t>I</t>
  </si>
  <si>
    <t>Risk Category I structures generally encompass buildings and structures that normally are unoccupied and that would result in negligible risk to the public should they fail.</t>
  </si>
  <si>
    <t>Risk Category II includes the vast majority of structures, including most residential, commercial, and industrial buildings.</t>
  </si>
  <si>
    <t>Risk Category III includes buildings and structures that house a large number of persons in one place, such as theaters and lecture halls.</t>
  </si>
  <si>
    <t xml:space="preserve">Risk Category IV has traditionally included structures the failure of which would inhibit the availability of essential community services necessary to cope with an emergency situation. </t>
  </si>
  <si>
    <t>Total horizontal force (+ in X)</t>
  </si>
  <si>
    <t>lbs</t>
  </si>
  <si>
    <t>Total horizontal force (+ in Y)</t>
  </si>
  <si>
    <t>Total vertical force (+ in Z)</t>
  </si>
  <si>
    <t>Overturn moment</t>
  </si>
  <si>
    <t>lbs.ft</t>
  </si>
  <si>
    <t>OPEN</t>
  </si>
  <si>
    <t>PART-ENC</t>
  </si>
  <si>
    <t>ENCLOSED</t>
  </si>
  <si>
    <t>Load case (A or B, both must be tested) for CN or Cp in Step 6</t>
  </si>
  <si>
    <t>B</t>
  </si>
  <si>
    <t>Case</t>
  </si>
  <si>
    <t>Kz</t>
  </si>
  <si>
    <t>qz</t>
  </si>
  <si>
    <t>Define cases</t>
  </si>
  <si>
    <t>Case 1 or 2 for Internal pressure coefficient (Gcpi) in Step 3</t>
  </si>
  <si>
    <t>Load case for Cp (A or B, both must be tested) in Step 6</t>
  </si>
  <si>
    <t>This is used at 2 locations: exposure category for Kz (Step 4)</t>
  </si>
  <si>
    <t>Step 1: Determine risk category of building or other structure, see Table 1.5-1</t>
  </si>
  <si>
    <t>Risk Category (Section C1.5.1)</t>
  </si>
  <si>
    <t>I, II, III, IV</t>
  </si>
  <si>
    <t>Assume Risk Category I because we assume that tents will be evacuated in case of high winds or upcoming storms.</t>
  </si>
  <si>
    <t>The Risk Category is used to identify Basic Wind Speed based on location</t>
  </si>
  <si>
    <t>Skip this step since wind speed will probably be set to much lower value by member (e.g., 70 mph)</t>
  </si>
  <si>
    <t>It is assumed that the Basic Wind Speed is the actual wind speed.</t>
  </si>
  <si>
    <t>Step 2: Determine the basic wind speed, V, for the applicable risk category, see Figure 26.5-1A, B, or C</t>
  </si>
  <si>
    <t>From Step 1:</t>
  </si>
  <si>
    <t>Risk Category</t>
  </si>
  <si>
    <t>Basic wind speed (26.5) (mph)</t>
  </si>
  <si>
    <t>V (mph)</t>
  </si>
  <si>
    <t>The graphs show that the wind speed should be at least 105 mph but it is expected that the members will choose a much smaller wind speed.</t>
  </si>
  <si>
    <t>The basic wind speed, V, is used in step 4 to calculate the velocity pressure qz and qh</t>
  </si>
  <si>
    <t>Step 3: Determine wind load parameters:</t>
  </si>
  <si>
    <t>Wind directionality factor, Kd , see Section 26.6 and Table 26.6-1</t>
  </si>
  <si>
    <t>Exposure category, see Section 26.7</t>
  </si>
  <si>
    <t>Topographic factor, Kzt, see Section 26.8 and Figure 26.8-1</t>
  </si>
  <si>
    <t>Gust-effect factor, G, see Section 26.9</t>
  </si>
  <si>
    <t>Enclosure classification, see Section 26.10</t>
  </si>
  <si>
    <t>Internal pressure coefficient, (GCpi), see Section 26.11 and Table 26.11-1</t>
  </si>
  <si>
    <t>Wind directionality factor (26.6)</t>
  </si>
  <si>
    <t>Kd</t>
  </si>
  <si>
    <t>Table 26.6.1</t>
  </si>
  <si>
    <t>NOT USED</t>
  </si>
  <si>
    <t>Determine Surface roughness (B, C, or D) of surroundings upwind of site</t>
  </si>
  <si>
    <t>Surface roughness is B if upwind surroundings include a majority of urban and suburban areas, wooded areas, or other terrain with numerous closely spaced obstructions having the size of single-family dwellings or larger.</t>
  </si>
  <si>
    <t>Surface roughness is C if upwind surroundings include a majority of open terrain with scattered obstructions having heights generally less than 30 ft (9.1 m). This category includes flat open country and grasslands.</t>
  </si>
  <si>
    <t>Surface roughness is D if upwind surroundings include a majority of flat, unobstructed areas and water surfaces. This category includes smooth mud flats, salt flats, and unbroken ice.</t>
  </si>
  <si>
    <t>Surface roughness</t>
  </si>
  <si>
    <t>D</t>
  </si>
  <si>
    <t>Determine exposure category (B, C, or D) based on mean roof height and surface roufness in upwind direction</t>
  </si>
  <si>
    <t>Mean roof height (ft)</t>
  </si>
  <si>
    <t>Question 11.1 (for mean roof height &lt;= 30 ft): Does Surface Roughness B prevail in the upwind direction for a distance greater than 1,500 ft? (Enter "Yes" or "No") and skip all other questions</t>
  </si>
  <si>
    <t>Yes</t>
  </si>
  <si>
    <t>Question 11.2 (for mean roof height &gt; 30 ft): Does Surface Roughness B prevail in the upwind direction for a distance greater than 2,600 ft or 20 times the height of the building, whichever is greater? (Enter "Yes" or "No") and skip all other questions</t>
  </si>
  <si>
    <t>Exposure Category (It is final if it says "B")</t>
  </si>
  <si>
    <t>Question 21.1 (for surface roughness D): Does Surface Roughness D prevail in the upwind direction for a distance greater than 5.000 ft or 20 times the height of the building, whichever is greater? (Enter "Yes" or "No") and skip all other questions</t>
  </si>
  <si>
    <t>If answer to Question 21.1 is No:</t>
  </si>
  <si>
    <t>Question 21.2 (If answer to Question 21.1 is No): Is the Surface Roughness immediately upwind of the site B or C and is the site within a distance of 600 ft or 20 times the building height, whichever is greater, and a Surface Roughness D within 5000 ft or 20 times the building height, whichever is greater? (Enter "Yes" or "No") and skip all other questions</t>
  </si>
  <si>
    <t>Exposure Category (It is final)</t>
  </si>
  <si>
    <t>Topographic factor (26.8.2)</t>
  </si>
  <si>
    <t>Kzt</t>
  </si>
  <si>
    <t>Check potential variations of Kzt</t>
  </si>
  <si>
    <t>Term 2: G (Sect. 26.9.1 for rigid, 26.9.5 for flexible)</t>
  </si>
  <si>
    <t>G</t>
  </si>
  <si>
    <t>For the purpose of determining internal pressure</t>
  </si>
  <si>
    <t>coefficients, all buildings shall be classified as enclosed,</t>
  </si>
  <si>
    <t>partially enclosed, or open as defined in Section 26.2.</t>
  </si>
  <si>
    <t>Two cases shall be considered</t>
  </si>
  <si>
    <t>For all surfaces (Walls and Roof)</t>
  </si>
  <si>
    <t>Case 1</t>
  </si>
  <si>
    <t>Case 2</t>
  </si>
  <si>
    <t>Open</t>
  </si>
  <si>
    <t>GCpi</t>
  </si>
  <si>
    <t>Plus and minus signs signify pressures acting toward</t>
  </si>
  <si>
    <t>Partially enclosed</t>
  </si>
  <si>
    <t>&amp; away from the internal surfaces, respectively.</t>
  </si>
  <si>
    <t>Enclosed</t>
  </si>
  <si>
    <t>PARTIALLY ENCLOSED</t>
  </si>
  <si>
    <t>TENT</t>
  </si>
  <si>
    <t>CASES</t>
  </si>
  <si>
    <t>2 - WIND SPEED</t>
  </si>
  <si>
    <t>1 - RISK</t>
  </si>
  <si>
    <t>3 - MISCELLANEOUS</t>
  </si>
  <si>
    <t>4 - Kz</t>
  </si>
  <si>
    <t>Step 4: Determine velocity pressure exposure coefficient, Kz or Kh, see Table 27.3-1</t>
  </si>
  <si>
    <t>Exposure category</t>
  </si>
  <si>
    <t>C</t>
  </si>
  <si>
    <t>Table 26.9.1</t>
  </si>
  <si>
    <t>alpha</t>
  </si>
  <si>
    <t>zg (ft)</t>
  </si>
  <si>
    <t>z = 0 ft</t>
  </si>
  <si>
    <t>z (ft)</t>
  </si>
  <si>
    <t>Velocity pressure exposure coef (27.3.1)</t>
  </si>
  <si>
    <t>z = 15 ft</t>
  </si>
  <si>
    <t>z = H</t>
  </si>
  <si>
    <t>z = RMH</t>
  </si>
  <si>
    <t>h (ft)</t>
  </si>
  <si>
    <t>Velocity pressure exposure coef at MRH (27.3.1)</t>
  </si>
  <si>
    <t>Exposure category from Step 3</t>
  </si>
  <si>
    <t>z = RMH = h</t>
  </si>
  <si>
    <t>z</t>
  </si>
  <si>
    <t>Kz, Kh</t>
  </si>
  <si>
    <t>Kh</t>
  </si>
  <si>
    <t>5 - qz</t>
  </si>
  <si>
    <t>Step 5: Determine velocity pressure qz or qh, see Eq. 27.3-1</t>
  </si>
  <si>
    <t>qz = 0.00256*Kz*Kzt*Kd*V^2</t>
  </si>
  <si>
    <t>qz, qh</t>
  </si>
  <si>
    <t>qh</t>
  </si>
  <si>
    <t xml:space="preserve">6.1 CN FOR OPEN </t>
  </si>
  <si>
    <t>Fig. 27.4-5 for pitched roof, open building</t>
  </si>
  <si>
    <t>Fig. 27.4-7 for along-ridge/valley wind load case for pitched roof, open building</t>
  </si>
  <si>
    <t xml:space="preserve">Since the wind direction is </t>
  </si>
  <si>
    <t xml:space="preserve">the non-zero ridge is </t>
  </si>
  <si>
    <t>to the wind direction</t>
  </si>
  <si>
    <t>The windward and leeward roof surfaces are</t>
  </si>
  <si>
    <t>and the corresponding roof pitch angle is</t>
  </si>
  <si>
    <t>The side rood surfaces are</t>
  </si>
  <si>
    <t>Tent dimension normal to wind direction</t>
  </si>
  <si>
    <t>Tent dimension parallel to wind direction</t>
  </si>
  <si>
    <t xml:space="preserve">Load case </t>
  </si>
  <si>
    <t>(A or B)</t>
  </si>
  <si>
    <t>Clear (=1) or obstructed (=2 or 3) wind flow</t>
  </si>
  <si>
    <t>(1 or 2/3)</t>
  </si>
  <si>
    <t>Clear wind flow denotes relatively unobstructed wind flow with blockage less than or equal to 50%. Obstructed wind flow denotes objects below roof inhibiting wind flow with &gt;50% blockage</t>
  </si>
  <si>
    <t>Plus and minus signs signify pressures acting toward and away from the surfaces, respectively.</t>
  </si>
  <si>
    <t>For GCpi, plus and minus signs signify pressures acting toward and away from the internal surfaces, respectively.</t>
  </si>
  <si>
    <t>B: Horizontal dimension of building measured normal to wind direction.</t>
  </si>
  <si>
    <t>L: Horizontal dimension of building measured parallel to wind direction.</t>
  </si>
  <si>
    <t>h: Mean roof height, except that eave height shall be used for θ ≤ 10 degrees</t>
  </si>
  <si>
    <t>Windward and Leeward surfaces</t>
  </si>
  <si>
    <t>Load case A</t>
  </si>
  <si>
    <t>Load case B</t>
  </si>
  <si>
    <t>Clear wind flow</t>
  </si>
  <si>
    <t>Obstructed wind flow</t>
  </si>
  <si>
    <t>Theta \  CN</t>
  </si>
  <si>
    <t>CNWind</t>
  </si>
  <si>
    <t>CNLee</t>
  </si>
  <si>
    <t>CN</t>
  </si>
  <si>
    <t>Side surfaces</t>
  </si>
  <si>
    <t>Horizontal distance from windward edge</t>
  </si>
  <si>
    <t>h/L_inter</t>
  </si>
  <si>
    <t>0-h/2</t>
  </si>
  <si>
    <t>h/2-h</t>
  </si>
  <si>
    <t>h-2h</t>
  </si>
  <si>
    <t>&gt;2h</t>
  </si>
  <si>
    <t>Load case A - Clear wind flow</t>
  </si>
  <si>
    <t>Load case A - Obstructed wind flow</t>
  </si>
  <si>
    <t>Load case B - Clear wind flow</t>
  </si>
  <si>
    <t>Load case B - Obstructed wind flow</t>
  </si>
  <si>
    <t>Step 6.1: Determine external pressure coefficient, CN for open buildings</t>
  </si>
  <si>
    <t>Fig. 27.4-1 for walls and gable or hip roofs</t>
  </si>
  <si>
    <t>to the non-zero ridge</t>
  </si>
  <si>
    <t>Tent dimension normal to wind direction (B)</t>
  </si>
  <si>
    <t>Tent dimension parallel to wind direction (L)</t>
  </si>
  <si>
    <t>Load case (A or B)</t>
  </si>
  <si>
    <t>Windward roof</t>
  </si>
  <si>
    <t>Wind direction normal to ridge &amp; Windward:</t>
  </si>
  <si>
    <t>Ratio h/L_inter</t>
  </si>
  <si>
    <t>h/L_inter | theta</t>
  </si>
  <si>
    <t>0-0.25</t>
  </si>
  <si>
    <t>0.25-0.5</t>
  </si>
  <si>
    <t>0.5-1.0</t>
  </si>
  <si>
    <t>&gt;1.0</t>
  </si>
  <si>
    <t>Cp</t>
  </si>
  <si>
    <t>Leeward roof</t>
  </si>
  <si>
    <t>Wind direction normal to ridge &amp; Leeward:</t>
  </si>
  <si>
    <t>Roof side surfaces</t>
  </si>
  <si>
    <t>Wind direction parallel to ridge (Sides)</t>
  </si>
  <si>
    <t>0-0.5</t>
  </si>
  <si>
    <t>&gt;=1.0</t>
  </si>
  <si>
    <t>h</t>
  </si>
  <si>
    <t>From windward edge to</t>
  </si>
  <si>
    <t>L</t>
  </si>
  <si>
    <t>Windward wall</t>
  </si>
  <si>
    <t>Leeward wall</t>
  </si>
  <si>
    <t>L/B</t>
  </si>
  <si>
    <t>0-1</t>
  </si>
  <si>
    <t>1-2</t>
  </si>
  <si>
    <t>2-4</t>
  </si>
  <si>
    <t>&gt;4</t>
  </si>
  <si>
    <t>interp</t>
  </si>
  <si>
    <t>Side walls</t>
  </si>
  <si>
    <t>6.2 - Cp FOR PARTIALLY ENCLOSED &amp; ENCLOSED</t>
  </si>
  <si>
    <t>Step 6.2: Determine external pressure coefficient, Cp, for partially enclosed &amp; enclosed buildings</t>
  </si>
  <si>
    <t>7.1 - p FOR OPEN</t>
  </si>
  <si>
    <t>Step 7: Calculate wind pressure, p, on each building surface</t>
  </si>
  <si>
    <t>Eq. 27.4-1 for rigid buildings</t>
  </si>
  <si>
    <t>Note:</t>
  </si>
  <si>
    <t>Eq. 27.4-2 for flexible buildings</t>
  </si>
  <si>
    <t>qi = qh for windward walls, side walls, leeward walls, and</t>
  </si>
  <si>
    <t>p = q*G*Cp – qi*(GCpi)</t>
  </si>
  <si>
    <t>roofs of enclosed buildings and for negative internal</t>
  </si>
  <si>
    <t>pressure evaluation in partially enclosed buildings</t>
  </si>
  <si>
    <t>Winward wall</t>
  </si>
  <si>
    <t>qi = qz for positive internal pressure evaluation in partially</t>
  </si>
  <si>
    <t>enclosed buildings where height z is defined as the level</t>
  </si>
  <si>
    <t>Side Wall 1</t>
  </si>
  <si>
    <t>of the highest opening in the building that could affect</t>
  </si>
  <si>
    <t>Side Wall 2</t>
  </si>
  <si>
    <t>the positive internal pressure.</t>
  </si>
  <si>
    <t>Winward roof</t>
  </si>
  <si>
    <t>However, since H &lt; 15 ft, qz = qh. So no distinction.</t>
  </si>
  <si>
    <t>Roof side 1</t>
  </si>
  <si>
    <t>Roof side 2</t>
  </si>
  <si>
    <t>Open / Partially Enclosed / Enclosed</t>
  </si>
  <si>
    <t>WinWall</t>
  </si>
  <si>
    <t>LeeWall</t>
  </si>
  <si>
    <t>SideWall1</t>
  </si>
  <si>
    <t>SideWall2</t>
  </si>
  <si>
    <t>WinRoof</t>
  </si>
  <si>
    <t>LeeRoof</t>
  </si>
  <si>
    <t>Roof Side 1</t>
  </si>
  <si>
    <t>Roof Side 2</t>
  </si>
  <si>
    <t>p (psf)</t>
  </si>
  <si>
    <t>Eq. 27.4-3 for open buildings</t>
  </si>
  <si>
    <t>p = qh*G*CN</t>
  </si>
  <si>
    <t xml:space="preserve">GCpi is not used in Open </t>
  </si>
  <si>
    <t>7.2 - p FOR PARTIALLY ENCLOSED</t>
  </si>
  <si>
    <t>7.3 - p FOR ENCLOSED</t>
  </si>
  <si>
    <t>Step 8: Calculate surface areas, A, of each building surface</t>
  </si>
  <si>
    <t>Dimension parallel to wind direction</t>
  </si>
  <si>
    <t>Dimension perpendicular to wind direction</t>
  </si>
  <si>
    <t>Ridge length parallel to wind direction</t>
  </si>
  <si>
    <t>Ra</t>
  </si>
  <si>
    <t>Ridge length perpendicular to wind direction</t>
  </si>
  <si>
    <t>Rb</t>
  </si>
  <si>
    <t>Pitch angle of roof parallel to wind direction</t>
  </si>
  <si>
    <t>Pitch angle of roof perpendicular to wind direction</t>
  </si>
  <si>
    <t>rh</t>
  </si>
  <si>
    <t>Distance from windward edge to roof apex</t>
  </si>
  <si>
    <t>r</t>
  </si>
  <si>
    <t>Distance from windward edge to roof apex + ridge length</t>
  </si>
  <si>
    <t>s</t>
  </si>
  <si>
    <t>Distance from leading edge of first boundary (e.g., h/2) of area of interest (e.g., h/2-h)</t>
  </si>
  <si>
    <t>a1</t>
  </si>
  <si>
    <t>b1</t>
  </si>
  <si>
    <t>Area of first trangle</t>
  </si>
  <si>
    <t>A11</t>
  </si>
  <si>
    <t>Area of first rectangle</t>
  </si>
  <si>
    <t>A12</t>
  </si>
  <si>
    <t>Area of top triangular part</t>
  </si>
  <si>
    <t>A13</t>
  </si>
  <si>
    <t>Area of bottom rectangular part</t>
  </si>
  <si>
    <t>A14</t>
  </si>
  <si>
    <t>A1</t>
  </si>
  <si>
    <t>Distance from leading edge to centroid of first triangle</t>
  </si>
  <si>
    <t>d11</t>
  </si>
  <si>
    <t>Distance from leading edge to centroid of first rectangle</t>
  </si>
  <si>
    <t>d12</t>
  </si>
  <si>
    <t>Distance from leading edge to centroid of top triangular part</t>
  </si>
  <si>
    <t>d13</t>
  </si>
  <si>
    <t>Distance from leading edge to centroid of bottom rectangular part</t>
  </si>
  <si>
    <t>d14</t>
  </si>
  <si>
    <t>d1</t>
  </si>
  <si>
    <t>Distance from leading edge of second boundary (e.g., h/2) of area of interest (e.g., h/2-h)</t>
  </si>
  <si>
    <t>a2</t>
  </si>
  <si>
    <t>b2</t>
  </si>
  <si>
    <t>A21</t>
  </si>
  <si>
    <t>A22</t>
  </si>
  <si>
    <t>A23</t>
  </si>
  <si>
    <t>A24</t>
  </si>
  <si>
    <t>A2</t>
  </si>
  <si>
    <t>d21</t>
  </si>
  <si>
    <t>Horizontal roof area</t>
  </si>
  <si>
    <t>d22</t>
  </si>
  <si>
    <t>Roof area</t>
  </si>
  <si>
    <t>d23</t>
  </si>
  <si>
    <t>d24</t>
  </si>
  <si>
    <t>d2</t>
  </si>
  <si>
    <t>Horizontal area</t>
  </si>
  <si>
    <t>Area</t>
  </si>
  <si>
    <t>(ft2)</t>
  </si>
  <si>
    <t>Distance b/t center of force and windward edge</t>
  </si>
  <si>
    <t>8 - Areas</t>
  </si>
  <si>
    <t>Step 9: Calculate total force applied on each building surface</t>
  </si>
  <si>
    <t>X-component of normal vector (+inward)</t>
  </si>
  <si>
    <t>Y-component of normal vector (+inward)</t>
  </si>
  <si>
    <t>Z-component of normal vector (+inward)</t>
  </si>
  <si>
    <t>Overturn moment arm for X component</t>
  </si>
  <si>
    <t>ft</t>
  </si>
  <si>
    <t>Overturn moment arm for Y component</t>
  </si>
  <si>
    <t>Overturn moment arm for Z component</t>
  </si>
  <si>
    <t>Horizontal force (+ in X)</t>
  </si>
  <si>
    <t>Horizontal force (+ in Y)</t>
  </si>
  <si>
    <t>Vertical force (+ in Z)</t>
  </si>
  <si>
    <t>9.1 - FORCES FOR OPEN</t>
  </si>
  <si>
    <t>9.2 - FORCES FOR PARTIALLY ENCLOSED</t>
  </si>
  <si>
    <t>9.3 - FORCES FOR ENCLOSED</t>
  </si>
  <si>
    <t>Must ALWAYS be POSITIVE for overturn</t>
  </si>
  <si>
    <t>X</t>
  </si>
  <si>
    <t>A</t>
  </si>
  <si>
    <t>Y</t>
  </si>
  <si>
    <t>ALL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</si>
</sst>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Border="1" applyAlignment="1">
      <alignment horizontal="left"/>
    </xf>
    <xf numFmtId="164" fontId="0" fillId="3" borderId="0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quotePrefix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right"/>
    </xf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/>
    </xf>
    <xf numFmtId="164" fontId="0" fillId="3" borderId="0" xfId="0" applyNumberFormat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0" fontId="4" fillId="0" borderId="0" xfId="0" applyFont="1"/>
    <xf numFmtId="0" fontId="5" fillId="0" borderId="0" xfId="0" applyFont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/>
    <xf numFmtId="0" fontId="5" fillId="0" borderId="0" xfId="0" applyFont="1" applyAlignment="1">
      <alignment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3" borderId="5" xfId="0" applyFill="1" applyBorder="1"/>
    <xf numFmtId="0" fontId="0" fillId="0" borderId="5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1" fillId="8" borderId="0" xfId="0" applyFont="1" applyFill="1"/>
    <xf numFmtId="0" fontId="1" fillId="7" borderId="0" xfId="0" applyFont="1" applyFill="1"/>
    <xf numFmtId="2" fontId="0" fillId="3" borderId="0" xfId="0" applyNumberFormat="1" applyFill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1" fillId="10" borderId="0" xfId="0" applyFont="1" applyFill="1"/>
    <xf numFmtId="0" fontId="0" fillId="3" borderId="5" xfId="0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right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9" xfId="0" applyFon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3" borderId="10" xfId="0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3" borderId="1" xfId="0" quotePrefix="1" applyFill="1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14" xfId="0" quotePrefix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17" xfId="0" applyNumberFormat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2" fontId="0" fillId="3" borderId="27" xfId="0" applyNumberFormat="1" applyFill="1" applyBorder="1" applyAlignment="1">
      <alignment horizontal="center"/>
    </xf>
    <xf numFmtId="2" fontId="0" fillId="3" borderId="28" xfId="0" applyNumberFormat="1" applyFill="1" applyBorder="1" applyAlignment="1">
      <alignment horizontal="center"/>
    </xf>
    <xf numFmtId="0" fontId="0" fillId="0" borderId="15" xfId="0" applyBorder="1" applyAlignment="1">
      <alignment horizontal="right"/>
    </xf>
    <xf numFmtId="2" fontId="0" fillId="3" borderId="15" xfId="0" applyNumberForma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right"/>
    </xf>
    <xf numFmtId="2" fontId="0" fillId="3" borderId="29" xfId="0" applyNumberFormat="1" applyFill="1" applyBorder="1" applyAlignment="1">
      <alignment horizontal="center"/>
    </xf>
    <xf numFmtId="2" fontId="0" fillId="3" borderId="30" xfId="0" applyNumberFormat="1" applyFill="1" applyBorder="1" applyAlignment="1">
      <alignment horizontal="center"/>
    </xf>
    <xf numFmtId="2" fontId="0" fillId="3" borderId="31" xfId="0" applyNumberFormat="1" applyFill="1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8" xfId="0" applyBorder="1"/>
    <xf numFmtId="1" fontId="0" fillId="0" borderId="32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33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34" xfId="0" applyBorder="1" applyAlignment="1">
      <alignment horizontal="right"/>
    </xf>
    <xf numFmtId="2" fontId="0" fillId="3" borderId="35" xfId="0" applyNumberFormat="1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15" xfId="0" quotePrefix="1" applyFill="1" applyBorder="1" applyAlignment="1">
      <alignment horizontal="center"/>
    </xf>
    <xf numFmtId="164" fontId="0" fillId="3" borderId="6" xfId="0" quotePrefix="1" applyNumberFormat="1" applyFill="1" applyBorder="1" applyAlignment="1">
      <alignment horizontal="center"/>
    </xf>
    <xf numFmtId="164" fontId="0" fillId="3" borderId="15" xfId="0" quotePrefix="1" applyNumberForma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6" xfId="0" applyFill="1" applyBorder="1"/>
    <xf numFmtId="0" fontId="0" fillId="3" borderId="3" xfId="0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" fontId="0" fillId="0" borderId="0" xfId="0" applyNumberFormat="1" applyAlignment="1">
      <alignment horizontal="left"/>
    </xf>
    <xf numFmtId="2" fontId="0" fillId="3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0" xfId="0" applyNumberFormat="1"/>
    <xf numFmtId="0" fontId="1" fillId="9" borderId="17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164" fontId="6" fillId="11" borderId="22" xfId="0" applyNumberFormat="1" applyFont="1" applyFill="1" applyBorder="1" applyAlignment="1">
      <alignment horizontal="center"/>
    </xf>
    <xf numFmtId="164" fontId="6" fillId="11" borderId="2" xfId="0" applyNumberFormat="1" applyFont="1" applyFill="1" applyBorder="1" applyAlignment="1">
      <alignment horizontal="center"/>
    </xf>
    <xf numFmtId="164" fontId="6" fillId="11" borderId="23" xfId="0" applyNumberFormat="1" applyFont="1" applyFill="1" applyBorder="1" applyAlignment="1">
      <alignment horizontal="center"/>
    </xf>
    <xf numFmtId="164" fontId="6" fillId="11" borderId="20" xfId="0" applyNumberFormat="1" applyFont="1" applyFill="1" applyBorder="1" applyAlignment="1">
      <alignment horizontal="center"/>
    </xf>
    <xf numFmtId="164" fontId="6" fillId="11" borderId="3" xfId="0" applyNumberFormat="1" applyFont="1" applyFill="1" applyBorder="1" applyAlignment="1">
      <alignment horizontal="center"/>
    </xf>
    <xf numFmtId="164" fontId="6" fillId="11" borderId="21" xfId="0" applyNumberFormat="1" applyFont="1" applyFill="1" applyBorder="1" applyAlignment="1">
      <alignment horizontal="center"/>
    </xf>
    <xf numFmtId="164" fontId="6" fillId="11" borderId="29" xfId="0" applyNumberFormat="1" applyFont="1" applyFill="1" applyBorder="1" applyAlignment="1">
      <alignment horizontal="center"/>
    </xf>
    <xf numFmtId="164" fontId="6" fillId="11" borderId="37" xfId="0" applyNumberFormat="1" applyFont="1" applyFill="1" applyBorder="1" applyAlignment="1">
      <alignment horizontal="center"/>
    </xf>
    <xf numFmtId="164" fontId="6" fillId="11" borderId="31" xfId="0" applyNumberFormat="1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Border="1" applyAlignment="1">
      <alignment horizontal="center"/>
    </xf>
    <xf numFmtId="1" fontId="0" fillId="7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78AF-0DD3-4313-9A47-0A1260DEBDB6}">
  <dimension ref="A1:EF587"/>
  <sheetViews>
    <sheetView tabSelected="1" topLeftCell="A495" zoomScale="75" zoomScaleNormal="70" workbookViewId="0">
      <selection activeCell="H534" sqref="H534"/>
    </sheetView>
  </sheetViews>
  <sheetFormatPr baseColWidth="10" defaultColWidth="8.83203125" defaultRowHeight="15" x14ac:dyDescent="0.2"/>
  <cols>
    <col min="2" max="2" width="51" customWidth="1"/>
    <col min="4" max="4" width="12.5" customWidth="1"/>
    <col min="10" max="12" width="10.1640625" customWidth="1"/>
    <col min="14" max="16" width="11.5" customWidth="1"/>
    <col min="19" max="19" width="51" customWidth="1"/>
    <col min="21" max="21" width="12.5" customWidth="1"/>
    <col min="27" max="29" width="10.1640625" customWidth="1"/>
    <col min="36" max="36" width="51" customWidth="1"/>
    <col min="38" max="38" width="12.5" customWidth="1"/>
    <col min="44" max="46" width="10.1640625" customWidth="1"/>
    <col min="53" max="53" width="51" customWidth="1"/>
    <col min="55" max="55" width="12.5" customWidth="1"/>
    <col min="61" max="63" width="10.1640625" customWidth="1"/>
    <col min="70" max="70" width="51" customWidth="1"/>
    <col min="72" max="72" width="12.5" customWidth="1"/>
    <col min="78" max="80" width="10.1640625" customWidth="1"/>
    <col min="87" max="87" width="51" customWidth="1"/>
    <col min="89" max="89" width="12.5" customWidth="1"/>
    <col min="95" max="97" width="10.1640625" customWidth="1"/>
    <col min="104" max="104" width="51" customWidth="1"/>
    <col min="106" max="106" width="12.5" customWidth="1"/>
    <col min="112" max="114" width="10.1640625" customWidth="1"/>
    <col min="121" max="121" width="51" customWidth="1"/>
    <col min="123" max="123" width="12.5" customWidth="1"/>
    <col min="129" max="131" width="10.1640625" customWidth="1"/>
  </cols>
  <sheetData>
    <row r="1" spans="1:133" ht="16" thickBot="1" x14ac:dyDescent="0.25">
      <c r="A1" s="1" t="s">
        <v>0</v>
      </c>
      <c r="N1" s="1" t="s">
        <v>327</v>
      </c>
      <c r="R1" s="1" t="s">
        <v>0</v>
      </c>
      <c r="AI1" s="1" t="s">
        <v>0</v>
      </c>
      <c r="AZ1" s="1" t="s">
        <v>0</v>
      </c>
      <c r="BQ1" s="1" t="s">
        <v>0</v>
      </c>
      <c r="CH1" s="1" t="s">
        <v>0</v>
      </c>
      <c r="CY1" s="1" t="s">
        <v>0</v>
      </c>
      <c r="DP1" s="1" t="s">
        <v>0</v>
      </c>
    </row>
    <row r="2" spans="1:133" x14ac:dyDescent="0.2">
      <c r="A2" s="2">
        <v>1</v>
      </c>
      <c r="B2" s="3" t="s">
        <v>1</v>
      </c>
      <c r="C2" s="4" t="s">
        <v>2</v>
      </c>
      <c r="D2" s="233">
        <v>40</v>
      </c>
      <c r="E2" s="4"/>
      <c r="J2" s="38" t="s">
        <v>41</v>
      </c>
      <c r="K2" s="38" t="s">
        <v>42</v>
      </c>
      <c r="L2" s="38" t="s">
        <v>43</v>
      </c>
      <c r="N2" s="219" t="s">
        <v>41</v>
      </c>
      <c r="O2" s="220" t="s">
        <v>42</v>
      </c>
      <c r="P2" s="221" t="s">
        <v>43</v>
      </c>
      <c r="R2" s="2">
        <v>2</v>
      </c>
      <c r="S2" s="3" t="s">
        <v>1</v>
      </c>
      <c r="T2" s="4" t="s">
        <v>2</v>
      </c>
      <c r="U2" s="5">
        <v>40</v>
      </c>
      <c r="V2" s="4"/>
      <c r="AA2" s="38" t="s">
        <v>41</v>
      </c>
      <c r="AB2" s="38" t="s">
        <v>42</v>
      </c>
      <c r="AC2" s="38" t="s">
        <v>43</v>
      </c>
      <c r="AE2" s="218"/>
      <c r="AI2" s="2">
        <v>3</v>
      </c>
      <c r="AJ2" s="3" t="s">
        <v>1</v>
      </c>
      <c r="AK2" s="4" t="s">
        <v>2</v>
      </c>
      <c r="AL2" s="5">
        <v>40</v>
      </c>
      <c r="AM2" s="4"/>
      <c r="AR2" s="38" t="s">
        <v>41</v>
      </c>
      <c r="AS2" s="38" t="s">
        <v>42</v>
      </c>
      <c r="AT2" s="38" t="s">
        <v>43</v>
      </c>
      <c r="AV2" s="218"/>
      <c r="AZ2" s="2">
        <v>4</v>
      </c>
      <c r="BA2" s="3" t="s">
        <v>1</v>
      </c>
      <c r="BB2" s="4" t="s">
        <v>2</v>
      </c>
      <c r="BC2" s="5">
        <v>40</v>
      </c>
      <c r="BD2" s="4"/>
      <c r="BI2" s="38" t="s">
        <v>41</v>
      </c>
      <c r="BJ2" s="38" t="s">
        <v>42</v>
      </c>
      <c r="BK2" s="38" t="s">
        <v>43</v>
      </c>
      <c r="BM2" s="218"/>
      <c r="BQ2" s="2">
        <v>5</v>
      </c>
      <c r="BR2" s="3" t="s">
        <v>1</v>
      </c>
      <c r="BS2" s="4" t="s">
        <v>2</v>
      </c>
      <c r="BT2" s="5">
        <v>40</v>
      </c>
      <c r="BU2" s="4"/>
      <c r="BZ2" s="38" t="s">
        <v>41</v>
      </c>
      <c r="CA2" s="38" t="s">
        <v>42</v>
      </c>
      <c r="CB2" s="38" t="s">
        <v>43</v>
      </c>
      <c r="CD2" s="218"/>
      <c r="CH2" s="2">
        <v>6</v>
      </c>
      <c r="CI2" s="3" t="s">
        <v>1</v>
      </c>
      <c r="CJ2" s="4" t="s">
        <v>2</v>
      </c>
      <c r="CK2" s="5">
        <v>40</v>
      </c>
      <c r="CL2" s="4"/>
      <c r="CQ2" s="38" t="s">
        <v>41</v>
      </c>
      <c r="CR2" s="38" t="s">
        <v>42</v>
      </c>
      <c r="CS2" s="38" t="s">
        <v>43</v>
      </c>
      <c r="CU2" s="218"/>
      <c r="CY2" s="2">
        <v>7</v>
      </c>
      <c r="CZ2" s="3" t="s">
        <v>1</v>
      </c>
      <c r="DA2" s="4" t="s">
        <v>2</v>
      </c>
      <c r="DB2" s="5">
        <v>40</v>
      </c>
      <c r="DC2" s="4"/>
      <c r="DH2" s="38" t="s">
        <v>41</v>
      </c>
      <c r="DI2" s="38" t="s">
        <v>42</v>
      </c>
      <c r="DJ2" s="38" t="s">
        <v>43</v>
      </c>
      <c r="DL2" s="218"/>
      <c r="DP2" s="2">
        <v>8</v>
      </c>
      <c r="DQ2" s="3" t="s">
        <v>1</v>
      </c>
      <c r="DR2" s="4" t="s">
        <v>2</v>
      </c>
      <c r="DS2" s="5">
        <v>40</v>
      </c>
      <c r="DT2" s="4"/>
      <c r="DY2" s="38" t="s">
        <v>41</v>
      </c>
      <c r="DZ2" s="38" t="s">
        <v>42</v>
      </c>
      <c r="EA2" s="38" t="s">
        <v>43</v>
      </c>
      <c r="EC2" s="218"/>
    </row>
    <row r="3" spans="1:133" x14ac:dyDescent="0.2">
      <c r="A3" s="2">
        <f>A2</f>
        <v>1</v>
      </c>
      <c r="B3" s="3" t="s">
        <v>3</v>
      </c>
      <c r="C3" s="4" t="s">
        <v>2</v>
      </c>
      <c r="D3" s="233">
        <v>20</v>
      </c>
      <c r="E3" s="4"/>
      <c r="F3" s="22"/>
      <c r="G3" s="23"/>
      <c r="H3" s="24" t="s">
        <v>35</v>
      </c>
      <c r="I3" s="31" t="s">
        <v>36</v>
      </c>
      <c r="J3" s="34">
        <f>D502</f>
        <v>-466.85058748875872</v>
      </c>
      <c r="K3" s="20">
        <f>D542</f>
        <v>-1828.4507055554136</v>
      </c>
      <c r="L3" s="107">
        <f>D582</f>
        <v>-1828.4507055554132</v>
      </c>
      <c r="N3" s="222">
        <f t="shared" ref="N3:P4" si="0">MIN(J3,AA3,AR3,BI3,BZ3,CQ3,DH3,DY3)</f>
        <v>-466.85058748875872</v>
      </c>
      <c r="O3" s="223">
        <f t="shared" si="0"/>
        <v>-2061.1453437628707</v>
      </c>
      <c r="P3" s="224">
        <f t="shared" si="0"/>
        <v>-2061.1453437628702</v>
      </c>
      <c r="R3" s="2">
        <f>R2</f>
        <v>2</v>
      </c>
      <c r="S3" s="3" t="s">
        <v>3</v>
      </c>
      <c r="T3" s="4" t="s">
        <v>2</v>
      </c>
      <c r="U3" s="5">
        <v>20</v>
      </c>
      <c r="V3" s="4"/>
      <c r="W3" s="22"/>
      <c r="X3" s="23"/>
      <c r="Y3" s="24" t="s">
        <v>35</v>
      </c>
      <c r="Z3" s="216" t="s">
        <v>36</v>
      </c>
      <c r="AA3" s="34">
        <f>U502</f>
        <v>-352.09917131739246</v>
      </c>
      <c r="AB3" s="20">
        <f>U542</f>
        <v>-2061.1453437628707</v>
      </c>
      <c r="AC3" s="107">
        <f>U582</f>
        <v>-2061.1453437628697</v>
      </c>
      <c r="AE3" s="218"/>
      <c r="AI3" s="2">
        <f>AI2</f>
        <v>3</v>
      </c>
      <c r="AJ3" s="3" t="s">
        <v>3</v>
      </c>
      <c r="AK3" s="4" t="s">
        <v>2</v>
      </c>
      <c r="AL3" s="5">
        <v>20</v>
      </c>
      <c r="AM3" s="4"/>
      <c r="AN3" s="22"/>
      <c r="AO3" s="23"/>
      <c r="AP3" s="24" t="s">
        <v>35</v>
      </c>
      <c r="AQ3" s="216" t="s">
        <v>36</v>
      </c>
      <c r="AR3" s="34">
        <f>AL502</f>
        <v>-466.85058748875872</v>
      </c>
      <c r="AS3" s="20">
        <f>AL542</f>
        <v>-1828.4507055554132</v>
      </c>
      <c r="AT3" s="107">
        <f>AL582</f>
        <v>-1828.4507055554134</v>
      </c>
      <c r="AV3" s="218"/>
      <c r="AZ3" s="2">
        <f>AZ2</f>
        <v>4</v>
      </c>
      <c r="BA3" s="3" t="s">
        <v>3</v>
      </c>
      <c r="BB3" s="4" t="s">
        <v>2</v>
      </c>
      <c r="BC3" s="5">
        <v>20</v>
      </c>
      <c r="BD3" s="4"/>
      <c r="BE3" s="22"/>
      <c r="BF3" s="23"/>
      <c r="BG3" s="24" t="s">
        <v>35</v>
      </c>
      <c r="BH3" s="216" t="s">
        <v>36</v>
      </c>
      <c r="BI3" s="34">
        <f>BC502</f>
        <v>-352.09917131739246</v>
      </c>
      <c r="BJ3" s="20">
        <f>BC542</f>
        <v>-2061.1453437628697</v>
      </c>
      <c r="BK3" s="107">
        <f>BC582</f>
        <v>-2061.1453437628702</v>
      </c>
      <c r="BM3" s="218"/>
      <c r="BQ3" s="2">
        <f>BQ2</f>
        <v>5</v>
      </c>
      <c r="BR3" s="3" t="s">
        <v>3</v>
      </c>
      <c r="BS3" s="4" t="s">
        <v>2</v>
      </c>
      <c r="BT3" s="5">
        <v>20</v>
      </c>
      <c r="BU3" s="4"/>
      <c r="BV3" s="22"/>
      <c r="BW3" s="23"/>
      <c r="BX3" s="24" t="s">
        <v>35</v>
      </c>
      <c r="BY3" s="216" t="s">
        <v>36</v>
      </c>
      <c r="BZ3" s="34">
        <f>BT502</f>
        <v>4.2632564145606011E-14</v>
      </c>
      <c r="CA3" s="20">
        <f>BT542</f>
        <v>-2.8421709430404007E-14</v>
      </c>
      <c r="CB3" s="107">
        <f>BT582</f>
        <v>-203.21751351729111</v>
      </c>
      <c r="CD3" s="218"/>
      <c r="CH3" s="2">
        <f>CH2</f>
        <v>6</v>
      </c>
      <c r="CI3" s="3" t="s">
        <v>3</v>
      </c>
      <c r="CJ3" s="4" t="s">
        <v>2</v>
      </c>
      <c r="CK3" s="5">
        <v>20</v>
      </c>
      <c r="CL3" s="4"/>
      <c r="CM3" s="22"/>
      <c r="CN3" s="23"/>
      <c r="CO3" s="24" t="s">
        <v>35</v>
      </c>
      <c r="CP3" s="216" t="s">
        <v>36</v>
      </c>
      <c r="CQ3" s="34">
        <f>CK502</f>
        <v>-5.6843418860808015E-14</v>
      </c>
      <c r="CR3" s="20">
        <f>CK542</f>
        <v>2.8421709430404007E-14</v>
      </c>
      <c r="CS3" s="107">
        <f>CK582</f>
        <v>-203.21751351729117</v>
      </c>
      <c r="CU3" s="218"/>
      <c r="CY3" s="2">
        <f>CY2</f>
        <v>7</v>
      </c>
      <c r="CZ3" s="3" t="s">
        <v>3</v>
      </c>
      <c r="DA3" s="4" t="s">
        <v>2</v>
      </c>
      <c r="DB3" s="5">
        <v>20</v>
      </c>
      <c r="DC3" s="4"/>
      <c r="DD3" s="22"/>
      <c r="DE3" s="23"/>
      <c r="DF3" s="24" t="s">
        <v>35</v>
      </c>
      <c r="DG3" s="216" t="s">
        <v>36</v>
      </c>
      <c r="DH3" s="34">
        <f>DB502</f>
        <v>4.2632564145606011E-14</v>
      </c>
      <c r="DI3" s="20">
        <f>DB542</f>
        <v>3.5527136788005009E-15</v>
      </c>
      <c r="DJ3" s="107">
        <f>DB582</f>
        <v>203.2175135172912</v>
      </c>
      <c r="DL3" s="218"/>
      <c r="DP3" s="2">
        <f>DP2</f>
        <v>8</v>
      </c>
      <c r="DQ3" s="3" t="s">
        <v>3</v>
      </c>
      <c r="DR3" s="4" t="s">
        <v>2</v>
      </c>
      <c r="DS3" s="5">
        <v>20</v>
      </c>
      <c r="DT3" s="4"/>
      <c r="DU3" s="22"/>
      <c r="DV3" s="23"/>
      <c r="DW3" s="24" t="s">
        <v>35</v>
      </c>
      <c r="DX3" s="216" t="s">
        <v>36</v>
      </c>
      <c r="DY3" s="34">
        <f>DS502</f>
        <v>-5.6843418860808015E-14</v>
      </c>
      <c r="DZ3" s="20">
        <f>DS542</f>
        <v>1.4210854715202004E-14</v>
      </c>
      <c r="EA3" s="107">
        <f>DS582</f>
        <v>203.21751351729114</v>
      </c>
      <c r="EC3" s="218"/>
    </row>
    <row r="4" spans="1:133" x14ac:dyDescent="0.2">
      <c r="A4" s="2">
        <f t="shared" ref="A4:A32" si="1">A3</f>
        <v>1</v>
      </c>
      <c r="B4" s="3" t="s">
        <v>4</v>
      </c>
      <c r="C4" s="4" t="s">
        <v>2</v>
      </c>
      <c r="D4" s="233">
        <v>8</v>
      </c>
      <c r="E4" s="4"/>
      <c r="F4" s="25"/>
      <c r="G4" s="2"/>
      <c r="H4" s="26" t="s">
        <v>37</v>
      </c>
      <c r="I4" s="19" t="s">
        <v>36</v>
      </c>
      <c r="J4" s="35">
        <f t="shared" ref="J4:J5" si="2">D503</f>
        <v>0</v>
      </c>
      <c r="K4" s="21">
        <f t="shared" ref="K4:K5" si="3">D543</f>
        <v>0</v>
      </c>
      <c r="L4" s="108">
        <f t="shared" ref="L4:L5" si="4">D583</f>
        <v>-609.65254055187347</v>
      </c>
      <c r="N4" s="225">
        <f t="shared" si="0"/>
        <v>-1400.5517624662762</v>
      </c>
      <c r="O4" s="226">
        <f t="shared" si="0"/>
        <v>-4995.0167134763678</v>
      </c>
      <c r="P4" s="227">
        <f t="shared" si="0"/>
        <v>-4995.0167134763678</v>
      </c>
      <c r="R4" s="2">
        <f t="shared" ref="R4:R32" si="5">R3</f>
        <v>2</v>
      </c>
      <c r="S4" s="3" t="s">
        <v>4</v>
      </c>
      <c r="T4" s="4" t="s">
        <v>2</v>
      </c>
      <c r="U4" s="5">
        <v>8</v>
      </c>
      <c r="V4" s="4"/>
      <c r="W4" s="25"/>
      <c r="X4" s="2"/>
      <c r="Y4" s="26" t="s">
        <v>37</v>
      </c>
      <c r="Z4" s="19" t="s">
        <v>36</v>
      </c>
      <c r="AA4" s="35">
        <f t="shared" ref="AA4:AA5" si="6">U503</f>
        <v>0</v>
      </c>
      <c r="AB4" s="21">
        <f t="shared" ref="AB4:AB5" si="7">U543</f>
        <v>0</v>
      </c>
      <c r="AC4" s="108">
        <f t="shared" ref="AC4:AC5" si="8">U583</f>
        <v>-609.65254055187336</v>
      </c>
      <c r="AI4" s="2">
        <f t="shared" ref="AI4:AI32" si="9">AI3</f>
        <v>3</v>
      </c>
      <c r="AJ4" s="3" t="s">
        <v>4</v>
      </c>
      <c r="AK4" s="4" t="s">
        <v>2</v>
      </c>
      <c r="AL4" s="5">
        <v>8</v>
      </c>
      <c r="AM4" s="4"/>
      <c r="AN4" s="25"/>
      <c r="AO4" s="2"/>
      <c r="AP4" s="26" t="s">
        <v>37</v>
      </c>
      <c r="AQ4" s="19" t="s">
        <v>36</v>
      </c>
      <c r="AR4" s="35">
        <f t="shared" ref="AR4:AR5" si="10">AL503</f>
        <v>0</v>
      </c>
      <c r="AS4" s="21">
        <f t="shared" ref="AS4:AS5" si="11">AL543</f>
        <v>0</v>
      </c>
      <c r="AT4" s="108">
        <f t="shared" ref="AT4:AT5" si="12">AL583</f>
        <v>609.65254055187347</v>
      </c>
      <c r="AZ4" s="2">
        <f t="shared" ref="AZ4:AZ32" si="13">AZ3</f>
        <v>4</v>
      </c>
      <c r="BA4" s="3" t="s">
        <v>4</v>
      </c>
      <c r="BB4" s="4" t="s">
        <v>2</v>
      </c>
      <c r="BC4" s="5">
        <v>8</v>
      </c>
      <c r="BD4" s="4"/>
      <c r="BE4" s="25"/>
      <c r="BF4" s="2"/>
      <c r="BG4" s="26" t="s">
        <v>37</v>
      </c>
      <c r="BH4" s="19" t="s">
        <v>36</v>
      </c>
      <c r="BI4" s="35">
        <f t="shared" ref="BI4:BI5" si="14">BC503</f>
        <v>0</v>
      </c>
      <c r="BJ4" s="21">
        <f t="shared" ref="BJ4:BJ5" si="15">BC543</f>
        <v>0</v>
      </c>
      <c r="BK4" s="108">
        <f t="shared" ref="BK4:BK5" si="16">BC583</f>
        <v>609.65254055187347</v>
      </c>
      <c r="BQ4" s="2">
        <f t="shared" ref="BQ4:BQ32" si="17">BQ3</f>
        <v>5</v>
      </c>
      <c r="BR4" s="3" t="s">
        <v>4</v>
      </c>
      <c r="BS4" s="4" t="s">
        <v>2</v>
      </c>
      <c r="BT4" s="5">
        <v>8</v>
      </c>
      <c r="BU4" s="4"/>
      <c r="BV4" s="25"/>
      <c r="BW4" s="2"/>
      <c r="BX4" s="26" t="s">
        <v>37</v>
      </c>
      <c r="BY4" s="19" t="s">
        <v>36</v>
      </c>
      <c r="BZ4" s="35">
        <f t="shared" ref="BZ4:BZ5" si="18">BT503</f>
        <v>-1400.5517624662762</v>
      </c>
      <c r="CA4" s="21">
        <f t="shared" ref="CA4:CA5" si="19">BT543</f>
        <v>-4336.3881978478239</v>
      </c>
      <c r="CB4" s="108">
        <f t="shared" ref="CB4:CB5" si="20">BT583</f>
        <v>-4336.388197847823</v>
      </c>
      <c r="CH4" s="2">
        <f t="shared" ref="CH4:CH32" si="21">CH3</f>
        <v>6</v>
      </c>
      <c r="CI4" s="3" t="s">
        <v>4</v>
      </c>
      <c r="CJ4" s="4" t="s">
        <v>2</v>
      </c>
      <c r="CK4" s="5">
        <v>8</v>
      </c>
      <c r="CL4" s="4"/>
      <c r="CM4" s="25"/>
      <c r="CN4" s="2"/>
      <c r="CO4" s="26" t="s">
        <v>37</v>
      </c>
      <c r="CP4" s="19" t="s">
        <v>36</v>
      </c>
      <c r="CQ4" s="35">
        <f t="shared" ref="CQ4:CQ5" si="22">CK503</f>
        <v>-1056.2975139521773</v>
      </c>
      <c r="CR4" s="21">
        <f t="shared" ref="CR4:CR5" si="23">CK543</f>
        <v>-4995.0167134763678</v>
      </c>
      <c r="CS4" s="108">
        <f t="shared" ref="CS4:CS5" si="24">CK583</f>
        <v>-4995.0167134763669</v>
      </c>
      <c r="CY4" s="2">
        <f t="shared" ref="CY4:CY32" si="25">CY3</f>
        <v>7</v>
      </c>
      <c r="CZ4" s="3" t="s">
        <v>4</v>
      </c>
      <c r="DA4" s="4" t="s">
        <v>2</v>
      </c>
      <c r="DB4" s="5">
        <v>8</v>
      </c>
      <c r="DC4" s="4"/>
      <c r="DD4" s="25"/>
      <c r="DE4" s="2"/>
      <c r="DF4" s="26" t="s">
        <v>37</v>
      </c>
      <c r="DG4" s="19" t="s">
        <v>36</v>
      </c>
      <c r="DH4" s="35">
        <f t="shared" ref="DH4:DH5" si="26">DB503</f>
        <v>-1400.5517624662762</v>
      </c>
      <c r="DI4" s="21">
        <f t="shared" ref="DI4:DI5" si="27">DB543</f>
        <v>-4336.388197847823</v>
      </c>
      <c r="DJ4" s="108">
        <f t="shared" ref="DJ4:DJ5" si="28">DB583</f>
        <v>-4336.3881978478239</v>
      </c>
      <c r="DP4" s="2">
        <f t="shared" ref="DP4:DP32" si="29">DP3</f>
        <v>8</v>
      </c>
      <c r="DQ4" s="3" t="s">
        <v>4</v>
      </c>
      <c r="DR4" s="4" t="s">
        <v>2</v>
      </c>
      <c r="DS4" s="5">
        <v>8</v>
      </c>
      <c r="DT4" s="4"/>
      <c r="DU4" s="25"/>
      <c r="DV4" s="2"/>
      <c r="DW4" s="26" t="s">
        <v>37</v>
      </c>
      <c r="DX4" s="19" t="s">
        <v>36</v>
      </c>
      <c r="DY4" s="35">
        <f t="shared" ref="DY4:DY5" si="30">DS503</f>
        <v>-1056.2975139521773</v>
      </c>
      <c r="DZ4" s="21">
        <f t="shared" ref="DZ4:DZ5" si="31">DS543</f>
        <v>-4995.0167134763678</v>
      </c>
      <c r="EA4" s="108">
        <f t="shared" ref="EA4:EA5" si="32">DS583</f>
        <v>-4995.0167134763678</v>
      </c>
    </row>
    <row r="5" spans="1:133" x14ac:dyDescent="0.2">
      <c r="A5" s="2">
        <f t="shared" si="1"/>
        <v>1</v>
      </c>
      <c r="B5" s="3" t="s">
        <v>5</v>
      </c>
      <c r="C5" s="4" t="s">
        <v>2</v>
      </c>
      <c r="D5" s="6">
        <v>1</v>
      </c>
      <c r="E5" s="4"/>
      <c r="F5" s="27"/>
      <c r="G5" s="28"/>
      <c r="H5" s="29" t="s">
        <v>38</v>
      </c>
      <c r="I5" s="30" t="s">
        <v>36</v>
      </c>
      <c r="J5" s="36">
        <f t="shared" si="2"/>
        <v>1459.5593060364072</v>
      </c>
      <c r="K5" s="32">
        <f t="shared" si="3"/>
        <v>8272.5022717018073</v>
      </c>
      <c r="L5" s="109">
        <f t="shared" si="4"/>
        <v>6240.3299220151684</v>
      </c>
      <c r="N5" s="225">
        <f t="shared" ref="N5:P6" si="33">MAX(J5,AA5,AR5,BI5,BZ5,CQ5,DH5,DY5)</f>
        <v>1459.5593060364072</v>
      </c>
      <c r="O5" s="226">
        <f t="shared" si="33"/>
        <v>8639.7081410195369</v>
      </c>
      <c r="P5" s="227">
        <f t="shared" si="33"/>
        <v>6240.3299220151684</v>
      </c>
      <c r="R5" s="2">
        <f t="shared" si="5"/>
        <v>2</v>
      </c>
      <c r="S5" s="3" t="s">
        <v>5</v>
      </c>
      <c r="T5" s="4" t="s">
        <v>2</v>
      </c>
      <c r="U5" s="6">
        <v>1</v>
      </c>
      <c r="V5" s="4"/>
      <c r="W5" s="27"/>
      <c r="X5" s="28"/>
      <c r="Y5" s="29" t="s">
        <v>38</v>
      </c>
      <c r="Z5" s="30" t="s">
        <v>36</v>
      </c>
      <c r="AA5" s="36">
        <f t="shared" si="6"/>
        <v>-1695.4145493451167</v>
      </c>
      <c r="AB5" s="32">
        <f t="shared" si="7"/>
        <v>6126.451335974185</v>
      </c>
      <c r="AC5" s="109">
        <f t="shared" si="8"/>
        <v>4094.2789862875466</v>
      </c>
      <c r="AI5" s="2">
        <f t="shared" si="9"/>
        <v>3</v>
      </c>
      <c r="AJ5" s="3" t="s">
        <v>5</v>
      </c>
      <c r="AK5" s="4" t="s">
        <v>2</v>
      </c>
      <c r="AL5" s="6">
        <v>1</v>
      </c>
      <c r="AM5" s="4"/>
      <c r="AN5" s="27"/>
      <c r="AO5" s="28"/>
      <c r="AP5" s="29" t="s">
        <v>38</v>
      </c>
      <c r="AQ5" s="30" t="s">
        <v>36</v>
      </c>
      <c r="AR5" s="36">
        <f t="shared" si="10"/>
        <v>1459.5593060364072</v>
      </c>
      <c r="AS5" s="32">
        <f t="shared" si="11"/>
        <v>-1394.0487031934438</v>
      </c>
      <c r="AT5" s="109">
        <f t="shared" si="12"/>
        <v>638.12364649319511</v>
      </c>
      <c r="AZ5" s="2">
        <f t="shared" si="13"/>
        <v>4</v>
      </c>
      <c r="BA5" s="3" t="s">
        <v>5</v>
      </c>
      <c r="BB5" s="4" t="s">
        <v>2</v>
      </c>
      <c r="BC5" s="6">
        <v>1</v>
      </c>
      <c r="BD5" s="4"/>
      <c r="BE5" s="27"/>
      <c r="BF5" s="28"/>
      <c r="BG5" s="29" t="s">
        <v>38</v>
      </c>
      <c r="BH5" s="30" t="s">
        <v>36</v>
      </c>
      <c r="BI5" s="36">
        <f t="shared" si="14"/>
        <v>-1695.4145493451167</v>
      </c>
      <c r="BJ5" s="32">
        <f t="shared" si="15"/>
        <v>-3540.0996389210654</v>
      </c>
      <c r="BK5" s="109">
        <f t="shared" si="16"/>
        <v>-1507.9272892344263</v>
      </c>
      <c r="BQ5" s="2">
        <f t="shared" si="17"/>
        <v>5</v>
      </c>
      <c r="BR5" s="3" t="s">
        <v>5</v>
      </c>
      <c r="BS5" s="4" t="s">
        <v>2</v>
      </c>
      <c r="BT5" s="6">
        <v>1</v>
      </c>
      <c r="BU5" s="4"/>
      <c r="BV5" s="27"/>
      <c r="BW5" s="28"/>
      <c r="BX5" s="29" t="s">
        <v>38</v>
      </c>
      <c r="BY5" s="30" t="s">
        <v>36</v>
      </c>
      <c r="BZ5" s="36">
        <f t="shared" si="18"/>
        <v>-2643.2217683091985</v>
      </c>
      <c r="CA5" s="32">
        <f t="shared" si="19"/>
        <v>8639.7081410195369</v>
      </c>
      <c r="CB5" s="109">
        <f t="shared" si="20"/>
        <v>5794.6681248225032</v>
      </c>
      <c r="CH5" s="2">
        <f t="shared" si="21"/>
        <v>6</v>
      </c>
      <c r="CI5" s="3" t="s">
        <v>5</v>
      </c>
      <c r="CJ5" s="4" t="s">
        <v>2</v>
      </c>
      <c r="CK5" s="6">
        <v>1</v>
      </c>
      <c r="CL5" s="4"/>
      <c r="CM5" s="27"/>
      <c r="CN5" s="28"/>
      <c r="CO5" s="29" t="s">
        <v>38</v>
      </c>
      <c r="CP5" s="30" t="s">
        <v>36</v>
      </c>
      <c r="CQ5" s="36">
        <f t="shared" si="22"/>
        <v>1431.6908291889558</v>
      </c>
      <c r="CR5" s="32">
        <f t="shared" si="23"/>
        <v>6309.0890073439059</v>
      </c>
      <c r="CS5" s="109">
        <f t="shared" si="24"/>
        <v>3464.0489911468753</v>
      </c>
      <c r="CY5" s="2">
        <f t="shared" si="25"/>
        <v>7</v>
      </c>
      <c r="CZ5" s="3" t="s">
        <v>5</v>
      </c>
      <c r="DA5" s="4" t="s">
        <v>2</v>
      </c>
      <c r="DB5" s="6">
        <v>1</v>
      </c>
      <c r="DC5" s="4"/>
      <c r="DD5" s="27"/>
      <c r="DE5" s="28"/>
      <c r="DF5" s="29" t="s">
        <v>38</v>
      </c>
      <c r="DG5" s="30" t="s">
        <v>36</v>
      </c>
      <c r="DH5" s="36">
        <f t="shared" si="26"/>
        <v>-2643.2217683091985</v>
      </c>
      <c r="DI5" s="32">
        <f t="shared" si="27"/>
        <v>-1026.8381017787929</v>
      </c>
      <c r="DJ5" s="109">
        <f t="shared" si="28"/>
        <v>1818.2019144182391</v>
      </c>
      <c r="DP5" s="2">
        <f t="shared" si="29"/>
        <v>8</v>
      </c>
      <c r="DQ5" s="3" t="s">
        <v>5</v>
      </c>
      <c r="DR5" s="4" t="s">
        <v>2</v>
      </c>
      <c r="DS5" s="6">
        <v>1</v>
      </c>
      <c r="DT5" s="4"/>
      <c r="DU5" s="27"/>
      <c r="DV5" s="28"/>
      <c r="DW5" s="29" t="s">
        <v>38</v>
      </c>
      <c r="DX5" s="30" t="s">
        <v>36</v>
      </c>
      <c r="DY5" s="36">
        <f t="shared" si="30"/>
        <v>1431.6908291889558</v>
      </c>
      <c r="DZ5" s="32">
        <f t="shared" si="31"/>
        <v>-3357.4572354544212</v>
      </c>
      <c r="EA5" s="109">
        <f t="shared" si="32"/>
        <v>-512.41721925738932</v>
      </c>
    </row>
    <row r="6" spans="1:133" ht="16" thickBot="1" x14ac:dyDescent="0.25">
      <c r="A6" s="2">
        <f t="shared" si="1"/>
        <v>1</v>
      </c>
      <c r="B6" s="3" t="s">
        <v>6</v>
      </c>
      <c r="C6" s="4" t="s">
        <v>7</v>
      </c>
      <c r="D6" s="234">
        <v>6</v>
      </c>
      <c r="E6" s="4"/>
      <c r="F6" s="27"/>
      <c r="G6" s="28"/>
      <c r="H6" s="29" t="s">
        <v>39</v>
      </c>
      <c r="I6" s="30" t="s">
        <v>40</v>
      </c>
      <c r="J6" s="37">
        <f>IF(D3&gt;D2,"Xdim ",IF(D9="X",-D505,D505))</f>
        <v>27322.239790885633</v>
      </c>
      <c r="K6" s="37">
        <f>IF(D3&gt;D2,"must be ",IF(D9="X",-D545,D545))</f>
        <v>177324.22063427436</v>
      </c>
      <c r="L6" s="114">
        <f>IF(D3&gt;D2,"&gt;= Ydim",IF(D9="X",-D585,D585))</f>
        <v>112294.69589406996</v>
      </c>
      <c r="N6" s="228">
        <f t="shared" si="33"/>
        <v>27322.239790885633</v>
      </c>
      <c r="O6" s="229">
        <f t="shared" si="33"/>
        <v>177324.22063427436</v>
      </c>
      <c r="P6" s="230">
        <f t="shared" si="33"/>
        <v>112294.69589406996</v>
      </c>
      <c r="R6" s="2">
        <f t="shared" si="5"/>
        <v>2</v>
      </c>
      <c r="S6" s="3" t="s">
        <v>6</v>
      </c>
      <c r="T6" s="4" t="s">
        <v>7</v>
      </c>
      <c r="U6" s="6">
        <v>6</v>
      </c>
      <c r="V6" s="4"/>
      <c r="W6" s="27"/>
      <c r="X6" s="28"/>
      <c r="Y6" s="29" t="s">
        <v>39</v>
      </c>
      <c r="Z6" s="30" t="s">
        <v>40</v>
      </c>
      <c r="AA6" s="37">
        <f>IF(U3&gt;U2,"Xdim ",IF(U9="X",-U505,U505))</f>
        <v>-50587.805935309378</v>
      </c>
      <c r="AB6" s="37">
        <f>IF(U3&gt;U2,"must be ",IF(U9="X",-U545,U545))</f>
        <v>119213.62037292108</v>
      </c>
      <c r="AC6" s="114">
        <f>IF(U3&gt;U2,"&gt;= Ydim",IF(U9="X",-U585,U585))</f>
        <v>54184.095632716679</v>
      </c>
      <c r="AI6" s="2">
        <f t="shared" si="9"/>
        <v>3</v>
      </c>
      <c r="AJ6" s="3" t="s">
        <v>6</v>
      </c>
      <c r="AK6" s="4" t="s">
        <v>7</v>
      </c>
      <c r="AL6" s="6">
        <v>6</v>
      </c>
      <c r="AM6" s="4"/>
      <c r="AN6" s="27"/>
      <c r="AO6" s="28"/>
      <c r="AP6" s="29" t="s">
        <v>39</v>
      </c>
      <c r="AQ6" s="30" t="s">
        <v>40</v>
      </c>
      <c r="AR6" s="37">
        <f>IF(AL3&gt;AL2,"Xdim ",IF(AL9="X",-AL505,AL505))</f>
        <v>27322.239790885633</v>
      </c>
      <c r="AS6" s="37">
        <f>IF(AL3&gt;AL2,"must be ",IF(AL9="X",-AL545,AL545))</f>
        <v>-16006.79886363064</v>
      </c>
      <c r="AT6" s="114">
        <f>IF(AL3&gt;AL2,"&gt;= Ydim",IF(AL9="X",-AL585,AL585))</f>
        <v>49022.725876573779</v>
      </c>
      <c r="AZ6" s="2">
        <f t="shared" si="13"/>
        <v>4</v>
      </c>
      <c r="BA6" s="3" t="s">
        <v>6</v>
      </c>
      <c r="BB6" s="4" t="s">
        <v>7</v>
      </c>
      <c r="BC6" s="6">
        <v>6</v>
      </c>
      <c r="BD6" s="4"/>
      <c r="BE6" s="27"/>
      <c r="BF6" s="28"/>
      <c r="BG6" s="29" t="s">
        <v>39</v>
      </c>
      <c r="BH6" s="30" t="s">
        <v>40</v>
      </c>
      <c r="BI6" s="37">
        <f>IF(BC3&gt;BC2,"Xdim ",IF(BC9="X",-BC505,BC505))</f>
        <v>-50587.805935309378</v>
      </c>
      <c r="BJ6" s="37">
        <f>IF(BC3&gt;BC2,"must be ",IF(BC9="X",-BC545,BC545))</f>
        <v>-74117.399124983931</v>
      </c>
      <c r="BK6" s="114">
        <f>IF(BC3&gt;BC2,"&gt;= Ydim",IF(BC9="X",-BC585,BC585))</f>
        <v>-9087.8743847795158</v>
      </c>
      <c r="BQ6" s="2">
        <f t="shared" si="17"/>
        <v>5</v>
      </c>
      <c r="BR6" s="3" t="s">
        <v>6</v>
      </c>
      <c r="BS6" s="4" t="s">
        <v>7</v>
      </c>
      <c r="BT6" s="6">
        <v>6</v>
      </c>
      <c r="BU6" s="4"/>
      <c r="BV6" s="27"/>
      <c r="BW6" s="28"/>
      <c r="BX6" s="29" t="s">
        <v>39</v>
      </c>
      <c r="BY6" s="30" t="s">
        <v>40</v>
      </c>
      <c r="BZ6" s="37">
        <f>IF(BT3&gt;BT2,"Xdim ",IF(BT9="X",-BT505,BT505))</f>
        <v>-27059.194974893839</v>
      </c>
      <c r="CA6" s="37">
        <f>IF(BT3&gt;BT2,"must be ",IF(BT9="X",-BT545,BT545))</f>
        <v>102756.21930078662</v>
      </c>
      <c r="CB6" s="114">
        <f>IF(BT3&gt;BT2,"&gt;= Ydim",IF(BT9="X",-BT585,BT585))</f>
        <v>70241.472847737707</v>
      </c>
      <c r="CH6" s="2">
        <f t="shared" si="21"/>
        <v>6</v>
      </c>
      <c r="CI6" s="3" t="s">
        <v>6</v>
      </c>
      <c r="CJ6" s="4" t="s">
        <v>7</v>
      </c>
      <c r="CK6" s="6">
        <v>6</v>
      </c>
      <c r="CL6" s="4"/>
      <c r="CM6" s="27"/>
      <c r="CN6" s="28"/>
      <c r="CO6" s="29" t="s">
        <v>39</v>
      </c>
      <c r="CP6" s="30" t="s">
        <v>40</v>
      </c>
      <c r="CQ6" s="37">
        <f>IF(CK3&gt;CK2,"Xdim ",IF(CK9="X",-CK505,CK505))</f>
        <v>12451.04762511546</v>
      </c>
      <c r="CR6" s="37">
        <f>IF(CK3&gt;CK2,"must be ",IF(CK9="X",-CK545,CK545))</f>
        <v>77640.284641381018</v>
      </c>
      <c r="CS6" s="114">
        <f>IF(CK3&gt;CK2,"&gt;= Ydim",IF(CK9="X",-CK585,CK585))</f>
        <v>45125.538188332124</v>
      </c>
      <c r="CY6" s="2">
        <f t="shared" si="25"/>
        <v>7</v>
      </c>
      <c r="CZ6" s="3" t="s">
        <v>6</v>
      </c>
      <c r="DA6" s="4" t="s">
        <v>7</v>
      </c>
      <c r="DB6" s="6">
        <v>6</v>
      </c>
      <c r="DC6" s="4"/>
      <c r="DD6" s="27"/>
      <c r="DE6" s="28"/>
      <c r="DF6" s="29" t="s">
        <v>39</v>
      </c>
      <c r="DG6" s="30" t="s">
        <v>40</v>
      </c>
      <c r="DH6" s="37">
        <f>IF(DB3&gt;DB2,"Xdim ",IF(DB9="X",-DB505,DB505))</f>
        <v>-27059.194974893839</v>
      </c>
      <c r="DI6" s="37">
        <f>IF(DB3&gt;DB2,"must be ",IF(DB9="X",-DB545,DB545))</f>
        <v>6090.7568728033411</v>
      </c>
      <c r="DJ6" s="114">
        <f>IF(DB3&gt;DB2,"&gt;= Ydim",IF(DB9="X",-DB585,DB585))</f>
        <v>38605.503325852267</v>
      </c>
      <c r="DP6" s="2">
        <f t="shared" si="29"/>
        <v>8</v>
      </c>
      <c r="DQ6" s="3" t="s">
        <v>6</v>
      </c>
      <c r="DR6" s="4" t="s">
        <v>7</v>
      </c>
      <c r="DS6" s="6">
        <v>6</v>
      </c>
      <c r="DT6" s="4"/>
      <c r="DU6" s="27"/>
      <c r="DV6" s="28"/>
      <c r="DW6" s="29" t="s">
        <v>39</v>
      </c>
      <c r="DX6" s="30" t="s">
        <v>40</v>
      </c>
      <c r="DY6" s="37">
        <f>IF(DS3&gt;DS2,"Xdim ",IF(DS9="X",-DS505,DS505))</f>
        <v>12451.04762511546</v>
      </c>
      <c r="DZ6" s="37">
        <f>IF(DS3&gt;DS2,"must be ",IF(DS9="X",-DS545,DS545))</f>
        <v>-19025.177786602228</v>
      </c>
      <c r="EA6" s="114">
        <f>IF(DS3&gt;DS2,"&gt;= Ydim",IF(DS9="X",-DS585,DS585))</f>
        <v>13489.568666446692</v>
      </c>
    </row>
    <row r="7" spans="1:133" x14ac:dyDescent="0.2">
      <c r="A7" s="2">
        <f t="shared" si="1"/>
        <v>1</v>
      </c>
      <c r="B7" s="7" t="s">
        <v>8</v>
      </c>
      <c r="C7" s="8" t="s">
        <v>7</v>
      </c>
      <c r="D7" s="232">
        <v>6</v>
      </c>
      <c r="E7" s="10" t="s">
        <v>9</v>
      </c>
      <c r="J7" t="s">
        <v>323</v>
      </c>
      <c r="R7" s="2">
        <f t="shared" si="5"/>
        <v>2</v>
      </c>
      <c r="S7" s="7" t="s">
        <v>8</v>
      </c>
      <c r="T7" s="8" t="s">
        <v>7</v>
      </c>
      <c r="U7" s="9">
        <v>6</v>
      </c>
      <c r="V7" s="10" t="s">
        <v>9</v>
      </c>
      <c r="AA7" t="s">
        <v>323</v>
      </c>
      <c r="AI7" s="2">
        <f t="shared" si="9"/>
        <v>3</v>
      </c>
      <c r="AJ7" s="7" t="s">
        <v>8</v>
      </c>
      <c r="AK7" s="8" t="s">
        <v>7</v>
      </c>
      <c r="AL7" s="9">
        <v>6</v>
      </c>
      <c r="AM7" s="10" t="s">
        <v>9</v>
      </c>
      <c r="AR7" t="s">
        <v>323</v>
      </c>
      <c r="AZ7" s="2">
        <f t="shared" si="13"/>
        <v>4</v>
      </c>
      <c r="BA7" s="7" t="s">
        <v>8</v>
      </c>
      <c r="BB7" s="8" t="s">
        <v>7</v>
      </c>
      <c r="BC7" s="9">
        <v>6</v>
      </c>
      <c r="BD7" s="10" t="s">
        <v>9</v>
      </c>
      <c r="BI7" t="s">
        <v>323</v>
      </c>
      <c r="BQ7" s="2">
        <f t="shared" si="17"/>
        <v>5</v>
      </c>
      <c r="BR7" s="7" t="s">
        <v>8</v>
      </c>
      <c r="BS7" s="8" t="s">
        <v>7</v>
      </c>
      <c r="BT7" s="9">
        <v>6</v>
      </c>
      <c r="BU7" s="10" t="s">
        <v>9</v>
      </c>
      <c r="BZ7" t="s">
        <v>323</v>
      </c>
      <c r="CH7" s="2">
        <f t="shared" si="21"/>
        <v>6</v>
      </c>
      <c r="CI7" s="7" t="s">
        <v>8</v>
      </c>
      <c r="CJ7" s="8" t="s">
        <v>7</v>
      </c>
      <c r="CK7" s="9">
        <v>6</v>
      </c>
      <c r="CL7" s="10" t="s">
        <v>9</v>
      </c>
      <c r="CQ7" t="s">
        <v>323</v>
      </c>
      <c r="CY7" s="2">
        <f t="shared" si="25"/>
        <v>7</v>
      </c>
      <c r="CZ7" s="7" t="s">
        <v>8</v>
      </c>
      <c r="DA7" s="8" t="s">
        <v>7</v>
      </c>
      <c r="DB7" s="9">
        <v>6</v>
      </c>
      <c r="DC7" s="10" t="s">
        <v>9</v>
      </c>
      <c r="DH7" t="s">
        <v>323</v>
      </c>
      <c r="DP7" s="2">
        <f t="shared" si="29"/>
        <v>8</v>
      </c>
      <c r="DQ7" s="7" t="s">
        <v>8</v>
      </c>
      <c r="DR7" s="8" t="s">
        <v>7</v>
      </c>
      <c r="DS7" s="9">
        <v>6</v>
      </c>
      <c r="DT7" s="10" t="s">
        <v>9</v>
      </c>
      <c r="DY7" t="s">
        <v>323</v>
      </c>
    </row>
    <row r="8" spans="1:133" x14ac:dyDescent="0.2">
      <c r="A8" s="2">
        <f t="shared" si="1"/>
        <v>1</v>
      </c>
      <c r="D8" t="s">
        <v>104</v>
      </c>
      <c r="E8" s="4"/>
      <c r="R8" s="2">
        <f t="shared" si="5"/>
        <v>2</v>
      </c>
      <c r="U8" t="s">
        <v>104</v>
      </c>
      <c r="V8" s="4"/>
      <c r="AI8" s="2">
        <f t="shared" si="9"/>
        <v>3</v>
      </c>
      <c r="AL8" t="s">
        <v>104</v>
      </c>
      <c r="AM8" s="4"/>
      <c r="AZ8" s="2">
        <f t="shared" si="13"/>
        <v>4</v>
      </c>
      <c r="BC8" t="s">
        <v>104</v>
      </c>
      <c r="BD8" s="4"/>
      <c r="BQ8" s="2">
        <f t="shared" si="17"/>
        <v>5</v>
      </c>
      <c r="BT8" t="s">
        <v>104</v>
      </c>
      <c r="BU8" s="4"/>
      <c r="CH8" s="2">
        <f t="shared" si="21"/>
        <v>6</v>
      </c>
      <c r="CK8" t="s">
        <v>104</v>
      </c>
      <c r="CL8" s="4"/>
      <c r="CY8" s="2">
        <f t="shared" si="25"/>
        <v>7</v>
      </c>
      <c r="DB8" t="s">
        <v>104</v>
      </c>
      <c r="DC8" s="4"/>
      <c r="DP8" s="2">
        <f t="shared" si="29"/>
        <v>8</v>
      </c>
      <c r="DS8" t="s">
        <v>104</v>
      </c>
      <c r="DT8" s="4"/>
    </row>
    <row r="9" spans="1:133" x14ac:dyDescent="0.2">
      <c r="A9" s="2">
        <f t="shared" si="1"/>
        <v>1</v>
      </c>
      <c r="C9" s="13" t="s">
        <v>19</v>
      </c>
      <c r="D9" s="14" t="s">
        <v>324</v>
      </c>
      <c r="R9" s="2">
        <f t="shared" si="5"/>
        <v>2</v>
      </c>
      <c r="T9" s="13" t="s">
        <v>19</v>
      </c>
      <c r="U9" s="14" t="s">
        <v>324</v>
      </c>
      <c r="AI9" s="2">
        <f t="shared" si="9"/>
        <v>3</v>
      </c>
      <c r="AK9" s="13" t="s">
        <v>19</v>
      </c>
      <c r="AL9" s="14" t="s">
        <v>324</v>
      </c>
      <c r="AZ9" s="2">
        <f t="shared" si="13"/>
        <v>4</v>
      </c>
      <c r="BB9" s="13" t="s">
        <v>19</v>
      </c>
      <c r="BC9" s="14" t="s">
        <v>324</v>
      </c>
      <c r="BQ9" s="2">
        <f t="shared" si="17"/>
        <v>5</v>
      </c>
      <c r="BS9" s="13" t="s">
        <v>19</v>
      </c>
      <c r="BT9" s="14" t="s">
        <v>326</v>
      </c>
      <c r="CH9" s="2">
        <f t="shared" si="21"/>
        <v>6</v>
      </c>
      <c r="CJ9" s="13" t="s">
        <v>19</v>
      </c>
      <c r="CK9" s="14" t="s">
        <v>326</v>
      </c>
      <c r="CY9" s="2">
        <f t="shared" si="25"/>
        <v>7</v>
      </c>
      <c r="DA9" s="13" t="s">
        <v>19</v>
      </c>
      <c r="DB9" s="14" t="s">
        <v>326</v>
      </c>
      <c r="DP9" s="2">
        <f t="shared" si="29"/>
        <v>8</v>
      </c>
      <c r="DR9" s="13" t="s">
        <v>19</v>
      </c>
      <c r="DS9" s="14" t="s">
        <v>326</v>
      </c>
    </row>
    <row r="10" spans="1:133" x14ac:dyDescent="0.2">
      <c r="A10" s="2">
        <f t="shared" si="1"/>
        <v>1</v>
      </c>
      <c r="C10" s="13" t="s">
        <v>20</v>
      </c>
      <c r="D10" s="232">
        <v>70</v>
      </c>
      <c r="R10" s="2">
        <f t="shared" si="5"/>
        <v>2</v>
      </c>
      <c r="T10" s="13" t="s">
        <v>20</v>
      </c>
      <c r="U10" s="9">
        <v>70</v>
      </c>
      <c r="AI10" s="2">
        <f t="shared" si="9"/>
        <v>3</v>
      </c>
      <c r="AK10" s="13" t="s">
        <v>20</v>
      </c>
      <c r="AL10" s="9">
        <v>70</v>
      </c>
      <c r="AZ10" s="2">
        <f t="shared" si="13"/>
        <v>4</v>
      </c>
      <c r="BB10" s="13" t="s">
        <v>20</v>
      </c>
      <c r="BC10" s="9">
        <v>70</v>
      </c>
      <c r="BQ10" s="2">
        <f t="shared" si="17"/>
        <v>5</v>
      </c>
      <c r="BS10" s="13" t="s">
        <v>20</v>
      </c>
      <c r="BT10" s="9">
        <v>70</v>
      </c>
      <c r="CH10" s="2">
        <f t="shared" si="21"/>
        <v>6</v>
      </c>
      <c r="CJ10" s="13" t="s">
        <v>20</v>
      </c>
      <c r="CK10" s="9">
        <v>70</v>
      </c>
      <c r="CY10" s="2">
        <f t="shared" si="25"/>
        <v>7</v>
      </c>
      <c r="DA10" s="13" t="s">
        <v>20</v>
      </c>
      <c r="DB10" s="9">
        <v>70</v>
      </c>
      <c r="DP10" s="2">
        <f t="shared" si="29"/>
        <v>8</v>
      </c>
      <c r="DR10" s="13" t="s">
        <v>20</v>
      </c>
      <c r="DS10" s="9">
        <v>70</v>
      </c>
    </row>
    <row r="11" spans="1:133" x14ac:dyDescent="0.2">
      <c r="A11" s="2">
        <f t="shared" si="1"/>
        <v>1</v>
      </c>
      <c r="C11" s="13" t="s">
        <v>21</v>
      </c>
      <c r="D11" s="9">
        <v>1</v>
      </c>
      <c r="R11" s="2">
        <f t="shared" si="5"/>
        <v>2</v>
      </c>
      <c r="T11" s="13" t="s">
        <v>21</v>
      </c>
      <c r="U11" s="9">
        <v>1</v>
      </c>
      <c r="AI11" s="2">
        <f t="shared" si="9"/>
        <v>3</v>
      </c>
      <c r="AK11" s="13" t="s">
        <v>21</v>
      </c>
      <c r="AL11" s="9">
        <v>2</v>
      </c>
      <c r="AZ11" s="2">
        <f t="shared" si="13"/>
        <v>4</v>
      </c>
      <c r="BB11" s="13" t="s">
        <v>21</v>
      </c>
      <c r="BC11" s="9">
        <v>2</v>
      </c>
      <c r="BQ11" s="2">
        <f t="shared" si="17"/>
        <v>5</v>
      </c>
      <c r="BS11" s="13" t="s">
        <v>21</v>
      </c>
      <c r="BT11" s="9">
        <v>1</v>
      </c>
      <c r="CH11" s="2">
        <f t="shared" si="21"/>
        <v>6</v>
      </c>
      <c r="CJ11" s="13" t="s">
        <v>21</v>
      </c>
      <c r="CK11" s="9">
        <v>1</v>
      </c>
      <c r="CY11" s="2">
        <f t="shared" si="25"/>
        <v>7</v>
      </c>
      <c r="DA11" s="13" t="s">
        <v>21</v>
      </c>
      <c r="DB11" s="9">
        <v>2</v>
      </c>
      <c r="DP11" s="2">
        <f t="shared" si="29"/>
        <v>8</v>
      </c>
      <c r="DR11" s="13" t="s">
        <v>21</v>
      </c>
      <c r="DS11" s="9">
        <v>2</v>
      </c>
    </row>
    <row r="12" spans="1:133" x14ac:dyDescent="0.2">
      <c r="A12" s="2">
        <f t="shared" si="1"/>
        <v>1</v>
      </c>
      <c r="C12" s="15" t="s">
        <v>44</v>
      </c>
      <c r="D12" s="16" t="s">
        <v>325</v>
      </c>
      <c r="R12" s="2">
        <f t="shared" si="5"/>
        <v>2</v>
      </c>
      <c r="T12" s="15" t="s">
        <v>44</v>
      </c>
      <c r="U12" s="16" t="s">
        <v>45</v>
      </c>
      <c r="AI12" s="2">
        <f t="shared" si="9"/>
        <v>3</v>
      </c>
      <c r="AK12" s="15" t="s">
        <v>44</v>
      </c>
      <c r="AL12" s="16" t="s">
        <v>325</v>
      </c>
      <c r="AZ12" s="2">
        <f t="shared" si="13"/>
        <v>4</v>
      </c>
      <c r="BB12" s="15" t="s">
        <v>44</v>
      </c>
      <c r="BC12" s="16" t="s">
        <v>45</v>
      </c>
      <c r="BQ12" s="2">
        <f t="shared" si="17"/>
        <v>5</v>
      </c>
      <c r="BS12" s="15" t="s">
        <v>44</v>
      </c>
      <c r="BT12" s="16" t="s">
        <v>325</v>
      </c>
      <c r="CH12" s="2">
        <f t="shared" si="21"/>
        <v>6</v>
      </c>
      <c r="CJ12" s="15" t="s">
        <v>44</v>
      </c>
      <c r="CK12" s="16" t="s">
        <v>45</v>
      </c>
      <c r="CY12" s="2">
        <f t="shared" si="25"/>
        <v>7</v>
      </c>
      <c r="DA12" s="15" t="s">
        <v>44</v>
      </c>
      <c r="DB12" s="16" t="s">
        <v>325</v>
      </c>
      <c r="DP12" s="2">
        <f t="shared" si="29"/>
        <v>8</v>
      </c>
      <c r="DR12" s="15" t="s">
        <v>44</v>
      </c>
      <c r="DS12" s="16" t="s">
        <v>45</v>
      </c>
    </row>
    <row r="13" spans="1:133" x14ac:dyDescent="0.2">
      <c r="A13" s="2">
        <f t="shared" si="1"/>
        <v>1</v>
      </c>
      <c r="C13" s="15" t="s">
        <v>22</v>
      </c>
      <c r="D13" s="231">
        <v>1</v>
      </c>
      <c r="E13" s="18" t="s">
        <v>23</v>
      </c>
      <c r="R13" s="2">
        <f t="shared" si="5"/>
        <v>2</v>
      </c>
      <c r="T13" s="15" t="s">
        <v>22</v>
      </c>
      <c r="U13" s="16">
        <v>1</v>
      </c>
      <c r="V13" s="18" t="s">
        <v>23</v>
      </c>
      <c r="AI13" s="2">
        <f t="shared" si="9"/>
        <v>3</v>
      </c>
      <c r="AK13" s="15" t="s">
        <v>22</v>
      </c>
      <c r="AL13" s="16">
        <v>1</v>
      </c>
      <c r="AM13" s="18" t="s">
        <v>23</v>
      </c>
      <c r="AZ13" s="2">
        <f t="shared" si="13"/>
        <v>4</v>
      </c>
      <c r="BB13" s="15" t="s">
        <v>22</v>
      </c>
      <c r="BC13" s="16">
        <v>1</v>
      </c>
      <c r="BD13" s="18" t="s">
        <v>23</v>
      </c>
      <c r="BQ13" s="2">
        <f t="shared" si="17"/>
        <v>5</v>
      </c>
      <c r="BS13" s="15" t="s">
        <v>22</v>
      </c>
      <c r="BT13" s="16">
        <v>1</v>
      </c>
      <c r="BU13" s="18" t="s">
        <v>23</v>
      </c>
      <c r="CH13" s="2">
        <f t="shared" si="21"/>
        <v>6</v>
      </c>
      <c r="CJ13" s="15" t="s">
        <v>22</v>
      </c>
      <c r="CK13" s="16">
        <v>1</v>
      </c>
      <c r="CL13" s="18" t="s">
        <v>23</v>
      </c>
      <c r="CY13" s="2">
        <f t="shared" si="25"/>
        <v>7</v>
      </c>
      <c r="DA13" s="15" t="s">
        <v>22</v>
      </c>
      <c r="DB13" s="16">
        <v>1</v>
      </c>
      <c r="DC13" s="18" t="s">
        <v>23</v>
      </c>
      <c r="DP13" s="2">
        <f t="shared" si="29"/>
        <v>8</v>
      </c>
      <c r="DR13" s="15" t="s">
        <v>22</v>
      </c>
      <c r="DS13" s="16">
        <v>1</v>
      </c>
      <c r="DT13" s="18" t="s">
        <v>23</v>
      </c>
    </row>
    <row r="14" spans="1:133" x14ac:dyDescent="0.2">
      <c r="A14" s="2">
        <f t="shared" si="1"/>
        <v>1</v>
      </c>
      <c r="C14" s="13"/>
      <c r="D14" s="12" t="str">
        <f>IF(D13=1,"D",IF(D13=2,"C","B"))</f>
        <v>D</v>
      </c>
      <c r="E14" t="s">
        <v>24</v>
      </c>
      <c r="R14" s="2">
        <f t="shared" si="5"/>
        <v>2</v>
      </c>
      <c r="T14" s="13"/>
      <c r="U14" s="12" t="str">
        <f>IF(U13=1,"D",IF(U13=2,"C","B"))</f>
        <v>D</v>
      </c>
      <c r="V14" t="s">
        <v>24</v>
      </c>
      <c r="AI14" s="2">
        <f t="shared" si="9"/>
        <v>3</v>
      </c>
      <c r="AK14" s="13"/>
      <c r="AL14" s="12" t="str">
        <f>IF(AL13=1,"D",IF(AL13=2,"C","B"))</f>
        <v>D</v>
      </c>
      <c r="AM14" t="s">
        <v>24</v>
      </c>
      <c r="AZ14" s="2">
        <f t="shared" si="13"/>
        <v>4</v>
      </c>
      <c r="BB14" s="13"/>
      <c r="BC14" s="12" t="str">
        <f>IF(BC13=1,"D",IF(BC13=2,"C","B"))</f>
        <v>D</v>
      </c>
      <c r="BD14" t="s">
        <v>24</v>
      </c>
      <c r="BQ14" s="2">
        <f t="shared" si="17"/>
        <v>5</v>
      </c>
      <c r="BS14" s="13"/>
      <c r="BT14" s="12" t="str">
        <f>IF(BT13=1,"D",IF(BT13=2,"C","B"))</f>
        <v>D</v>
      </c>
      <c r="BU14" t="s">
        <v>24</v>
      </c>
      <c r="CH14" s="2">
        <f t="shared" si="21"/>
        <v>6</v>
      </c>
      <c r="CJ14" s="13"/>
      <c r="CK14" s="12" t="str">
        <f>IF(CK13=1,"D",IF(CK13=2,"C","B"))</f>
        <v>D</v>
      </c>
      <c r="CL14" t="s">
        <v>24</v>
      </c>
      <c r="CY14" s="2">
        <f t="shared" si="25"/>
        <v>7</v>
      </c>
      <c r="DA14" s="13"/>
      <c r="DB14" s="12" t="str">
        <f>IF(DB13=1,"D",IF(DB13=2,"C","B"))</f>
        <v>D</v>
      </c>
      <c r="DC14" t="s">
        <v>24</v>
      </c>
      <c r="DP14" s="2">
        <f t="shared" si="29"/>
        <v>8</v>
      </c>
      <c r="DR14" s="13"/>
      <c r="DS14" s="12" t="str">
        <f>IF(DS13=1,"D",IF(DS13=2,"C","B"))</f>
        <v>D</v>
      </c>
      <c r="DT14" t="s">
        <v>24</v>
      </c>
    </row>
    <row r="15" spans="1:133" x14ac:dyDescent="0.2">
      <c r="A15" s="2">
        <f t="shared" si="1"/>
        <v>1</v>
      </c>
      <c r="C15" s="13"/>
      <c r="D15" s="17"/>
      <c r="E15" t="s">
        <v>25</v>
      </c>
      <c r="R15" s="2">
        <f t="shared" si="5"/>
        <v>2</v>
      </c>
      <c r="T15" s="13"/>
      <c r="U15" s="213"/>
      <c r="V15" t="s">
        <v>25</v>
      </c>
      <c r="AI15" s="2">
        <f t="shared" si="9"/>
        <v>3</v>
      </c>
      <c r="AK15" s="13"/>
      <c r="AL15" s="213"/>
      <c r="AM15" t="s">
        <v>25</v>
      </c>
      <c r="AZ15" s="2">
        <f t="shared" si="13"/>
        <v>4</v>
      </c>
      <c r="BB15" s="13"/>
      <c r="BC15" s="213"/>
      <c r="BD15" t="s">
        <v>25</v>
      </c>
      <c r="BQ15" s="2">
        <f t="shared" si="17"/>
        <v>5</v>
      </c>
      <c r="BS15" s="13"/>
      <c r="BT15" s="213"/>
      <c r="BU15" t="s">
        <v>25</v>
      </c>
      <c r="CH15" s="2">
        <f t="shared" si="21"/>
        <v>6</v>
      </c>
      <c r="CJ15" s="13"/>
      <c r="CK15" s="213"/>
      <c r="CL15" t="s">
        <v>25</v>
      </c>
      <c r="CY15" s="2">
        <f t="shared" si="25"/>
        <v>7</v>
      </c>
      <c r="DA15" s="13"/>
      <c r="DB15" s="213"/>
      <c r="DC15" t="s">
        <v>25</v>
      </c>
      <c r="DP15" s="2">
        <f t="shared" si="29"/>
        <v>8</v>
      </c>
      <c r="DR15" s="13"/>
      <c r="DS15" s="213"/>
      <c r="DT15" t="s">
        <v>25</v>
      </c>
    </row>
    <row r="16" spans="1:133" x14ac:dyDescent="0.2">
      <c r="A16" s="2">
        <f t="shared" si="1"/>
        <v>1</v>
      </c>
      <c r="C16" s="13"/>
      <c r="D16" s="17"/>
      <c r="E16" s="18" t="s">
        <v>26</v>
      </c>
      <c r="R16" s="2">
        <f t="shared" si="5"/>
        <v>2</v>
      </c>
      <c r="T16" s="13"/>
      <c r="U16" s="213"/>
      <c r="V16" s="18" t="s">
        <v>26</v>
      </c>
      <c r="AI16" s="2">
        <f t="shared" si="9"/>
        <v>3</v>
      </c>
      <c r="AK16" s="13"/>
      <c r="AL16" s="213"/>
      <c r="AM16" s="18" t="s">
        <v>26</v>
      </c>
      <c r="AZ16" s="2">
        <f t="shared" si="13"/>
        <v>4</v>
      </c>
      <c r="BB16" s="13"/>
      <c r="BC16" s="213"/>
      <c r="BD16" s="18" t="s">
        <v>26</v>
      </c>
      <c r="BQ16" s="2">
        <f t="shared" si="17"/>
        <v>5</v>
      </c>
      <c r="BS16" s="13"/>
      <c r="BT16" s="213"/>
      <c r="BU16" s="18" t="s">
        <v>26</v>
      </c>
      <c r="CH16" s="2">
        <f t="shared" si="21"/>
        <v>6</v>
      </c>
      <c r="CJ16" s="13"/>
      <c r="CK16" s="213"/>
      <c r="CL16" s="18" t="s">
        <v>26</v>
      </c>
      <c r="CY16" s="2">
        <f t="shared" si="25"/>
        <v>7</v>
      </c>
      <c r="DA16" s="13"/>
      <c r="DB16" s="213"/>
      <c r="DC16" s="18" t="s">
        <v>26</v>
      </c>
      <c r="DP16" s="2">
        <f t="shared" si="29"/>
        <v>8</v>
      </c>
      <c r="DR16" s="13"/>
      <c r="DS16" s="213"/>
      <c r="DT16" s="18" t="s">
        <v>26</v>
      </c>
    </row>
    <row r="17" spans="1:124" x14ac:dyDescent="0.2">
      <c r="A17" s="2">
        <f t="shared" si="1"/>
        <v>1</v>
      </c>
      <c r="C17" s="13"/>
      <c r="D17" s="17"/>
      <c r="E17" t="s">
        <v>27</v>
      </c>
      <c r="R17" s="2">
        <f t="shared" si="5"/>
        <v>2</v>
      </c>
      <c r="T17" s="13"/>
      <c r="U17" s="213"/>
      <c r="V17" t="s">
        <v>27</v>
      </c>
      <c r="AI17" s="2">
        <f t="shared" si="9"/>
        <v>3</v>
      </c>
      <c r="AK17" s="13"/>
      <c r="AL17" s="213"/>
      <c r="AM17" t="s">
        <v>27</v>
      </c>
      <c r="AZ17" s="2">
        <f t="shared" si="13"/>
        <v>4</v>
      </c>
      <c r="BB17" s="13"/>
      <c r="BC17" s="213"/>
      <c r="BD17" t="s">
        <v>27</v>
      </c>
      <c r="BQ17" s="2">
        <f t="shared" si="17"/>
        <v>5</v>
      </c>
      <c r="BS17" s="13"/>
      <c r="BT17" s="213"/>
      <c r="BU17" t="s">
        <v>27</v>
      </c>
      <c r="CH17" s="2">
        <f t="shared" si="21"/>
        <v>6</v>
      </c>
      <c r="CJ17" s="13"/>
      <c r="CK17" s="213"/>
      <c r="CL17" t="s">
        <v>27</v>
      </c>
      <c r="CY17" s="2">
        <f t="shared" si="25"/>
        <v>7</v>
      </c>
      <c r="DA17" s="13"/>
      <c r="DB17" s="213"/>
      <c r="DC17" t="s">
        <v>27</v>
      </c>
      <c r="DP17" s="2">
        <f t="shared" si="29"/>
        <v>8</v>
      </c>
      <c r="DR17" s="13"/>
      <c r="DS17" s="213"/>
      <c r="DT17" t="s">
        <v>27</v>
      </c>
    </row>
    <row r="18" spans="1:124" x14ac:dyDescent="0.2">
      <c r="A18" s="2">
        <f t="shared" si="1"/>
        <v>1</v>
      </c>
      <c r="C18" s="13"/>
      <c r="D18" s="17"/>
      <c r="E18" t="s">
        <v>28</v>
      </c>
      <c r="R18" s="2">
        <f t="shared" si="5"/>
        <v>2</v>
      </c>
      <c r="T18" s="13"/>
      <c r="U18" s="213"/>
      <c r="V18" t="s">
        <v>28</v>
      </c>
      <c r="AI18" s="2">
        <f t="shared" si="9"/>
        <v>3</v>
      </c>
      <c r="AK18" s="13"/>
      <c r="AL18" s="213"/>
      <c r="AM18" t="s">
        <v>28</v>
      </c>
      <c r="AZ18" s="2">
        <f t="shared" si="13"/>
        <v>4</v>
      </c>
      <c r="BB18" s="13"/>
      <c r="BC18" s="213"/>
      <c r="BD18" t="s">
        <v>28</v>
      </c>
      <c r="BQ18" s="2">
        <f t="shared" si="17"/>
        <v>5</v>
      </c>
      <c r="BS18" s="13"/>
      <c r="BT18" s="213"/>
      <c r="BU18" t="s">
        <v>28</v>
      </c>
      <c r="CH18" s="2">
        <f t="shared" si="21"/>
        <v>6</v>
      </c>
      <c r="CJ18" s="13"/>
      <c r="CK18" s="213"/>
      <c r="CL18" t="s">
        <v>28</v>
      </c>
      <c r="CY18" s="2">
        <f t="shared" si="25"/>
        <v>7</v>
      </c>
      <c r="DA18" s="13"/>
      <c r="DB18" s="213"/>
      <c r="DC18" t="s">
        <v>28</v>
      </c>
      <c r="DP18" s="2">
        <f t="shared" si="29"/>
        <v>8</v>
      </c>
      <c r="DR18" s="13"/>
      <c r="DS18" s="213"/>
      <c r="DT18" t="s">
        <v>28</v>
      </c>
    </row>
    <row r="19" spans="1:124" x14ac:dyDescent="0.2">
      <c r="A19" s="2">
        <f t="shared" si="1"/>
        <v>1</v>
      </c>
      <c r="B19" s="3" t="s">
        <v>10</v>
      </c>
      <c r="C19" s="4" t="s">
        <v>2</v>
      </c>
      <c r="D19" s="11">
        <f>IF(D7=0,D2,D2-2*D25/D7*12)</f>
        <v>20</v>
      </c>
      <c r="R19" s="2">
        <f t="shared" si="5"/>
        <v>2</v>
      </c>
      <c r="S19" s="3" t="s">
        <v>10</v>
      </c>
      <c r="T19" s="4" t="s">
        <v>2</v>
      </c>
      <c r="U19" s="11">
        <f>IF(U7=0,U2,U2-2*U25/U7*12)</f>
        <v>20</v>
      </c>
      <c r="AI19" s="2">
        <f t="shared" si="9"/>
        <v>3</v>
      </c>
      <c r="AJ19" s="3" t="s">
        <v>10</v>
      </c>
      <c r="AK19" s="4" t="s">
        <v>2</v>
      </c>
      <c r="AL19" s="11">
        <f>IF(AL7=0,AL2,AL2-2*AL25/AL7*12)</f>
        <v>20</v>
      </c>
      <c r="AZ19" s="2">
        <f t="shared" si="13"/>
        <v>4</v>
      </c>
      <c r="BA19" s="3" t="s">
        <v>10</v>
      </c>
      <c r="BB19" s="4" t="s">
        <v>2</v>
      </c>
      <c r="BC19" s="11">
        <f>IF(BC7=0,BC2,BC2-2*BC25/BC7*12)</f>
        <v>20</v>
      </c>
      <c r="BQ19" s="2">
        <f t="shared" si="17"/>
        <v>5</v>
      </c>
      <c r="BR19" s="3" t="s">
        <v>10</v>
      </c>
      <c r="BS19" s="4" t="s">
        <v>2</v>
      </c>
      <c r="BT19" s="11">
        <f>IF(BT7=0,BT2,BT2-2*BT25/BT7*12)</f>
        <v>20</v>
      </c>
      <c r="CH19" s="2">
        <f t="shared" si="21"/>
        <v>6</v>
      </c>
      <c r="CI19" s="3" t="s">
        <v>10</v>
      </c>
      <c r="CJ19" s="4" t="s">
        <v>2</v>
      </c>
      <c r="CK19" s="11">
        <f>IF(CK7=0,CK2,CK2-2*CK25/CK7*12)</f>
        <v>20</v>
      </c>
      <c r="CY19" s="2">
        <f t="shared" si="25"/>
        <v>7</v>
      </c>
      <c r="CZ19" s="3" t="s">
        <v>10</v>
      </c>
      <c r="DA19" s="4" t="s">
        <v>2</v>
      </c>
      <c r="DB19" s="11">
        <f>IF(DB7=0,DB2,DB2-2*DB25/DB7*12)</f>
        <v>20</v>
      </c>
      <c r="DP19" s="2">
        <f t="shared" si="29"/>
        <v>8</v>
      </c>
      <c r="DQ19" s="3" t="s">
        <v>10</v>
      </c>
      <c r="DR19" s="4" t="s">
        <v>2</v>
      </c>
      <c r="DS19" s="11">
        <f>IF(DS7=0,DS2,DS2-2*DS25/DS7*12)</f>
        <v>20</v>
      </c>
    </row>
    <row r="20" spans="1:124" x14ac:dyDescent="0.2">
      <c r="A20" s="2">
        <f t="shared" si="1"/>
        <v>1</v>
      </c>
      <c r="B20" s="3" t="s">
        <v>11</v>
      </c>
      <c r="C20" s="4" t="s">
        <v>2</v>
      </c>
      <c r="D20" s="11">
        <v>0</v>
      </c>
      <c r="R20" s="2">
        <f t="shared" si="5"/>
        <v>2</v>
      </c>
      <c r="S20" s="3" t="s">
        <v>11</v>
      </c>
      <c r="T20" s="4" t="s">
        <v>2</v>
      </c>
      <c r="U20" s="11">
        <v>0</v>
      </c>
      <c r="AI20" s="2">
        <f t="shared" si="9"/>
        <v>3</v>
      </c>
      <c r="AJ20" s="3" t="s">
        <v>11</v>
      </c>
      <c r="AK20" s="4" t="s">
        <v>2</v>
      </c>
      <c r="AL20" s="11">
        <v>0</v>
      </c>
      <c r="AZ20" s="2">
        <f t="shared" si="13"/>
        <v>4</v>
      </c>
      <c r="BA20" s="3" t="s">
        <v>11</v>
      </c>
      <c r="BB20" s="4" t="s">
        <v>2</v>
      </c>
      <c r="BC20" s="11">
        <v>0</v>
      </c>
      <c r="BQ20" s="2">
        <f t="shared" si="17"/>
        <v>5</v>
      </c>
      <c r="BR20" s="3" t="s">
        <v>11</v>
      </c>
      <c r="BS20" s="4" t="s">
        <v>2</v>
      </c>
      <c r="BT20" s="11">
        <v>0</v>
      </c>
      <c r="CH20" s="2">
        <f t="shared" si="21"/>
        <v>6</v>
      </c>
      <c r="CI20" s="3" t="s">
        <v>11</v>
      </c>
      <c r="CJ20" s="4" t="s">
        <v>2</v>
      </c>
      <c r="CK20" s="11">
        <v>0</v>
      </c>
      <c r="CY20" s="2">
        <f t="shared" si="25"/>
        <v>7</v>
      </c>
      <c r="CZ20" s="3" t="s">
        <v>11</v>
      </c>
      <c r="DA20" s="4" t="s">
        <v>2</v>
      </c>
      <c r="DB20" s="11">
        <v>0</v>
      </c>
      <c r="DP20" s="2">
        <f t="shared" si="29"/>
        <v>8</v>
      </c>
      <c r="DQ20" s="3" t="s">
        <v>11</v>
      </c>
      <c r="DR20" s="4" t="s">
        <v>2</v>
      </c>
      <c r="DS20" s="11">
        <v>0</v>
      </c>
    </row>
    <row r="21" spans="1:124" x14ac:dyDescent="0.2">
      <c r="A21" s="2">
        <f t="shared" si="1"/>
        <v>1</v>
      </c>
      <c r="B21" s="3" t="s">
        <v>12</v>
      </c>
      <c r="C21" s="4" t="s">
        <v>13</v>
      </c>
      <c r="D21" s="11">
        <f>(180/3.14159)*ATAN(D6/12)</f>
        <v>26.565073615635743</v>
      </c>
      <c r="R21" s="2">
        <f t="shared" si="5"/>
        <v>2</v>
      </c>
      <c r="S21" s="3" t="s">
        <v>12</v>
      </c>
      <c r="T21" s="4" t="s">
        <v>13</v>
      </c>
      <c r="U21" s="11">
        <f>(180/3.14159)*ATAN(U6/12)</f>
        <v>26.565073615635743</v>
      </c>
      <c r="AI21" s="2">
        <f t="shared" si="9"/>
        <v>3</v>
      </c>
      <c r="AJ21" s="3" t="s">
        <v>12</v>
      </c>
      <c r="AK21" s="4" t="s">
        <v>13</v>
      </c>
      <c r="AL21" s="11">
        <f>(180/3.14159)*ATAN(AL6/12)</f>
        <v>26.565073615635743</v>
      </c>
      <c r="AZ21" s="2">
        <f t="shared" si="13"/>
        <v>4</v>
      </c>
      <c r="BA21" s="3" t="s">
        <v>12</v>
      </c>
      <c r="BB21" s="4" t="s">
        <v>13</v>
      </c>
      <c r="BC21" s="11">
        <f>(180/3.14159)*ATAN(BC6/12)</f>
        <v>26.565073615635743</v>
      </c>
      <c r="BQ21" s="2">
        <f t="shared" si="17"/>
        <v>5</v>
      </c>
      <c r="BR21" s="3" t="s">
        <v>12</v>
      </c>
      <c r="BS21" s="4" t="s">
        <v>13</v>
      </c>
      <c r="BT21" s="11">
        <f>(180/3.14159)*ATAN(BT6/12)</f>
        <v>26.565073615635743</v>
      </c>
      <c r="CH21" s="2">
        <f t="shared" si="21"/>
        <v>6</v>
      </c>
      <c r="CI21" s="3" t="s">
        <v>12</v>
      </c>
      <c r="CJ21" s="4" t="s">
        <v>13</v>
      </c>
      <c r="CK21" s="11">
        <f>(180/3.14159)*ATAN(CK6/12)</f>
        <v>26.565073615635743</v>
      </c>
      <c r="CY21" s="2">
        <f t="shared" si="25"/>
        <v>7</v>
      </c>
      <c r="CZ21" s="3" t="s">
        <v>12</v>
      </c>
      <c r="DA21" s="4" t="s">
        <v>13</v>
      </c>
      <c r="DB21" s="11">
        <f>(180/3.14159)*ATAN(DB6/12)</f>
        <v>26.565073615635743</v>
      </c>
      <c r="DP21" s="2">
        <f t="shared" si="29"/>
        <v>8</v>
      </c>
      <c r="DQ21" s="3" t="s">
        <v>12</v>
      </c>
      <c r="DR21" s="4" t="s">
        <v>13</v>
      </c>
      <c r="DS21" s="11">
        <f>(180/3.14159)*ATAN(DS6/12)</f>
        <v>26.565073615635743</v>
      </c>
    </row>
    <row r="22" spans="1:124" x14ac:dyDescent="0.2">
      <c r="A22" s="2">
        <f t="shared" si="1"/>
        <v>1</v>
      </c>
      <c r="B22" s="3" t="s">
        <v>14</v>
      </c>
      <c r="C22" s="4" t="s">
        <v>13</v>
      </c>
      <c r="D22" s="11">
        <f>(180/3.14159)*ATAN(D7/12)</f>
        <v>26.565073615635743</v>
      </c>
      <c r="R22" s="2">
        <f t="shared" si="5"/>
        <v>2</v>
      </c>
      <c r="S22" s="3" t="s">
        <v>14</v>
      </c>
      <c r="T22" s="4" t="s">
        <v>13</v>
      </c>
      <c r="U22" s="11">
        <f>(180/3.14159)*ATAN(U7/12)</f>
        <v>26.565073615635743</v>
      </c>
      <c r="AI22" s="2">
        <f t="shared" si="9"/>
        <v>3</v>
      </c>
      <c r="AJ22" s="3" t="s">
        <v>14</v>
      </c>
      <c r="AK22" s="4" t="s">
        <v>13</v>
      </c>
      <c r="AL22" s="11">
        <f>(180/3.14159)*ATAN(AL7/12)</f>
        <v>26.565073615635743</v>
      </c>
      <c r="AZ22" s="2">
        <f t="shared" si="13"/>
        <v>4</v>
      </c>
      <c r="BA22" s="3" t="s">
        <v>14</v>
      </c>
      <c r="BB22" s="4" t="s">
        <v>13</v>
      </c>
      <c r="BC22" s="11">
        <f>(180/3.14159)*ATAN(BC7/12)</f>
        <v>26.565073615635743</v>
      </c>
      <c r="BQ22" s="2">
        <f t="shared" si="17"/>
        <v>5</v>
      </c>
      <c r="BR22" s="3" t="s">
        <v>14</v>
      </c>
      <c r="BS22" s="4" t="s">
        <v>13</v>
      </c>
      <c r="BT22" s="11">
        <f>(180/3.14159)*ATAN(BT7/12)</f>
        <v>26.565073615635743</v>
      </c>
      <c r="CH22" s="2">
        <f t="shared" si="21"/>
        <v>6</v>
      </c>
      <c r="CI22" s="3" t="s">
        <v>14</v>
      </c>
      <c r="CJ22" s="4" t="s">
        <v>13</v>
      </c>
      <c r="CK22" s="11">
        <f>(180/3.14159)*ATAN(CK7/12)</f>
        <v>26.565073615635743</v>
      </c>
      <c r="CY22" s="2">
        <f t="shared" si="25"/>
        <v>7</v>
      </c>
      <c r="CZ22" s="3" t="s">
        <v>14</v>
      </c>
      <c r="DA22" s="4" t="s">
        <v>13</v>
      </c>
      <c r="DB22" s="11">
        <f>(180/3.14159)*ATAN(DB7/12)</f>
        <v>26.565073615635743</v>
      </c>
      <c r="DP22" s="2">
        <f t="shared" si="29"/>
        <v>8</v>
      </c>
      <c r="DQ22" s="3" t="s">
        <v>14</v>
      </c>
      <c r="DR22" s="4" t="s">
        <v>13</v>
      </c>
      <c r="DS22" s="11">
        <f>(180/3.14159)*ATAN(DS7/12)</f>
        <v>26.565073615635743</v>
      </c>
    </row>
    <row r="23" spans="1:124" x14ac:dyDescent="0.2">
      <c r="A23" s="2">
        <f t="shared" si="1"/>
        <v>1</v>
      </c>
      <c r="B23" s="7" t="s">
        <v>15</v>
      </c>
      <c r="C23" s="8"/>
      <c r="D23" s="12" t="str">
        <f>IF((180/3.14159)*ATAN(D6/12)&lt;10,"RpY must be greater","OK")</f>
        <v>OK</v>
      </c>
      <c r="R23" s="2">
        <f t="shared" si="5"/>
        <v>2</v>
      </c>
      <c r="S23" s="7" t="s">
        <v>15</v>
      </c>
      <c r="T23" s="8"/>
      <c r="U23" s="12" t="str">
        <f>IF((180/3.14159)*ATAN(U6/12)&lt;10,"RpY must be greater","OK")</f>
        <v>OK</v>
      </c>
      <c r="AI23" s="2">
        <f t="shared" si="9"/>
        <v>3</v>
      </c>
      <c r="AJ23" s="7" t="s">
        <v>15</v>
      </c>
      <c r="AK23" s="8"/>
      <c r="AL23" s="12" t="str">
        <f>IF((180/3.14159)*ATAN(AL6/12)&lt;10,"RpY must be greater","OK")</f>
        <v>OK</v>
      </c>
      <c r="AZ23" s="2">
        <f t="shared" si="13"/>
        <v>4</v>
      </c>
      <c r="BA23" s="7" t="s">
        <v>15</v>
      </c>
      <c r="BB23" s="8"/>
      <c r="BC23" s="12" t="str">
        <f>IF((180/3.14159)*ATAN(BC6/12)&lt;10,"RpY must be greater","OK")</f>
        <v>OK</v>
      </c>
      <c r="BQ23" s="2">
        <f t="shared" si="17"/>
        <v>5</v>
      </c>
      <c r="BR23" s="7" t="s">
        <v>15</v>
      </c>
      <c r="BS23" s="8"/>
      <c r="BT23" s="12" t="str">
        <f>IF((180/3.14159)*ATAN(BT6/12)&lt;10,"RpY must be greater","OK")</f>
        <v>OK</v>
      </c>
      <c r="CH23" s="2">
        <f t="shared" si="21"/>
        <v>6</v>
      </c>
      <c r="CI23" s="7" t="s">
        <v>15</v>
      </c>
      <c r="CJ23" s="8"/>
      <c r="CK23" s="12" t="str">
        <f>IF((180/3.14159)*ATAN(CK6/12)&lt;10,"RpY must be greater","OK")</f>
        <v>OK</v>
      </c>
      <c r="CY23" s="2">
        <f t="shared" si="25"/>
        <v>7</v>
      </c>
      <c r="CZ23" s="7" t="s">
        <v>15</v>
      </c>
      <c r="DA23" s="8"/>
      <c r="DB23" s="12" t="str">
        <f>IF((180/3.14159)*ATAN(DB6/12)&lt;10,"RpY must be greater","OK")</f>
        <v>OK</v>
      </c>
      <c r="DP23" s="2">
        <f t="shared" si="29"/>
        <v>8</v>
      </c>
      <c r="DQ23" s="7" t="s">
        <v>15</v>
      </c>
      <c r="DR23" s="8"/>
      <c r="DS23" s="12" t="str">
        <f>IF((180/3.14159)*ATAN(DS6/12)&lt;10,"RpY must be greater","OK")</f>
        <v>OK</v>
      </c>
    </row>
    <row r="24" spans="1:124" x14ac:dyDescent="0.2">
      <c r="A24" s="2">
        <f t="shared" si="1"/>
        <v>1</v>
      </c>
      <c r="B24" s="7" t="s">
        <v>16</v>
      </c>
      <c r="C24" s="8"/>
      <c r="D24" s="12" t="str">
        <f>IF((180/3.14159)*ATAN(D7/12)&lt;10,"Roof Pitch X must be &gt;=10","OK")</f>
        <v>OK</v>
      </c>
      <c r="R24" s="2">
        <f t="shared" si="5"/>
        <v>2</v>
      </c>
      <c r="S24" s="7" t="s">
        <v>16</v>
      </c>
      <c r="T24" s="8"/>
      <c r="U24" s="12" t="str">
        <f>IF((180/3.14159)*ATAN(U7/12)&lt;10,"Roof Pitch X must be &gt;=10","OK")</f>
        <v>OK</v>
      </c>
      <c r="AI24" s="2">
        <f t="shared" si="9"/>
        <v>3</v>
      </c>
      <c r="AJ24" s="7" t="s">
        <v>16</v>
      </c>
      <c r="AK24" s="8"/>
      <c r="AL24" s="12" t="str">
        <f>IF((180/3.14159)*ATAN(AL7/12)&lt;10,"Roof Pitch X must be &gt;=10","OK")</f>
        <v>OK</v>
      </c>
      <c r="AZ24" s="2">
        <f t="shared" si="13"/>
        <v>4</v>
      </c>
      <c r="BA24" s="7" t="s">
        <v>16</v>
      </c>
      <c r="BB24" s="8"/>
      <c r="BC24" s="12" t="str">
        <f>IF((180/3.14159)*ATAN(BC7/12)&lt;10,"Roof Pitch X must be &gt;=10","OK")</f>
        <v>OK</v>
      </c>
      <c r="BQ24" s="2">
        <f t="shared" si="17"/>
        <v>5</v>
      </c>
      <c r="BR24" s="7" t="s">
        <v>16</v>
      </c>
      <c r="BS24" s="8"/>
      <c r="BT24" s="12" t="str">
        <f>IF((180/3.14159)*ATAN(BT7/12)&lt;10,"Roof Pitch X must be &gt;=10","OK")</f>
        <v>OK</v>
      </c>
      <c r="CH24" s="2">
        <f t="shared" si="21"/>
        <v>6</v>
      </c>
      <c r="CI24" s="7" t="s">
        <v>16</v>
      </c>
      <c r="CJ24" s="8"/>
      <c r="CK24" s="12" t="str">
        <f>IF((180/3.14159)*ATAN(CK7/12)&lt;10,"Roof Pitch X must be &gt;=10","OK")</f>
        <v>OK</v>
      </c>
      <c r="CY24" s="2">
        <f t="shared" si="25"/>
        <v>7</v>
      </c>
      <c r="CZ24" s="7" t="s">
        <v>16</v>
      </c>
      <c r="DA24" s="8"/>
      <c r="DB24" s="12" t="str">
        <f>IF((180/3.14159)*ATAN(DB7/12)&lt;10,"Roof Pitch X must be &gt;=10","OK")</f>
        <v>OK</v>
      </c>
      <c r="DP24" s="2">
        <f t="shared" si="29"/>
        <v>8</v>
      </c>
      <c r="DQ24" s="7" t="s">
        <v>16</v>
      </c>
      <c r="DR24" s="8"/>
      <c r="DS24" s="12" t="str">
        <f>IF((180/3.14159)*ATAN(DS7/12)&lt;10,"Roof Pitch X must be &gt;=10","OK")</f>
        <v>OK</v>
      </c>
    </row>
    <row r="25" spans="1:124" x14ac:dyDescent="0.2">
      <c r="A25" s="2">
        <f t="shared" si="1"/>
        <v>1</v>
      </c>
      <c r="B25" s="3" t="s">
        <v>17</v>
      </c>
      <c r="C25" s="4" t="s">
        <v>2</v>
      </c>
      <c r="D25" s="11">
        <f>(D3/2)*(D6/12)</f>
        <v>5</v>
      </c>
      <c r="R25" s="2">
        <f t="shared" si="5"/>
        <v>2</v>
      </c>
      <c r="S25" s="3" t="s">
        <v>17</v>
      </c>
      <c r="T25" s="4" t="s">
        <v>2</v>
      </c>
      <c r="U25" s="11">
        <f>(U3/2)*(U6/12)</f>
        <v>5</v>
      </c>
      <c r="AI25" s="2">
        <f t="shared" si="9"/>
        <v>3</v>
      </c>
      <c r="AJ25" s="3" t="s">
        <v>17</v>
      </c>
      <c r="AK25" s="4" t="s">
        <v>2</v>
      </c>
      <c r="AL25" s="11">
        <f>(AL3/2)*(AL6/12)</f>
        <v>5</v>
      </c>
      <c r="AZ25" s="2">
        <f t="shared" si="13"/>
        <v>4</v>
      </c>
      <c r="BA25" s="3" t="s">
        <v>17</v>
      </c>
      <c r="BB25" s="4" t="s">
        <v>2</v>
      </c>
      <c r="BC25" s="11">
        <f>(BC3/2)*(BC6/12)</f>
        <v>5</v>
      </c>
      <c r="BQ25" s="2">
        <f t="shared" si="17"/>
        <v>5</v>
      </c>
      <c r="BR25" s="3" t="s">
        <v>17</v>
      </c>
      <c r="BS25" s="4" t="s">
        <v>2</v>
      </c>
      <c r="BT25" s="11">
        <f>(BT3/2)*(BT6/12)</f>
        <v>5</v>
      </c>
      <c r="CH25" s="2">
        <f t="shared" si="21"/>
        <v>6</v>
      </c>
      <c r="CI25" s="3" t="s">
        <v>17</v>
      </c>
      <c r="CJ25" s="4" t="s">
        <v>2</v>
      </c>
      <c r="CK25" s="11">
        <f>(CK3/2)*(CK6/12)</f>
        <v>5</v>
      </c>
      <c r="CY25" s="2">
        <f t="shared" si="25"/>
        <v>7</v>
      </c>
      <c r="CZ25" s="3" t="s">
        <v>17</v>
      </c>
      <c r="DA25" s="4" t="s">
        <v>2</v>
      </c>
      <c r="DB25" s="11">
        <f>(DB3/2)*(DB6/12)</f>
        <v>5</v>
      </c>
      <c r="DP25" s="2">
        <f t="shared" si="29"/>
        <v>8</v>
      </c>
      <c r="DQ25" s="3" t="s">
        <v>17</v>
      </c>
      <c r="DR25" s="4" t="s">
        <v>2</v>
      </c>
      <c r="DS25" s="11">
        <f>(DS3/2)*(DS6/12)</f>
        <v>5</v>
      </c>
    </row>
    <row r="26" spans="1:124" x14ac:dyDescent="0.2">
      <c r="A26" s="2">
        <f t="shared" si="1"/>
        <v>1</v>
      </c>
      <c r="B26" s="7" t="s">
        <v>18</v>
      </c>
      <c r="C26" s="8" t="s">
        <v>2</v>
      </c>
      <c r="D26" s="12">
        <f>D4+D25/2</f>
        <v>10.5</v>
      </c>
      <c r="R26" s="2">
        <f t="shared" si="5"/>
        <v>2</v>
      </c>
      <c r="S26" s="7" t="s">
        <v>18</v>
      </c>
      <c r="T26" s="8" t="s">
        <v>2</v>
      </c>
      <c r="U26" s="12">
        <f>U4+U25/2</f>
        <v>10.5</v>
      </c>
      <c r="AI26" s="2">
        <f t="shared" si="9"/>
        <v>3</v>
      </c>
      <c r="AJ26" s="7" t="s">
        <v>18</v>
      </c>
      <c r="AK26" s="8" t="s">
        <v>2</v>
      </c>
      <c r="AL26" s="12">
        <f>AL4+AL25/2</f>
        <v>10.5</v>
      </c>
      <c r="AZ26" s="2">
        <f t="shared" si="13"/>
        <v>4</v>
      </c>
      <c r="BA26" s="7" t="s">
        <v>18</v>
      </c>
      <c r="BB26" s="8" t="s">
        <v>2</v>
      </c>
      <c r="BC26" s="12">
        <f>BC4+BC25/2</f>
        <v>10.5</v>
      </c>
      <c r="BQ26" s="2">
        <f t="shared" si="17"/>
        <v>5</v>
      </c>
      <c r="BR26" s="7" t="s">
        <v>18</v>
      </c>
      <c r="BS26" s="8" t="s">
        <v>2</v>
      </c>
      <c r="BT26" s="12">
        <f>BT4+BT25/2</f>
        <v>10.5</v>
      </c>
      <c r="CH26" s="2">
        <f t="shared" si="21"/>
        <v>6</v>
      </c>
      <c r="CI26" s="7" t="s">
        <v>18</v>
      </c>
      <c r="CJ26" s="8" t="s">
        <v>2</v>
      </c>
      <c r="CK26" s="12">
        <f>CK4+CK25/2</f>
        <v>10.5</v>
      </c>
      <c r="CY26" s="2">
        <f t="shared" si="25"/>
        <v>7</v>
      </c>
      <c r="CZ26" s="7" t="s">
        <v>18</v>
      </c>
      <c r="DA26" s="8" t="s">
        <v>2</v>
      </c>
      <c r="DB26" s="12">
        <f>DB4+DB25/2</f>
        <v>10.5</v>
      </c>
      <c r="DP26" s="2">
        <f t="shared" si="29"/>
        <v>8</v>
      </c>
      <c r="DQ26" s="7" t="s">
        <v>18</v>
      </c>
      <c r="DR26" s="8" t="s">
        <v>2</v>
      </c>
      <c r="DS26" s="12">
        <f>DS4+DS25/2</f>
        <v>10.5</v>
      </c>
    </row>
    <row r="27" spans="1:124" x14ac:dyDescent="0.2">
      <c r="A27" s="2">
        <f t="shared" si="1"/>
        <v>1</v>
      </c>
      <c r="C27" s="13"/>
      <c r="D27" s="17"/>
      <c r="R27" s="2">
        <f t="shared" si="5"/>
        <v>2</v>
      </c>
      <c r="T27" s="13"/>
      <c r="U27" s="213"/>
      <c r="AI27" s="2">
        <f t="shared" si="9"/>
        <v>3</v>
      </c>
      <c r="AK27" s="13"/>
      <c r="AL27" s="213"/>
      <c r="AZ27" s="2">
        <f t="shared" si="13"/>
        <v>4</v>
      </c>
      <c r="BB27" s="13"/>
      <c r="BC27" s="213"/>
      <c r="BQ27" s="2">
        <f t="shared" si="17"/>
        <v>5</v>
      </c>
      <c r="BS27" s="13"/>
      <c r="BT27" s="213"/>
      <c r="CH27" s="2">
        <f t="shared" si="21"/>
        <v>6</v>
      </c>
      <c r="CJ27" s="13"/>
      <c r="CK27" s="213"/>
      <c r="CY27" s="2">
        <f t="shared" si="25"/>
        <v>7</v>
      </c>
      <c r="DA27" s="13"/>
      <c r="DB27" s="213"/>
      <c r="DP27" s="2">
        <f t="shared" si="29"/>
        <v>8</v>
      </c>
      <c r="DR27" s="13"/>
      <c r="DS27" s="213"/>
    </row>
    <row r="28" spans="1:124" x14ac:dyDescent="0.2">
      <c r="A28" s="2">
        <f t="shared" si="1"/>
        <v>1</v>
      </c>
      <c r="C28" s="13" t="s">
        <v>29</v>
      </c>
      <c r="D28" s="9" t="s">
        <v>30</v>
      </c>
      <c r="E28" t="s">
        <v>31</v>
      </c>
      <c r="R28" s="2">
        <f t="shared" si="5"/>
        <v>2</v>
      </c>
      <c r="T28" s="13" t="s">
        <v>29</v>
      </c>
      <c r="U28" s="9" t="s">
        <v>30</v>
      </c>
      <c r="V28" t="s">
        <v>31</v>
      </c>
      <c r="AI28" s="2">
        <f t="shared" si="9"/>
        <v>3</v>
      </c>
      <c r="AK28" s="13" t="s">
        <v>29</v>
      </c>
      <c r="AL28" s="9" t="s">
        <v>30</v>
      </c>
      <c r="AM28" t="s">
        <v>31</v>
      </c>
      <c r="AZ28" s="2">
        <f t="shared" si="13"/>
        <v>4</v>
      </c>
      <c r="BB28" s="13" t="s">
        <v>29</v>
      </c>
      <c r="BC28" s="9" t="s">
        <v>30</v>
      </c>
      <c r="BD28" t="s">
        <v>31</v>
      </c>
      <c r="BQ28" s="2">
        <f t="shared" si="17"/>
        <v>5</v>
      </c>
      <c r="BS28" s="13" t="s">
        <v>29</v>
      </c>
      <c r="BT28" s="9" t="s">
        <v>30</v>
      </c>
      <c r="BU28" t="s">
        <v>31</v>
      </c>
      <c r="CH28" s="2">
        <f t="shared" si="21"/>
        <v>6</v>
      </c>
      <c r="CJ28" s="13" t="s">
        <v>29</v>
      </c>
      <c r="CK28" s="9" t="s">
        <v>30</v>
      </c>
      <c r="CL28" t="s">
        <v>31</v>
      </c>
      <c r="CY28" s="2">
        <f t="shared" si="25"/>
        <v>7</v>
      </c>
      <c r="DA28" s="13" t="s">
        <v>29</v>
      </c>
      <c r="DB28" s="9" t="s">
        <v>30</v>
      </c>
      <c r="DC28" t="s">
        <v>31</v>
      </c>
      <c r="DP28" s="2">
        <f t="shared" si="29"/>
        <v>8</v>
      </c>
      <c r="DR28" s="13" t="s">
        <v>29</v>
      </c>
      <c r="DS28" s="9" t="s">
        <v>30</v>
      </c>
      <c r="DT28" t="s">
        <v>31</v>
      </c>
    </row>
    <row r="29" spans="1:124" x14ac:dyDescent="0.2">
      <c r="A29" s="2">
        <f t="shared" si="1"/>
        <v>1</v>
      </c>
      <c r="C29" s="13"/>
      <c r="D29" s="17"/>
      <c r="E29" t="s">
        <v>32</v>
      </c>
      <c r="R29" s="2">
        <f t="shared" si="5"/>
        <v>2</v>
      </c>
      <c r="T29" s="13"/>
      <c r="U29" s="213"/>
      <c r="V29" t="s">
        <v>32</v>
      </c>
      <c r="AI29" s="2">
        <f t="shared" si="9"/>
        <v>3</v>
      </c>
      <c r="AK29" s="13"/>
      <c r="AL29" s="213"/>
      <c r="AM29" t="s">
        <v>32</v>
      </c>
      <c r="AZ29" s="2">
        <f t="shared" si="13"/>
        <v>4</v>
      </c>
      <c r="BB29" s="13"/>
      <c r="BC29" s="213"/>
      <c r="BD29" t="s">
        <v>32</v>
      </c>
      <c r="BQ29" s="2">
        <f t="shared" si="17"/>
        <v>5</v>
      </c>
      <c r="BS29" s="13"/>
      <c r="BT29" s="213"/>
      <c r="BU29" t="s">
        <v>32</v>
      </c>
      <c r="CH29" s="2">
        <f t="shared" si="21"/>
        <v>6</v>
      </c>
      <c r="CJ29" s="13"/>
      <c r="CK29" s="213"/>
      <c r="CL29" t="s">
        <v>32</v>
      </c>
      <c r="CY29" s="2">
        <f t="shared" si="25"/>
        <v>7</v>
      </c>
      <c r="DA29" s="13"/>
      <c r="DB29" s="213"/>
      <c r="DC29" t="s">
        <v>32</v>
      </c>
      <c r="DP29" s="2">
        <f t="shared" si="29"/>
        <v>8</v>
      </c>
      <c r="DR29" s="13"/>
      <c r="DS29" s="213"/>
      <c r="DT29" t="s">
        <v>32</v>
      </c>
    </row>
    <row r="30" spans="1:124" x14ac:dyDescent="0.2">
      <c r="A30" s="2">
        <f t="shared" si="1"/>
        <v>1</v>
      </c>
      <c r="C30" s="13"/>
      <c r="D30" s="17"/>
      <c r="E30" t="s">
        <v>33</v>
      </c>
      <c r="R30" s="2">
        <f t="shared" si="5"/>
        <v>2</v>
      </c>
      <c r="T30" s="13"/>
      <c r="U30" s="213"/>
      <c r="V30" t="s">
        <v>33</v>
      </c>
      <c r="AI30" s="2">
        <f t="shared" si="9"/>
        <v>3</v>
      </c>
      <c r="AK30" s="13"/>
      <c r="AL30" s="213"/>
      <c r="AM30" t="s">
        <v>33</v>
      </c>
      <c r="AZ30" s="2">
        <f t="shared" si="13"/>
        <v>4</v>
      </c>
      <c r="BB30" s="13"/>
      <c r="BC30" s="213"/>
      <c r="BD30" t="s">
        <v>33</v>
      </c>
      <c r="BQ30" s="2">
        <f t="shared" si="17"/>
        <v>5</v>
      </c>
      <c r="BS30" s="13"/>
      <c r="BT30" s="213"/>
      <c r="BU30" t="s">
        <v>33</v>
      </c>
      <c r="CH30" s="2">
        <f t="shared" si="21"/>
        <v>6</v>
      </c>
      <c r="CJ30" s="13"/>
      <c r="CK30" s="213"/>
      <c r="CL30" t="s">
        <v>33</v>
      </c>
      <c r="CY30" s="2">
        <f t="shared" si="25"/>
        <v>7</v>
      </c>
      <c r="DA30" s="13"/>
      <c r="DB30" s="213"/>
      <c r="DC30" t="s">
        <v>33</v>
      </c>
      <c r="DP30" s="2">
        <f t="shared" si="29"/>
        <v>8</v>
      </c>
      <c r="DR30" s="13"/>
      <c r="DS30" s="213"/>
      <c r="DT30" t="s">
        <v>33</v>
      </c>
    </row>
    <row r="31" spans="1:124" x14ac:dyDescent="0.2">
      <c r="A31" s="2">
        <f t="shared" si="1"/>
        <v>1</v>
      </c>
      <c r="C31" s="13"/>
      <c r="D31" s="17"/>
      <c r="E31" t="s">
        <v>34</v>
      </c>
      <c r="R31" s="2">
        <f t="shared" si="5"/>
        <v>2</v>
      </c>
      <c r="T31" s="13"/>
      <c r="U31" s="213"/>
      <c r="V31" t="s">
        <v>34</v>
      </c>
      <c r="AI31" s="2">
        <f t="shared" si="9"/>
        <v>3</v>
      </c>
      <c r="AK31" s="13"/>
      <c r="AL31" s="213"/>
      <c r="AM31" t="s">
        <v>34</v>
      </c>
      <c r="AZ31" s="2">
        <f t="shared" si="13"/>
        <v>4</v>
      </c>
      <c r="BB31" s="13"/>
      <c r="BC31" s="213"/>
      <c r="BD31" t="s">
        <v>34</v>
      </c>
      <c r="BQ31" s="2">
        <f t="shared" si="17"/>
        <v>5</v>
      </c>
      <c r="BS31" s="13"/>
      <c r="BT31" s="213"/>
      <c r="BU31" t="s">
        <v>34</v>
      </c>
      <c r="CH31" s="2">
        <f t="shared" si="21"/>
        <v>6</v>
      </c>
      <c r="CJ31" s="13"/>
      <c r="CK31" s="213"/>
      <c r="CL31" t="s">
        <v>34</v>
      </c>
      <c r="CY31" s="2">
        <f t="shared" si="25"/>
        <v>7</v>
      </c>
      <c r="DA31" s="13"/>
      <c r="DB31" s="213"/>
      <c r="DC31" t="s">
        <v>34</v>
      </c>
      <c r="DP31" s="2">
        <f t="shared" si="29"/>
        <v>8</v>
      </c>
      <c r="DR31" s="13"/>
      <c r="DS31" s="213"/>
      <c r="DT31" t="s">
        <v>34</v>
      </c>
    </row>
    <row r="32" spans="1:124" x14ac:dyDescent="0.2">
      <c r="A32" s="2">
        <f t="shared" si="1"/>
        <v>1</v>
      </c>
      <c r="R32" s="2">
        <f t="shared" si="5"/>
        <v>2</v>
      </c>
      <c r="AI32" s="2">
        <f t="shared" si="9"/>
        <v>3</v>
      </c>
      <c r="AZ32" s="2">
        <f t="shared" si="13"/>
        <v>4</v>
      </c>
      <c r="BQ32" s="2">
        <f t="shared" si="17"/>
        <v>5</v>
      </c>
      <c r="CH32" s="2">
        <f t="shared" si="21"/>
        <v>6</v>
      </c>
      <c r="CY32" s="2">
        <f t="shared" si="25"/>
        <v>7</v>
      </c>
      <c r="DP32" s="2">
        <f t="shared" si="29"/>
        <v>8</v>
      </c>
    </row>
    <row r="33" spans="1:124" s="66" customFormat="1" x14ac:dyDescent="0.2">
      <c r="A33" s="69" t="s">
        <v>113</v>
      </c>
      <c r="R33" s="69" t="s">
        <v>113</v>
      </c>
      <c r="AI33" s="69" t="s">
        <v>113</v>
      </c>
      <c r="AZ33" s="69" t="s">
        <v>113</v>
      </c>
      <c r="BQ33" s="69" t="s">
        <v>113</v>
      </c>
      <c r="CH33" s="69" t="s">
        <v>113</v>
      </c>
      <c r="CY33" s="69" t="s">
        <v>113</v>
      </c>
      <c r="DP33" s="69" t="s">
        <v>113</v>
      </c>
    </row>
    <row r="34" spans="1:124" x14ac:dyDescent="0.2">
      <c r="A34" s="1" t="s">
        <v>0</v>
      </c>
      <c r="R34" s="1" t="s">
        <v>0</v>
      </c>
      <c r="AI34" s="1" t="s">
        <v>0</v>
      </c>
      <c r="AZ34" s="1" t="s">
        <v>0</v>
      </c>
      <c r="BQ34" s="1" t="s">
        <v>0</v>
      </c>
      <c r="CH34" s="1" t="s">
        <v>0</v>
      </c>
      <c r="CY34" s="1" t="s">
        <v>0</v>
      </c>
      <c r="DP34" s="1" t="s">
        <v>0</v>
      </c>
    </row>
    <row r="35" spans="1:124" x14ac:dyDescent="0.2">
      <c r="B35" s="13" t="s">
        <v>1</v>
      </c>
      <c r="C35" s="17" t="s">
        <v>2</v>
      </c>
      <c r="D35" s="9">
        <f>D2</f>
        <v>40</v>
      </c>
      <c r="E35" s="17"/>
      <c r="S35" s="13" t="s">
        <v>1</v>
      </c>
      <c r="T35" s="213" t="s">
        <v>2</v>
      </c>
      <c r="U35" s="9">
        <f>U2</f>
        <v>40</v>
      </c>
      <c r="V35" s="213"/>
      <c r="AJ35" s="13" t="s">
        <v>1</v>
      </c>
      <c r="AK35" s="213" t="s">
        <v>2</v>
      </c>
      <c r="AL35" s="9">
        <f>AL2</f>
        <v>40</v>
      </c>
      <c r="AM35" s="213"/>
      <c r="BA35" s="13" t="s">
        <v>1</v>
      </c>
      <c r="BB35" s="213" t="s">
        <v>2</v>
      </c>
      <c r="BC35" s="9">
        <f>BC2</f>
        <v>40</v>
      </c>
      <c r="BD35" s="213"/>
      <c r="BR35" s="13" t="s">
        <v>1</v>
      </c>
      <c r="BS35" s="213" t="s">
        <v>2</v>
      </c>
      <c r="BT35" s="9">
        <f>BT2</f>
        <v>40</v>
      </c>
      <c r="BU35" s="213"/>
      <c r="CI35" s="13" t="s">
        <v>1</v>
      </c>
      <c r="CJ35" s="213" t="s">
        <v>2</v>
      </c>
      <c r="CK35" s="9">
        <f>CK2</f>
        <v>40</v>
      </c>
      <c r="CL35" s="213"/>
      <c r="CZ35" s="13" t="s">
        <v>1</v>
      </c>
      <c r="DA35" s="213" t="s">
        <v>2</v>
      </c>
      <c r="DB35" s="9">
        <f>DB2</f>
        <v>40</v>
      </c>
      <c r="DC35" s="213"/>
      <c r="DQ35" s="13" t="s">
        <v>1</v>
      </c>
      <c r="DR35" s="213" t="s">
        <v>2</v>
      </c>
      <c r="DS35" s="9">
        <f>DS2</f>
        <v>40</v>
      </c>
      <c r="DT35" s="213"/>
    </row>
    <row r="36" spans="1:124" x14ac:dyDescent="0.2">
      <c r="B36" s="13" t="s">
        <v>3</v>
      </c>
      <c r="C36" s="17" t="s">
        <v>2</v>
      </c>
      <c r="D36" s="9">
        <f t="shared" ref="D36:D40" si="34">D3</f>
        <v>20</v>
      </c>
      <c r="E36" s="17"/>
      <c r="S36" s="13" t="s">
        <v>3</v>
      </c>
      <c r="T36" s="213" t="s">
        <v>2</v>
      </c>
      <c r="U36" s="9">
        <f t="shared" ref="U36:U40" si="35">U3</f>
        <v>20</v>
      </c>
      <c r="V36" s="213"/>
      <c r="AJ36" s="13" t="s">
        <v>3</v>
      </c>
      <c r="AK36" s="213" t="s">
        <v>2</v>
      </c>
      <c r="AL36" s="9">
        <f t="shared" ref="AL36:AL40" si="36">AL3</f>
        <v>20</v>
      </c>
      <c r="AM36" s="213"/>
      <c r="BA36" s="13" t="s">
        <v>3</v>
      </c>
      <c r="BB36" s="213" t="s">
        <v>2</v>
      </c>
      <c r="BC36" s="9">
        <f t="shared" ref="BC36:BC40" si="37">BC3</f>
        <v>20</v>
      </c>
      <c r="BD36" s="213"/>
      <c r="BR36" s="13" t="s">
        <v>3</v>
      </c>
      <c r="BS36" s="213" t="s">
        <v>2</v>
      </c>
      <c r="BT36" s="9">
        <f t="shared" ref="BT36:BT40" si="38">BT3</f>
        <v>20</v>
      </c>
      <c r="BU36" s="213"/>
      <c r="CI36" s="13" t="s">
        <v>3</v>
      </c>
      <c r="CJ36" s="213" t="s">
        <v>2</v>
      </c>
      <c r="CK36" s="9">
        <f t="shared" ref="CK36:CK40" si="39">CK3</f>
        <v>20</v>
      </c>
      <c r="CL36" s="213"/>
      <c r="CZ36" s="13" t="s">
        <v>3</v>
      </c>
      <c r="DA36" s="213" t="s">
        <v>2</v>
      </c>
      <c r="DB36" s="9">
        <f t="shared" ref="DB36:DB40" si="40">DB3</f>
        <v>20</v>
      </c>
      <c r="DC36" s="213"/>
      <c r="DQ36" s="13" t="s">
        <v>3</v>
      </c>
      <c r="DR36" s="213" t="s">
        <v>2</v>
      </c>
      <c r="DS36" s="9">
        <f t="shared" ref="DS36:DS40" si="41">DS3</f>
        <v>20</v>
      </c>
      <c r="DT36" s="213"/>
    </row>
    <row r="37" spans="1:124" x14ac:dyDescent="0.2">
      <c r="B37" s="13" t="s">
        <v>4</v>
      </c>
      <c r="C37" s="17" t="s">
        <v>2</v>
      </c>
      <c r="D37" s="9">
        <f t="shared" si="34"/>
        <v>8</v>
      </c>
      <c r="E37" s="17"/>
      <c r="S37" s="13" t="s">
        <v>4</v>
      </c>
      <c r="T37" s="213" t="s">
        <v>2</v>
      </c>
      <c r="U37" s="9">
        <f t="shared" si="35"/>
        <v>8</v>
      </c>
      <c r="V37" s="213"/>
      <c r="AJ37" s="13" t="s">
        <v>4</v>
      </c>
      <c r="AK37" s="213" t="s">
        <v>2</v>
      </c>
      <c r="AL37" s="9">
        <f t="shared" si="36"/>
        <v>8</v>
      </c>
      <c r="AM37" s="213"/>
      <c r="BA37" s="13" t="s">
        <v>4</v>
      </c>
      <c r="BB37" s="213" t="s">
        <v>2</v>
      </c>
      <c r="BC37" s="9">
        <f t="shared" si="37"/>
        <v>8</v>
      </c>
      <c r="BD37" s="213"/>
      <c r="BR37" s="13" t="s">
        <v>4</v>
      </c>
      <c r="BS37" s="213" t="s">
        <v>2</v>
      </c>
      <c r="BT37" s="9">
        <f t="shared" si="38"/>
        <v>8</v>
      </c>
      <c r="BU37" s="213"/>
      <c r="CI37" s="13" t="s">
        <v>4</v>
      </c>
      <c r="CJ37" s="213" t="s">
        <v>2</v>
      </c>
      <c r="CK37" s="9">
        <f t="shared" si="39"/>
        <v>8</v>
      </c>
      <c r="CL37" s="213"/>
      <c r="CZ37" s="13" t="s">
        <v>4</v>
      </c>
      <c r="DA37" s="213" t="s">
        <v>2</v>
      </c>
      <c r="DB37" s="9">
        <f t="shared" si="40"/>
        <v>8</v>
      </c>
      <c r="DC37" s="213"/>
      <c r="DQ37" s="13" t="s">
        <v>4</v>
      </c>
      <c r="DR37" s="213" t="s">
        <v>2</v>
      </c>
      <c r="DS37" s="9">
        <f t="shared" si="41"/>
        <v>8</v>
      </c>
      <c r="DT37" s="213"/>
    </row>
    <row r="38" spans="1:124" x14ac:dyDescent="0.2">
      <c r="B38" s="13" t="s">
        <v>5</v>
      </c>
      <c r="C38" s="17" t="s">
        <v>2</v>
      </c>
      <c r="D38" s="9">
        <f t="shared" si="34"/>
        <v>1</v>
      </c>
      <c r="E38" s="17"/>
      <c r="S38" s="13" t="s">
        <v>5</v>
      </c>
      <c r="T38" s="213" t="s">
        <v>2</v>
      </c>
      <c r="U38" s="9">
        <f t="shared" si="35"/>
        <v>1</v>
      </c>
      <c r="V38" s="213"/>
      <c r="AJ38" s="13" t="s">
        <v>5</v>
      </c>
      <c r="AK38" s="213" t="s">
        <v>2</v>
      </c>
      <c r="AL38" s="9">
        <f t="shared" si="36"/>
        <v>1</v>
      </c>
      <c r="AM38" s="213"/>
      <c r="BA38" s="13" t="s">
        <v>5</v>
      </c>
      <c r="BB38" s="213" t="s">
        <v>2</v>
      </c>
      <c r="BC38" s="9">
        <f t="shared" si="37"/>
        <v>1</v>
      </c>
      <c r="BD38" s="213"/>
      <c r="BR38" s="13" t="s">
        <v>5</v>
      </c>
      <c r="BS38" s="213" t="s">
        <v>2</v>
      </c>
      <c r="BT38" s="9">
        <f t="shared" si="38"/>
        <v>1</v>
      </c>
      <c r="BU38" s="213"/>
      <c r="CI38" s="13" t="s">
        <v>5</v>
      </c>
      <c r="CJ38" s="213" t="s">
        <v>2</v>
      </c>
      <c r="CK38" s="9">
        <f t="shared" si="39"/>
        <v>1</v>
      </c>
      <c r="CL38" s="213"/>
      <c r="CZ38" s="13" t="s">
        <v>5</v>
      </c>
      <c r="DA38" s="213" t="s">
        <v>2</v>
      </c>
      <c r="DB38" s="9">
        <f t="shared" si="40"/>
        <v>1</v>
      </c>
      <c r="DC38" s="213"/>
      <c r="DQ38" s="13" t="s">
        <v>5</v>
      </c>
      <c r="DR38" s="213" t="s">
        <v>2</v>
      </c>
      <c r="DS38" s="9">
        <f t="shared" si="41"/>
        <v>1</v>
      </c>
      <c r="DT38" s="213"/>
    </row>
    <row r="39" spans="1:124" x14ac:dyDescent="0.2">
      <c r="B39" s="13" t="s">
        <v>6</v>
      </c>
      <c r="C39" s="17" t="s">
        <v>7</v>
      </c>
      <c r="D39" s="9">
        <f t="shared" si="34"/>
        <v>6</v>
      </c>
      <c r="E39" s="17"/>
      <c r="S39" s="13" t="s">
        <v>6</v>
      </c>
      <c r="T39" s="213" t="s">
        <v>7</v>
      </c>
      <c r="U39" s="9">
        <f t="shared" si="35"/>
        <v>6</v>
      </c>
      <c r="V39" s="213"/>
      <c r="AJ39" s="13" t="s">
        <v>6</v>
      </c>
      <c r="AK39" s="213" t="s">
        <v>7</v>
      </c>
      <c r="AL39" s="9">
        <f t="shared" si="36"/>
        <v>6</v>
      </c>
      <c r="AM39" s="213"/>
      <c r="BA39" s="13" t="s">
        <v>6</v>
      </c>
      <c r="BB39" s="213" t="s">
        <v>7</v>
      </c>
      <c r="BC39" s="9">
        <f t="shared" si="37"/>
        <v>6</v>
      </c>
      <c r="BD39" s="213"/>
      <c r="BR39" s="13" t="s">
        <v>6</v>
      </c>
      <c r="BS39" s="213" t="s">
        <v>7</v>
      </c>
      <c r="BT39" s="9">
        <f t="shared" si="38"/>
        <v>6</v>
      </c>
      <c r="BU39" s="213"/>
      <c r="CI39" s="13" t="s">
        <v>6</v>
      </c>
      <c r="CJ39" s="213" t="s">
        <v>7</v>
      </c>
      <c r="CK39" s="9">
        <f t="shared" si="39"/>
        <v>6</v>
      </c>
      <c r="CL39" s="213"/>
      <c r="CZ39" s="13" t="s">
        <v>6</v>
      </c>
      <c r="DA39" s="213" t="s">
        <v>7</v>
      </c>
      <c r="DB39" s="9">
        <f t="shared" si="40"/>
        <v>6</v>
      </c>
      <c r="DC39" s="213"/>
      <c r="DQ39" s="13" t="s">
        <v>6</v>
      </c>
      <c r="DR39" s="213" t="s">
        <v>7</v>
      </c>
      <c r="DS39" s="9">
        <f t="shared" si="41"/>
        <v>6</v>
      </c>
      <c r="DT39" s="213"/>
    </row>
    <row r="40" spans="1:124" x14ac:dyDescent="0.2">
      <c r="B40" s="13" t="s">
        <v>8</v>
      </c>
      <c r="C40" s="17" t="s">
        <v>7</v>
      </c>
      <c r="D40" s="9">
        <f t="shared" si="34"/>
        <v>6</v>
      </c>
      <c r="E40" s="39" t="s">
        <v>9</v>
      </c>
      <c r="S40" s="13" t="s">
        <v>8</v>
      </c>
      <c r="T40" s="213" t="s">
        <v>7</v>
      </c>
      <c r="U40" s="9">
        <f t="shared" si="35"/>
        <v>6</v>
      </c>
      <c r="V40" s="39" t="s">
        <v>9</v>
      </c>
      <c r="AJ40" s="13" t="s">
        <v>8</v>
      </c>
      <c r="AK40" s="213" t="s">
        <v>7</v>
      </c>
      <c r="AL40" s="9">
        <f t="shared" si="36"/>
        <v>6</v>
      </c>
      <c r="AM40" s="39" t="s">
        <v>9</v>
      </c>
      <c r="BA40" s="13" t="s">
        <v>8</v>
      </c>
      <c r="BB40" s="213" t="s">
        <v>7</v>
      </c>
      <c r="BC40" s="9">
        <f t="shared" si="37"/>
        <v>6</v>
      </c>
      <c r="BD40" s="39" t="s">
        <v>9</v>
      </c>
      <c r="BR40" s="13" t="s">
        <v>8</v>
      </c>
      <c r="BS40" s="213" t="s">
        <v>7</v>
      </c>
      <c r="BT40" s="9">
        <f t="shared" si="38"/>
        <v>6</v>
      </c>
      <c r="BU40" s="39" t="s">
        <v>9</v>
      </c>
      <c r="CI40" s="13" t="s">
        <v>8</v>
      </c>
      <c r="CJ40" s="213" t="s">
        <v>7</v>
      </c>
      <c r="CK40" s="9">
        <f t="shared" si="39"/>
        <v>6</v>
      </c>
      <c r="CL40" s="39" t="s">
        <v>9</v>
      </c>
      <c r="CZ40" s="13" t="s">
        <v>8</v>
      </c>
      <c r="DA40" s="213" t="s">
        <v>7</v>
      </c>
      <c r="DB40" s="9">
        <f t="shared" si="40"/>
        <v>6</v>
      </c>
      <c r="DC40" s="39" t="s">
        <v>9</v>
      </c>
      <c r="DQ40" s="13" t="s">
        <v>8</v>
      </c>
      <c r="DR40" s="213" t="s">
        <v>7</v>
      </c>
      <c r="DS40" s="9">
        <f t="shared" si="41"/>
        <v>6</v>
      </c>
      <c r="DT40" s="39" t="s">
        <v>9</v>
      </c>
    </row>
    <row r="41" spans="1:124" x14ac:dyDescent="0.2">
      <c r="B41" s="13" t="s">
        <v>10</v>
      </c>
      <c r="C41" s="17" t="s">
        <v>2</v>
      </c>
      <c r="D41" s="40">
        <f>D19</f>
        <v>20</v>
      </c>
      <c r="E41" s="17"/>
      <c r="S41" s="13" t="s">
        <v>10</v>
      </c>
      <c r="T41" s="213" t="s">
        <v>2</v>
      </c>
      <c r="U41" s="40">
        <f>U19</f>
        <v>20</v>
      </c>
      <c r="V41" s="213"/>
      <c r="AJ41" s="13" t="s">
        <v>10</v>
      </c>
      <c r="AK41" s="213" t="s">
        <v>2</v>
      </c>
      <c r="AL41" s="40">
        <f>AL19</f>
        <v>20</v>
      </c>
      <c r="AM41" s="213"/>
      <c r="BA41" s="13" t="s">
        <v>10</v>
      </c>
      <c r="BB41" s="213" t="s">
        <v>2</v>
      </c>
      <c r="BC41" s="40">
        <f>BC19</f>
        <v>20</v>
      </c>
      <c r="BD41" s="213"/>
      <c r="BR41" s="13" t="s">
        <v>10</v>
      </c>
      <c r="BS41" s="213" t="s">
        <v>2</v>
      </c>
      <c r="BT41" s="40">
        <f>BT19</f>
        <v>20</v>
      </c>
      <c r="BU41" s="213"/>
      <c r="CI41" s="13" t="s">
        <v>10</v>
      </c>
      <c r="CJ41" s="213" t="s">
        <v>2</v>
      </c>
      <c r="CK41" s="40">
        <f>CK19</f>
        <v>20</v>
      </c>
      <c r="CL41" s="213"/>
      <c r="CZ41" s="13" t="s">
        <v>10</v>
      </c>
      <c r="DA41" s="213" t="s">
        <v>2</v>
      </c>
      <c r="DB41" s="40">
        <f>DB19</f>
        <v>20</v>
      </c>
      <c r="DC41" s="213"/>
      <c r="DQ41" s="13" t="s">
        <v>10</v>
      </c>
      <c r="DR41" s="213" t="s">
        <v>2</v>
      </c>
      <c r="DS41" s="40">
        <f>DS19</f>
        <v>20</v>
      </c>
      <c r="DT41" s="213"/>
    </row>
    <row r="42" spans="1:124" x14ac:dyDescent="0.2">
      <c r="B42" s="13" t="s">
        <v>11</v>
      </c>
      <c r="C42" s="17" t="s">
        <v>2</v>
      </c>
      <c r="D42" s="40">
        <f t="shared" ref="D42:D48" si="42">D20</f>
        <v>0</v>
      </c>
      <c r="E42" s="17"/>
      <c r="S42" s="13" t="s">
        <v>11</v>
      </c>
      <c r="T42" s="213" t="s">
        <v>2</v>
      </c>
      <c r="U42" s="40">
        <f t="shared" ref="U42:U48" si="43">U20</f>
        <v>0</v>
      </c>
      <c r="V42" s="213"/>
      <c r="AJ42" s="13" t="s">
        <v>11</v>
      </c>
      <c r="AK42" s="213" t="s">
        <v>2</v>
      </c>
      <c r="AL42" s="40">
        <f t="shared" ref="AL42:AL48" si="44">AL20</f>
        <v>0</v>
      </c>
      <c r="AM42" s="213"/>
      <c r="BA42" s="13" t="s">
        <v>11</v>
      </c>
      <c r="BB42" s="213" t="s">
        <v>2</v>
      </c>
      <c r="BC42" s="40">
        <f t="shared" ref="BC42:BC48" si="45">BC20</f>
        <v>0</v>
      </c>
      <c r="BD42" s="213"/>
      <c r="BR42" s="13" t="s">
        <v>11</v>
      </c>
      <c r="BS42" s="213" t="s">
        <v>2</v>
      </c>
      <c r="BT42" s="40">
        <f t="shared" ref="BT42:BT48" si="46">BT20</f>
        <v>0</v>
      </c>
      <c r="BU42" s="213"/>
      <c r="CI42" s="13" t="s">
        <v>11</v>
      </c>
      <c r="CJ42" s="213" t="s">
        <v>2</v>
      </c>
      <c r="CK42" s="40">
        <f t="shared" ref="CK42:CK48" si="47">CK20</f>
        <v>0</v>
      </c>
      <c r="CL42" s="213"/>
      <c r="CZ42" s="13" t="s">
        <v>11</v>
      </c>
      <c r="DA42" s="213" t="s">
        <v>2</v>
      </c>
      <c r="DB42" s="40">
        <f t="shared" ref="DB42:DB48" si="48">DB20</f>
        <v>0</v>
      </c>
      <c r="DC42" s="213"/>
      <c r="DQ42" s="13" t="s">
        <v>11</v>
      </c>
      <c r="DR42" s="213" t="s">
        <v>2</v>
      </c>
      <c r="DS42" s="40">
        <f t="shared" ref="DS42:DS48" si="49">DS20</f>
        <v>0</v>
      </c>
      <c r="DT42" s="213"/>
    </row>
    <row r="43" spans="1:124" x14ac:dyDescent="0.2">
      <c r="B43" s="13" t="s">
        <v>12</v>
      </c>
      <c r="C43" s="17" t="s">
        <v>13</v>
      </c>
      <c r="D43" s="40">
        <f t="shared" si="42"/>
        <v>26.565073615635743</v>
      </c>
      <c r="E43" s="17"/>
      <c r="S43" s="13" t="s">
        <v>12</v>
      </c>
      <c r="T43" s="213" t="s">
        <v>13</v>
      </c>
      <c r="U43" s="40">
        <f t="shared" si="43"/>
        <v>26.565073615635743</v>
      </c>
      <c r="V43" s="213"/>
      <c r="AJ43" s="13" t="s">
        <v>12</v>
      </c>
      <c r="AK43" s="213" t="s">
        <v>13</v>
      </c>
      <c r="AL43" s="40">
        <f t="shared" si="44"/>
        <v>26.565073615635743</v>
      </c>
      <c r="AM43" s="213"/>
      <c r="BA43" s="13" t="s">
        <v>12</v>
      </c>
      <c r="BB43" s="213" t="s">
        <v>13</v>
      </c>
      <c r="BC43" s="40">
        <f t="shared" si="45"/>
        <v>26.565073615635743</v>
      </c>
      <c r="BD43" s="213"/>
      <c r="BR43" s="13" t="s">
        <v>12</v>
      </c>
      <c r="BS43" s="213" t="s">
        <v>13</v>
      </c>
      <c r="BT43" s="40">
        <f t="shared" si="46"/>
        <v>26.565073615635743</v>
      </c>
      <c r="BU43" s="213"/>
      <c r="CI43" s="13" t="s">
        <v>12</v>
      </c>
      <c r="CJ43" s="213" t="s">
        <v>13</v>
      </c>
      <c r="CK43" s="40">
        <f t="shared" si="47"/>
        <v>26.565073615635743</v>
      </c>
      <c r="CL43" s="213"/>
      <c r="CZ43" s="13" t="s">
        <v>12</v>
      </c>
      <c r="DA43" s="213" t="s">
        <v>13</v>
      </c>
      <c r="DB43" s="40">
        <f t="shared" si="48"/>
        <v>26.565073615635743</v>
      </c>
      <c r="DC43" s="213"/>
      <c r="DQ43" s="13" t="s">
        <v>12</v>
      </c>
      <c r="DR43" s="213" t="s">
        <v>13</v>
      </c>
      <c r="DS43" s="40">
        <f t="shared" si="49"/>
        <v>26.565073615635743</v>
      </c>
      <c r="DT43" s="213"/>
    </row>
    <row r="44" spans="1:124" x14ac:dyDescent="0.2">
      <c r="B44" s="13" t="s">
        <v>14</v>
      </c>
      <c r="C44" s="17" t="s">
        <v>13</v>
      </c>
      <c r="D44" s="40">
        <f t="shared" si="42"/>
        <v>26.565073615635743</v>
      </c>
      <c r="E44" s="17"/>
      <c r="S44" s="13" t="s">
        <v>14</v>
      </c>
      <c r="T44" s="213" t="s">
        <v>13</v>
      </c>
      <c r="U44" s="40">
        <f t="shared" si="43"/>
        <v>26.565073615635743</v>
      </c>
      <c r="V44" s="213"/>
      <c r="AJ44" s="13" t="s">
        <v>14</v>
      </c>
      <c r="AK44" s="213" t="s">
        <v>13</v>
      </c>
      <c r="AL44" s="40">
        <f t="shared" si="44"/>
        <v>26.565073615635743</v>
      </c>
      <c r="AM44" s="213"/>
      <c r="BA44" s="13" t="s">
        <v>14</v>
      </c>
      <c r="BB44" s="213" t="s">
        <v>13</v>
      </c>
      <c r="BC44" s="40">
        <f t="shared" si="45"/>
        <v>26.565073615635743</v>
      </c>
      <c r="BD44" s="213"/>
      <c r="BR44" s="13" t="s">
        <v>14</v>
      </c>
      <c r="BS44" s="213" t="s">
        <v>13</v>
      </c>
      <c r="BT44" s="40">
        <f t="shared" si="46"/>
        <v>26.565073615635743</v>
      </c>
      <c r="BU44" s="213"/>
      <c r="CI44" s="13" t="s">
        <v>14</v>
      </c>
      <c r="CJ44" s="213" t="s">
        <v>13</v>
      </c>
      <c r="CK44" s="40">
        <f t="shared" si="47"/>
        <v>26.565073615635743</v>
      </c>
      <c r="CL44" s="213"/>
      <c r="CZ44" s="13" t="s">
        <v>14</v>
      </c>
      <c r="DA44" s="213" t="s">
        <v>13</v>
      </c>
      <c r="DB44" s="40">
        <f t="shared" si="48"/>
        <v>26.565073615635743</v>
      </c>
      <c r="DC44" s="213"/>
      <c r="DQ44" s="13" t="s">
        <v>14</v>
      </c>
      <c r="DR44" s="213" t="s">
        <v>13</v>
      </c>
      <c r="DS44" s="40">
        <f t="shared" si="49"/>
        <v>26.565073615635743</v>
      </c>
      <c r="DT44" s="213"/>
    </row>
    <row r="45" spans="1:124" x14ac:dyDescent="0.2">
      <c r="B45" s="13" t="s">
        <v>15</v>
      </c>
      <c r="C45" s="17"/>
      <c r="D45" s="40" t="str">
        <f t="shared" si="42"/>
        <v>OK</v>
      </c>
      <c r="E45" s="39"/>
      <c r="S45" s="13" t="s">
        <v>15</v>
      </c>
      <c r="T45" s="213"/>
      <c r="U45" s="40" t="str">
        <f t="shared" si="43"/>
        <v>OK</v>
      </c>
      <c r="V45" s="39"/>
      <c r="AJ45" s="13" t="s">
        <v>15</v>
      </c>
      <c r="AK45" s="213"/>
      <c r="AL45" s="40" t="str">
        <f t="shared" si="44"/>
        <v>OK</v>
      </c>
      <c r="AM45" s="39"/>
      <c r="BA45" s="13" t="s">
        <v>15</v>
      </c>
      <c r="BB45" s="213"/>
      <c r="BC45" s="40" t="str">
        <f t="shared" si="45"/>
        <v>OK</v>
      </c>
      <c r="BD45" s="39"/>
      <c r="BR45" s="13" t="s">
        <v>15</v>
      </c>
      <c r="BS45" s="213"/>
      <c r="BT45" s="40" t="str">
        <f t="shared" si="46"/>
        <v>OK</v>
      </c>
      <c r="BU45" s="39"/>
      <c r="CI45" s="13" t="s">
        <v>15</v>
      </c>
      <c r="CJ45" s="213"/>
      <c r="CK45" s="40" t="str">
        <f t="shared" si="47"/>
        <v>OK</v>
      </c>
      <c r="CL45" s="39"/>
      <c r="CZ45" s="13" t="s">
        <v>15</v>
      </c>
      <c r="DA45" s="213"/>
      <c r="DB45" s="40" t="str">
        <f t="shared" si="48"/>
        <v>OK</v>
      </c>
      <c r="DC45" s="39"/>
      <c r="DQ45" s="13" t="s">
        <v>15</v>
      </c>
      <c r="DR45" s="213"/>
      <c r="DS45" s="40" t="str">
        <f t="shared" si="49"/>
        <v>OK</v>
      </c>
      <c r="DT45" s="39"/>
    </row>
    <row r="46" spans="1:124" x14ac:dyDescent="0.2">
      <c r="B46" s="13" t="s">
        <v>16</v>
      </c>
      <c r="C46" s="17"/>
      <c r="D46" s="40" t="str">
        <f t="shared" si="42"/>
        <v>OK</v>
      </c>
      <c r="E46" s="39"/>
      <c r="S46" s="13" t="s">
        <v>16</v>
      </c>
      <c r="T46" s="213"/>
      <c r="U46" s="40" t="str">
        <f t="shared" si="43"/>
        <v>OK</v>
      </c>
      <c r="V46" s="39"/>
      <c r="AJ46" s="13" t="s">
        <v>16</v>
      </c>
      <c r="AK46" s="213"/>
      <c r="AL46" s="40" t="str">
        <f t="shared" si="44"/>
        <v>OK</v>
      </c>
      <c r="AM46" s="39"/>
      <c r="BA46" s="13" t="s">
        <v>16</v>
      </c>
      <c r="BB46" s="213"/>
      <c r="BC46" s="40" t="str">
        <f t="shared" si="45"/>
        <v>OK</v>
      </c>
      <c r="BD46" s="39"/>
      <c r="BR46" s="13" t="s">
        <v>16</v>
      </c>
      <c r="BS46" s="213"/>
      <c r="BT46" s="40" t="str">
        <f t="shared" si="46"/>
        <v>OK</v>
      </c>
      <c r="BU46" s="39"/>
      <c r="CI46" s="13" t="s">
        <v>16</v>
      </c>
      <c r="CJ46" s="213"/>
      <c r="CK46" s="40" t="str">
        <f t="shared" si="47"/>
        <v>OK</v>
      </c>
      <c r="CL46" s="39"/>
      <c r="CZ46" s="13" t="s">
        <v>16</v>
      </c>
      <c r="DA46" s="213"/>
      <c r="DB46" s="40" t="str">
        <f t="shared" si="48"/>
        <v>OK</v>
      </c>
      <c r="DC46" s="39"/>
      <c r="DQ46" s="13" t="s">
        <v>16</v>
      </c>
      <c r="DR46" s="213"/>
      <c r="DS46" s="40" t="str">
        <f t="shared" si="49"/>
        <v>OK</v>
      </c>
      <c r="DT46" s="39"/>
    </row>
    <row r="47" spans="1:124" x14ac:dyDescent="0.2">
      <c r="B47" s="13" t="s">
        <v>17</v>
      </c>
      <c r="C47" s="17" t="s">
        <v>2</v>
      </c>
      <c r="D47" s="40">
        <f t="shared" si="42"/>
        <v>5</v>
      </c>
      <c r="E47" s="17"/>
      <c r="S47" s="13" t="s">
        <v>17</v>
      </c>
      <c r="T47" s="213" t="s">
        <v>2</v>
      </c>
      <c r="U47" s="40">
        <f t="shared" si="43"/>
        <v>5</v>
      </c>
      <c r="V47" s="213"/>
      <c r="AJ47" s="13" t="s">
        <v>17</v>
      </c>
      <c r="AK47" s="213" t="s">
        <v>2</v>
      </c>
      <c r="AL47" s="40">
        <f t="shared" si="44"/>
        <v>5</v>
      </c>
      <c r="AM47" s="213"/>
      <c r="BA47" s="13" t="s">
        <v>17</v>
      </c>
      <c r="BB47" s="213" t="s">
        <v>2</v>
      </c>
      <c r="BC47" s="40">
        <f t="shared" si="45"/>
        <v>5</v>
      </c>
      <c r="BD47" s="213"/>
      <c r="BR47" s="13" t="s">
        <v>17</v>
      </c>
      <c r="BS47" s="213" t="s">
        <v>2</v>
      </c>
      <c r="BT47" s="40">
        <f t="shared" si="46"/>
        <v>5</v>
      </c>
      <c r="BU47" s="213"/>
      <c r="CI47" s="13" t="s">
        <v>17</v>
      </c>
      <c r="CJ47" s="213" t="s">
        <v>2</v>
      </c>
      <c r="CK47" s="40">
        <f t="shared" si="47"/>
        <v>5</v>
      </c>
      <c r="CL47" s="213"/>
      <c r="CZ47" s="13" t="s">
        <v>17</v>
      </c>
      <c r="DA47" s="213" t="s">
        <v>2</v>
      </c>
      <c r="DB47" s="40">
        <f t="shared" si="48"/>
        <v>5</v>
      </c>
      <c r="DC47" s="213"/>
      <c r="DQ47" s="13" t="s">
        <v>17</v>
      </c>
      <c r="DR47" s="213" t="s">
        <v>2</v>
      </c>
      <c r="DS47" s="40">
        <f t="shared" si="49"/>
        <v>5</v>
      </c>
      <c r="DT47" s="213"/>
    </row>
    <row r="48" spans="1:124" x14ac:dyDescent="0.2">
      <c r="B48" s="13" t="s">
        <v>18</v>
      </c>
      <c r="C48" s="17" t="s">
        <v>2</v>
      </c>
      <c r="D48" s="40">
        <f t="shared" si="42"/>
        <v>10.5</v>
      </c>
      <c r="S48" s="13" t="s">
        <v>18</v>
      </c>
      <c r="T48" s="213" t="s">
        <v>2</v>
      </c>
      <c r="U48" s="40">
        <f t="shared" si="43"/>
        <v>10.5</v>
      </c>
      <c r="AJ48" s="13" t="s">
        <v>18</v>
      </c>
      <c r="AK48" s="213" t="s">
        <v>2</v>
      </c>
      <c r="AL48" s="40">
        <f t="shared" si="44"/>
        <v>10.5</v>
      </c>
      <c r="BA48" s="13" t="s">
        <v>18</v>
      </c>
      <c r="BB48" s="213" t="s">
        <v>2</v>
      </c>
      <c r="BC48" s="40">
        <f t="shared" si="45"/>
        <v>10.5</v>
      </c>
      <c r="BR48" s="13" t="s">
        <v>18</v>
      </c>
      <c r="BS48" s="213" t="s">
        <v>2</v>
      </c>
      <c r="BT48" s="40">
        <f t="shared" si="46"/>
        <v>10.5</v>
      </c>
      <c r="CI48" s="13" t="s">
        <v>18</v>
      </c>
      <c r="CJ48" s="213" t="s">
        <v>2</v>
      </c>
      <c r="CK48" s="40">
        <f t="shared" si="47"/>
        <v>10.5</v>
      </c>
      <c r="CZ48" s="13" t="s">
        <v>18</v>
      </c>
      <c r="DA48" s="213" t="s">
        <v>2</v>
      </c>
      <c r="DB48" s="40">
        <f t="shared" si="48"/>
        <v>10.5</v>
      </c>
      <c r="DQ48" s="13" t="s">
        <v>18</v>
      </c>
      <c r="DR48" s="213" t="s">
        <v>2</v>
      </c>
      <c r="DS48" s="40">
        <f t="shared" si="49"/>
        <v>10.5</v>
      </c>
    </row>
    <row r="50" spans="1:123" s="66" customFormat="1" x14ac:dyDescent="0.2">
      <c r="A50" s="69" t="s">
        <v>114</v>
      </c>
      <c r="R50" s="69" t="s">
        <v>114</v>
      </c>
      <c r="AI50" s="69" t="s">
        <v>114</v>
      </c>
      <c r="AZ50" s="69" t="s">
        <v>114</v>
      </c>
      <c r="BQ50" s="69" t="s">
        <v>114</v>
      </c>
      <c r="CH50" s="69" t="s">
        <v>114</v>
      </c>
      <c r="CY50" s="69" t="s">
        <v>114</v>
      </c>
      <c r="DP50" s="69" t="s">
        <v>114</v>
      </c>
    </row>
    <row r="51" spans="1:123" x14ac:dyDescent="0.2">
      <c r="A51" s="1" t="s">
        <v>49</v>
      </c>
      <c r="B51" s="13"/>
      <c r="C51" s="17"/>
      <c r="R51" s="1" t="s">
        <v>49</v>
      </c>
      <c r="S51" s="13"/>
      <c r="T51" s="213"/>
      <c r="AI51" s="1" t="s">
        <v>49</v>
      </c>
      <c r="AJ51" s="13"/>
      <c r="AK51" s="213"/>
      <c r="AZ51" s="1" t="s">
        <v>49</v>
      </c>
      <c r="BA51" s="13"/>
      <c r="BB51" s="213"/>
      <c r="BQ51" s="1" t="s">
        <v>49</v>
      </c>
      <c r="BR51" s="13"/>
      <c r="BS51" s="213"/>
      <c r="CH51" s="1" t="s">
        <v>49</v>
      </c>
      <c r="CI51" s="13"/>
      <c r="CJ51" s="213"/>
      <c r="CY51" s="1" t="s">
        <v>49</v>
      </c>
      <c r="CZ51" s="13"/>
      <c r="DA51" s="213"/>
      <c r="DP51" s="1" t="s">
        <v>49</v>
      </c>
      <c r="DQ51" s="13"/>
      <c r="DR51" s="213"/>
    </row>
    <row r="52" spans="1:123" x14ac:dyDescent="0.2">
      <c r="B52" s="13"/>
      <c r="C52" s="17"/>
      <c r="S52" s="13"/>
      <c r="T52" s="213"/>
      <c r="AJ52" s="13"/>
      <c r="AK52" s="213"/>
      <c r="BA52" s="13"/>
      <c r="BB52" s="213"/>
      <c r="BR52" s="13"/>
      <c r="BS52" s="213"/>
      <c r="CI52" s="13"/>
      <c r="CJ52" s="213"/>
      <c r="CZ52" s="13"/>
      <c r="DA52" s="213"/>
      <c r="DQ52" s="13"/>
      <c r="DR52" s="213"/>
    </row>
    <row r="53" spans="1:123" x14ac:dyDescent="0.2">
      <c r="B53" s="13" t="s">
        <v>19</v>
      </c>
      <c r="C53" s="41" t="str">
        <f>D9</f>
        <v>X</v>
      </c>
      <c r="S53" s="13" t="s">
        <v>19</v>
      </c>
      <c r="T53" s="41" t="str">
        <f>U9</f>
        <v>X</v>
      </c>
      <c r="AJ53" s="13" t="s">
        <v>19</v>
      </c>
      <c r="AK53" s="41" t="str">
        <f>AL9</f>
        <v>X</v>
      </c>
      <c r="BA53" s="13" t="s">
        <v>19</v>
      </c>
      <c r="BB53" s="41" t="str">
        <f>BC9</f>
        <v>X</v>
      </c>
      <c r="BR53" s="13" t="s">
        <v>19</v>
      </c>
      <c r="BS53" s="41" t="str">
        <f>BT9</f>
        <v>Y</v>
      </c>
      <c r="CI53" s="13" t="s">
        <v>19</v>
      </c>
      <c r="CJ53" s="41" t="str">
        <f>CK9</f>
        <v>Y</v>
      </c>
      <c r="CZ53" s="13" t="s">
        <v>19</v>
      </c>
      <c r="DA53" s="41" t="str">
        <f>DB9</f>
        <v>Y</v>
      </c>
      <c r="DQ53" s="13" t="s">
        <v>19</v>
      </c>
      <c r="DR53" s="41" t="str">
        <f>DS9</f>
        <v>Y</v>
      </c>
    </row>
    <row r="54" spans="1:123" x14ac:dyDescent="0.2">
      <c r="B54" s="13" t="s">
        <v>20</v>
      </c>
      <c r="C54" s="41">
        <f t="shared" ref="C54:C57" si="50">D10</f>
        <v>70</v>
      </c>
      <c r="S54" s="13" t="s">
        <v>20</v>
      </c>
      <c r="T54" s="41">
        <f t="shared" ref="T54:T57" si="51">U10</f>
        <v>70</v>
      </c>
      <c r="AJ54" s="13" t="s">
        <v>20</v>
      </c>
      <c r="AK54" s="41">
        <f t="shared" ref="AK54:AK57" si="52">AL10</f>
        <v>70</v>
      </c>
      <c r="BA54" s="13" t="s">
        <v>20</v>
      </c>
      <c r="BB54" s="41">
        <f t="shared" ref="BB54:BB57" si="53">BC10</f>
        <v>70</v>
      </c>
      <c r="BR54" s="13" t="s">
        <v>20</v>
      </c>
      <c r="BS54" s="41">
        <f t="shared" ref="BS54:BS57" si="54">BT10</f>
        <v>70</v>
      </c>
      <c r="CI54" s="13" t="s">
        <v>20</v>
      </c>
      <c r="CJ54" s="41">
        <f t="shared" ref="CJ54:CJ57" si="55">CK10</f>
        <v>70</v>
      </c>
      <c r="CZ54" s="13" t="s">
        <v>20</v>
      </c>
      <c r="DA54" s="41">
        <f t="shared" ref="DA54:DA57" si="56">DB10</f>
        <v>70</v>
      </c>
      <c r="DQ54" s="13" t="s">
        <v>20</v>
      </c>
      <c r="DR54" s="41">
        <f t="shared" ref="DR54:DR57" si="57">DS10</f>
        <v>70</v>
      </c>
    </row>
    <row r="55" spans="1:123" x14ac:dyDescent="0.2">
      <c r="B55" s="13" t="s">
        <v>50</v>
      </c>
      <c r="C55" s="41">
        <f t="shared" si="50"/>
        <v>1</v>
      </c>
      <c r="S55" s="13" t="s">
        <v>50</v>
      </c>
      <c r="T55" s="41">
        <f t="shared" si="51"/>
        <v>1</v>
      </c>
      <c r="AJ55" s="13" t="s">
        <v>50</v>
      </c>
      <c r="AK55" s="41">
        <f t="shared" si="52"/>
        <v>2</v>
      </c>
      <c r="BA55" s="13" t="s">
        <v>50</v>
      </c>
      <c r="BB55" s="41">
        <f t="shared" si="53"/>
        <v>2</v>
      </c>
      <c r="BR55" s="13" t="s">
        <v>50</v>
      </c>
      <c r="BS55" s="41">
        <f t="shared" si="54"/>
        <v>1</v>
      </c>
      <c r="CI55" s="13" t="s">
        <v>50</v>
      </c>
      <c r="CJ55" s="41">
        <f t="shared" si="55"/>
        <v>1</v>
      </c>
      <c r="CZ55" s="13" t="s">
        <v>50</v>
      </c>
      <c r="DA55" s="41">
        <f t="shared" si="56"/>
        <v>2</v>
      </c>
      <c r="DQ55" s="13" t="s">
        <v>50</v>
      </c>
      <c r="DR55" s="41">
        <f t="shared" si="57"/>
        <v>2</v>
      </c>
    </row>
    <row r="56" spans="1:123" x14ac:dyDescent="0.2">
      <c r="B56" s="13" t="s">
        <v>51</v>
      </c>
      <c r="C56" s="41" t="str">
        <f t="shared" si="50"/>
        <v>A</v>
      </c>
      <c r="S56" s="13" t="s">
        <v>51</v>
      </c>
      <c r="T56" s="41" t="str">
        <f t="shared" si="51"/>
        <v>B</v>
      </c>
      <c r="AJ56" s="13" t="s">
        <v>51</v>
      </c>
      <c r="AK56" s="41" t="str">
        <f t="shared" si="52"/>
        <v>A</v>
      </c>
      <c r="BA56" s="13" t="s">
        <v>51</v>
      </c>
      <c r="BB56" s="41" t="str">
        <f t="shared" si="53"/>
        <v>B</v>
      </c>
      <c r="BR56" s="13" t="s">
        <v>51</v>
      </c>
      <c r="BS56" s="41" t="str">
        <f t="shared" si="54"/>
        <v>A</v>
      </c>
      <c r="CI56" s="13" t="s">
        <v>51</v>
      </c>
      <c r="CJ56" s="41" t="str">
        <f t="shared" si="55"/>
        <v>B</v>
      </c>
      <c r="CZ56" s="13" t="s">
        <v>51</v>
      </c>
      <c r="DA56" s="41" t="str">
        <f t="shared" si="56"/>
        <v>A</v>
      </c>
      <c r="DQ56" s="13" t="s">
        <v>51</v>
      </c>
      <c r="DR56" s="41" t="str">
        <f t="shared" si="57"/>
        <v>B</v>
      </c>
    </row>
    <row r="57" spans="1:123" ht="16" x14ac:dyDescent="0.2">
      <c r="B57" s="42" t="s">
        <v>22</v>
      </c>
      <c r="C57" s="41">
        <f t="shared" si="50"/>
        <v>1</v>
      </c>
      <c r="D57" s="39" t="s">
        <v>23</v>
      </c>
      <c r="S57" s="42" t="s">
        <v>22</v>
      </c>
      <c r="T57" s="41">
        <f t="shared" si="51"/>
        <v>1</v>
      </c>
      <c r="U57" s="39" t="s">
        <v>23</v>
      </c>
      <c r="AJ57" s="42" t="s">
        <v>22</v>
      </c>
      <c r="AK57" s="41">
        <f t="shared" si="52"/>
        <v>1</v>
      </c>
      <c r="AL57" s="39" t="s">
        <v>23</v>
      </c>
      <c r="BA57" s="42" t="s">
        <v>22</v>
      </c>
      <c r="BB57" s="41">
        <f t="shared" si="53"/>
        <v>1</v>
      </c>
      <c r="BC57" s="39" t="s">
        <v>23</v>
      </c>
      <c r="BR57" s="42" t="s">
        <v>22</v>
      </c>
      <c r="BS57" s="41">
        <f t="shared" si="54"/>
        <v>1</v>
      </c>
      <c r="BT57" s="39" t="s">
        <v>23</v>
      </c>
      <c r="CI57" s="42" t="s">
        <v>22</v>
      </c>
      <c r="CJ57" s="41">
        <f t="shared" si="55"/>
        <v>1</v>
      </c>
      <c r="CK57" s="39" t="s">
        <v>23</v>
      </c>
      <c r="CZ57" s="42" t="s">
        <v>22</v>
      </c>
      <c r="DA57" s="41">
        <f t="shared" si="56"/>
        <v>1</v>
      </c>
      <c r="DB57" s="39" t="s">
        <v>23</v>
      </c>
      <c r="DQ57" s="42" t="s">
        <v>22</v>
      </c>
      <c r="DR57" s="41">
        <f t="shared" si="57"/>
        <v>1</v>
      </c>
      <c r="DS57" s="39" t="s">
        <v>23</v>
      </c>
    </row>
    <row r="58" spans="1:123" x14ac:dyDescent="0.2">
      <c r="B58" s="13"/>
      <c r="C58" s="12" t="str">
        <f>IF(C57=1,"D",IF(C57=2,"C","B"))</f>
        <v>D</v>
      </c>
      <c r="D58" t="s">
        <v>52</v>
      </c>
      <c r="S58" s="13"/>
      <c r="T58" s="12" t="str">
        <f>IF(T57=1,"D",IF(T57=2,"C","B"))</f>
        <v>D</v>
      </c>
      <c r="U58" t="s">
        <v>52</v>
      </c>
      <c r="AJ58" s="13"/>
      <c r="AK58" s="12" t="str">
        <f>IF(AK57=1,"D",IF(AK57=2,"C","B"))</f>
        <v>D</v>
      </c>
      <c r="AL58" t="s">
        <v>52</v>
      </c>
      <c r="BA58" s="13"/>
      <c r="BB58" s="12" t="str">
        <f>IF(BB57=1,"D",IF(BB57=2,"C","B"))</f>
        <v>D</v>
      </c>
      <c r="BC58" t="s">
        <v>52</v>
      </c>
      <c r="BR58" s="13"/>
      <c r="BS58" s="12" t="str">
        <f>IF(BS57=1,"D",IF(BS57=2,"C","B"))</f>
        <v>D</v>
      </c>
      <c r="BT58" t="s">
        <v>52</v>
      </c>
      <c r="CI58" s="13"/>
      <c r="CJ58" s="12" t="str">
        <f>IF(CJ57=1,"D",IF(CJ57=2,"C","B"))</f>
        <v>D</v>
      </c>
      <c r="CK58" t="s">
        <v>52</v>
      </c>
      <c r="CZ58" s="13"/>
      <c r="DA58" s="12" t="str">
        <f>IF(DA57=1,"D",IF(DA57=2,"C","B"))</f>
        <v>D</v>
      </c>
      <c r="DB58" t="s">
        <v>52</v>
      </c>
      <c r="DQ58" s="13"/>
      <c r="DR58" s="12" t="str">
        <f>IF(DR57=1,"D",IF(DR57=2,"C","B"))</f>
        <v>D</v>
      </c>
      <c r="DS58" t="s">
        <v>52</v>
      </c>
    </row>
    <row r="59" spans="1:123" x14ac:dyDescent="0.2">
      <c r="B59" s="13"/>
      <c r="C59" s="17"/>
      <c r="D59" t="s">
        <v>25</v>
      </c>
      <c r="S59" s="13"/>
      <c r="T59" s="213"/>
      <c r="U59" t="s">
        <v>25</v>
      </c>
      <c r="AJ59" s="13"/>
      <c r="AK59" s="213"/>
      <c r="AL59" t="s">
        <v>25</v>
      </c>
      <c r="BA59" s="13"/>
      <c r="BB59" s="213"/>
      <c r="BC59" t="s">
        <v>25</v>
      </c>
      <c r="BR59" s="13"/>
      <c r="BS59" s="213"/>
      <c r="BT59" t="s">
        <v>25</v>
      </c>
      <c r="CI59" s="13"/>
      <c r="CJ59" s="213"/>
      <c r="CK59" t="s">
        <v>25</v>
      </c>
      <c r="CZ59" s="13"/>
      <c r="DA59" s="213"/>
      <c r="DB59" t="s">
        <v>25</v>
      </c>
      <c r="DQ59" s="13"/>
      <c r="DR59" s="213"/>
      <c r="DS59" t="s">
        <v>25</v>
      </c>
    </row>
    <row r="60" spans="1:123" x14ac:dyDescent="0.2">
      <c r="B60" s="13"/>
      <c r="C60" s="17"/>
      <c r="D60" s="39" t="s">
        <v>26</v>
      </c>
      <c r="S60" s="13"/>
      <c r="T60" s="213"/>
      <c r="U60" s="39" t="s">
        <v>26</v>
      </c>
      <c r="AJ60" s="13"/>
      <c r="AK60" s="213"/>
      <c r="AL60" s="39" t="s">
        <v>26</v>
      </c>
      <c r="BA60" s="13"/>
      <c r="BB60" s="213"/>
      <c r="BC60" s="39" t="s">
        <v>26</v>
      </c>
      <c r="BR60" s="13"/>
      <c r="BS60" s="213"/>
      <c r="BT60" s="39" t="s">
        <v>26</v>
      </c>
      <c r="CI60" s="13"/>
      <c r="CJ60" s="213"/>
      <c r="CK60" s="39" t="s">
        <v>26</v>
      </c>
      <c r="CZ60" s="13"/>
      <c r="DA60" s="213"/>
      <c r="DB60" s="39" t="s">
        <v>26</v>
      </c>
      <c r="DQ60" s="13"/>
      <c r="DR60" s="213"/>
      <c r="DS60" s="39" t="s">
        <v>26</v>
      </c>
    </row>
    <row r="61" spans="1:123" x14ac:dyDescent="0.2">
      <c r="B61" s="13"/>
      <c r="C61" s="17"/>
      <c r="D61" t="s">
        <v>27</v>
      </c>
      <c r="S61" s="13"/>
      <c r="T61" s="213"/>
      <c r="U61" t="s">
        <v>27</v>
      </c>
      <c r="AJ61" s="13"/>
      <c r="AK61" s="213"/>
      <c r="AL61" t="s">
        <v>27</v>
      </c>
      <c r="BA61" s="13"/>
      <c r="BB61" s="213"/>
      <c r="BC61" t="s">
        <v>27</v>
      </c>
      <c r="BR61" s="13"/>
      <c r="BS61" s="213"/>
      <c r="BT61" t="s">
        <v>27</v>
      </c>
      <c r="CI61" s="13"/>
      <c r="CJ61" s="213"/>
      <c r="CK61" t="s">
        <v>27</v>
      </c>
      <c r="CZ61" s="13"/>
      <c r="DA61" s="213"/>
      <c r="DB61" t="s">
        <v>27</v>
      </c>
      <c r="DQ61" s="13"/>
      <c r="DR61" s="213"/>
      <c r="DS61" t="s">
        <v>27</v>
      </c>
    </row>
    <row r="62" spans="1:123" x14ac:dyDescent="0.2">
      <c r="B62" s="13"/>
      <c r="C62" s="17"/>
      <c r="D62" t="s">
        <v>28</v>
      </c>
      <c r="S62" s="13"/>
      <c r="T62" s="213"/>
      <c r="U62" t="s">
        <v>28</v>
      </c>
      <c r="AJ62" s="13"/>
      <c r="AK62" s="213"/>
      <c r="AL62" t="s">
        <v>28</v>
      </c>
      <c r="BA62" s="13"/>
      <c r="BB62" s="213"/>
      <c r="BC62" t="s">
        <v>28</v>
      </c>
      <c r="BR62" s="13"/>
      <c r="BS62" s="213"/>
      <c r="BT62" t="s">
        <v>28</v>
      </c>
      <c r="CI62" s="13"/>
      <c r="CJ62" s="213"/>
      <c r="CK62" t="s">
        <v>28</v>
      </c>
      <c r="CZ62" s="13"/>
      <c r="DA62" s="213"/>
      <c r="DB62" t="s">
        <v>28</v>
      </c>
      <c r="DQ62" s="13"/>
      <c r="DR62" s="213"/>
      <c r="DS62" t="s">
        <v>28</v>
      </c>
    </row>
    <row r="63" spans="1:123" x14ac:dyDescent="0.2">
      <c r="B63" s="13" t="s">
        <v>29</v>
      </c>
      <c r="C63" s="41" t="str">
        <f>D28</f>
        <v>I</v>
      </c>
      <c r="D63" t="s">
        <v>31</v>
      </c>
      <c r="S63" s="13" t="s">
        <v>29</v>
      </c>
      <c r="T63" s="41" t="str">
        <f>U28</f>
        <v>I</v>
      </c>
      <c r="U63" t="s">
        <v>31</v>
      </c>
      <c r="AJ63" s="13" t="s">
        <v>29</v>
      </c>
      <c r="AK63" s="41" t="str">
        <f>AL28</f>
        <v>I</v>
      </c>
      <c r="AL63" t="s">
        <v>31</v>
      </c>
      <c r="BA63" s="13" t="s">
        <v>29</v>
      </c>
      <c r="BB63" s="41" t="str">
        <f>BC28</f>
        <v>I</v>
      </c>
      <c r="BC63" t="s">
        <v>31</v>
      </c>
      <c r="BR63" s="13" t="s">
        <v>29</v>
      </c>
      <c r="BS63" s="41" t="str">
        <f>BT28</f>
        <v>I</v>
      </c>
      <c r="BT63" t="s">
        <v>31</v>
      </c>
      <c r="CI63" s="13" t="s">
        <v>29</v>
      </c>
      <c r="CJ63" s="41" t="str">
        <f>CK28</f>
        <v>I</v>
      </c>
      <c r="CK63" t="s">
        <v>31</v>
      </c>
      <c r="CZ63" s="13" t="s">
        <v>29</v>
      </c>
      <c r="DA63" s="41" t="str">
        <f>DB28</f>
        <v>I</v>
      </c>
      <c r="DB63" t="s">
        <v>31</v>
      </c>
      <c r="DQ63" s="13" t="s">
        <v>29</v>
      </c>
      <c r="DR63" s="41" t="str">
        <f>DS28</f>
        <v>I</v>
      </c>
      <c r="DS63" t="s">
        <v>31</v>
      </c>
    </row>
    <row r="64" spans="1:123" x14ac:dyDescent="0.2">
      <c r="B64" s="13"/>
      <c r="C64" s="17"/>
      <c r="D64" t="s">
        <v>32</v>
      </c>
      <c r="S64" s="13"/>
      <c r="T64" s="213"/>
      <c r="U64" t="s">
        <v>32</v>
      </c>
      <c r="AJ64" s="13"/>
      <c r="AK64" s="213"/>
      <c r="AL64" t="s">
        <v>32</v>
      </c>
      <c r="BA64" s="13"/>
      <c r="BB64" s="213"/>
      <c r="BC64" t="s">
        <v>32</v>
      </c>
      <c r="BR64" s="13"/>
      <c r="BS64" s="213"/>
      <c r="BT64" t="s">
        <v>32</v>
      </c>
      <c r="CI64" s="13"/>
      <c r="CJ64" s="213"/>
      <c r="CK64" t="s">
        <v>32</v>
      </c>
      <c r="CZ64" s="13"/>
      <c r="DA64" s="213"/>
      <c r="DB64" t="s">
        <v>32</v>
      </c>
      <c r="DQ64" s="13"/>
      <c r="DR64" s="213"/>
      <c r="DS64" t="s">
        <v>32</v>
      </c>
    </row>
    <row r="65" spans="1:123" x14ac:dyDescent="0.2">
      <c r="B65" s="13"/>
      <c r="C65" s="17"/>
      <c r="D65" t="s">
        <v>33</v>
      </c>
      <c r="S65" s="13"/>
      <c r="T65" s="213"/>
      <c r="U65" t="s">
        <v>33</v>
      </c>
      <c r="AJ65" s="13"/>
      <c r="AK65" s="213"/>
      <c r="AL65" t="s">
        <v>33</v>
      </c>
      <c r="BA65" s="13"/>
      <c r="BB65" s="213"/>
      <c r="BC65" t="s">
        <v>33</v>
      </c>
      <c r="BR65" s="13"/>
      <c r="BS65" s="213"/>
      <c r="BT65" t="s">
        <v>33</v>
      </c>
      <c r="CI65" s="13"/>
      <c r="CJ65" s="213"/>
      <c r="CK65" t="s">
        <v>33</v>
      </c>
      <c r="CZ65" s="13"/>
      <c r="DA65" s="213"/>
      <c r="DB65" t="s">
        <v>33</v>
      </c>
      <c r="DQ65" s="13"/>
      <c r="DR65" s="213"/>
      <c r="DS65" t="s">
        <v>33</v>
      </c>
    </row>
    <row r="66" spans="1:123" x14ac:dyDescent="0.2">
      <c r="B66" s="13"/>
      <c r="C66" s="17"/>
      <c r="D66" t="s">
        <v>34</v>
      </c>
      <c r="S66" s="13"/>
      <c r="T66" s="213"/>
      <c r="U66" t="s">
        <v>34</v>
      </c>
      <c r="AJ66" s="13"/>
      <c r="AK66" s="213"/>
      <c r="AL66" t="s">
        <v>34</v>
      </c>
      <c r="BA66" s="13"/>
      <c r="BB66" s="213"/>
      <c r="BC66" t="s">
        <v>34</v>
      </c>
      <c r="BR66" s="13"/>
      <c r="BS66" s="213"/>
      <c r="BT66" t="s">
        <v>34</v>
      </c>
      <c r="CI66" s="13"/>
      <c r="CJ66" s="213"/>
      <c r="CK66" t="s">
        <v>34</v>
      </c>
      <c r="CZ66" s="13"/>
      <c r="DA66" s="213"/>
      <c r="DB66" t="s">
        <v>34</v>
      </c>
      <c r="DQ66" s="13"/>
      <c r="DR66" s="213"/>
      <c r="DS66" t="s">
        <v>34</v>
      </c>
    </row>
    <row r="68" spans="1:123" s="66" customFormat="1" x14ac:dyDescent="0.2">
      <c r="A68" s="69" t="s">
        <v>116</v>
      </c>
      <c r="R68" s="69" t="s">
        <v>116</v>
      </c>
      <c r="AI68" s="69" t="s">
        <v>116</v>
      </c>
      <c r="AZ68" s="69" t="s">
        <v>116</v>
      </c>
      <c r="BQ68" s="69" t="s">
        <v>116</v>
      </c>
      <c r="CH68" s="69" t="s">
        <v>116</v>
      </c>
      <c r="CY68" s="69" t="s">
        <v>116</v>
      </c>
      <c r="DP68" s="69" t="s">
        <v>116</v>
      </c>
    </row>
    <row r="69" spans="1:123" x14ac:dyDescent="0.2">
      <c r="A69" s="1" t="s">
        <v>53</v>
      </c>
      <c r="R69" s="1" t="s">
        <v>53</v>
      </c>
      <c r="AI69" s="1" t="s">
        <v>53</v>
      </c>
      <c r="AZ69" s="1" t="s">
        <v>53</v>
      </c>
      <c r="BQ69" s="1" t="s">
        <v>53</v>
      </c>
      <c r="CH69" s="1" t="s">
        <v>53</v>
      </c>
      <c r="CY69" s="1" t="s">
        <v>53</v>
      </c>
      <c r="DP69" s="1" t="s">
        <v>53</v>
      </c>
    </row>
    <row r="72" spans="1:123" x14ac:dyDescent="0.2">
      <c r="B72" t="s">
        <v>54</v>
      </c>
      <c r="C72" t="s">
        <v>55</v>
      </c>
      <c r="D72" s="12" t="str">
        <f>C63</f>
        <v>I</v>
      </c>
      <c r="S72" t="s">
        <v>54</v>
      </c>
      <c r="T72" t="s">
        <v>55</v>
      </c>
      <c r="U72" s="12" t="str">
        <f>T63</f>
        <v>I</v>
      </c>
      <c r="AJ72" t="s">
        <v>54</v>
      </c>
      <c r="AK72" t="s">
        <v>55</v>
      </c>
      <c r="AL72" s="12" t="str">
        <f>AK63</f>
        <v>I</v>
      </c>
      <c r="BA72" t="s">
        <v>54</v>
      </c>
      <c r="BB72" t="s">
        <v>55</v>
      </c>
      <c r="BC72" s="12" t="str">
        <f>BB63</f>
        <v>I</v>
      </c>
      <c r="BR72" t="s">
        <v>54</v>
      </c>
      <c r="BS72" t="s">
        <v>55</v>
      </c>
      <c r="BT72" s="12" t="str">
        <f>BS63</f>
        <v>I</v>
      </c>
      <c r="CI72" t="s">
        <v>54</v>
      </c>
      <c r="CJ72" t="s">
        <v>55</v>
      </c>
      <c r="CK72" s="12" t="str">
        <f>CJ63</f>
        <v>I</v>
      </c>
      <c r="CZ72" t="s">
        <v>54</v>
      </c>
      <c r="DA72" t="s">
        <v>55</v>
      </c>
      <c r="DB72" s="12" t="str">
        <f>DA63</f>
        <v>I</v>
      </c>
      <c r="DQ72" t="s">
        <v>54</v>
      </c>
      <c r="DR72" t="s">
        <v>55</v>
      </c>
      <c r="DS72" s="12" t="str">
        <f>DR63</f>
        <v>I</v>
      </c>
    </row>
    <row r="74" spans="1:123" ht="48" x14ac:dyDescent="0.2">
      <c r="B74" s="43" t="s">
        <v>31</v>
      </c>
      <c r="S74" s="43" t="s">
        <v>31</v>
      </c>
      <c r="AJ74" s="43" t="s">
        <v>31</v>
      </c>
      <c r="BA74" s="43" t="s">
        <v>31</v>
      </c>
      <c r="BR74" s="43" t="s">
        <v>31</v>
      </c>
      <c r="CI74" s="43" t="s">
        <v>31</v>
      </c>
      <c r="CZ74" s="43" t="s">
        <v>31</v>
      </c>
      <c r="DQ74" s="43" t="s">
        <v>31</v>
      </c>
    </row>
    <row r="75" spans="1:123" ht="32" x14ac:dyDescent="0.2">
      <c r="B75" s="44" t="s">
        <v>32</v>
      </c>
      <c r="S75" s="44" t="s">
        <v>32</v>
      </c>
      <c r="AJ75" s="44" t="s">
        <v>32</v>
      </c>
      <c r="BA75" s="44" t="s">
        <v>32</v>
      </c>
      <c r="BR75" s="44" t="s">
        <v>32</v>
      </c>
      <c r="CI75" s="44" t="s">
        <v>32</v>
      </c>
      <c r="CZ75" s="44" t="s">
        <v>32</v>
      </c>
      <c r="DQ75" s="44" t="s">
        <v>32</v>
      </c>
    </row>
    <row r="76" spans="1:123" ht="48" x14ac:dyDescent="0.2">
      <c r="B76" s="43" t="s">
        <v>33</v>
      </c>
      <c r="S76" s="43" t="s">
        <v>33</v>
      </c>
      <c r="AJ76" s="43" t="s">
        <v>33</v>
      </c>
      <c r="BA76" s="43" t="s">
        <v>33</v>
      </c>
      <c r="BR76" s="43" t="s">
        <v>33</v>
      </c>
      <c r="CI76" s="43" t="s">
        <v>33</v>
      </c>
      <c r="CZ76" s="43" t="s">
        <v>33</v>
      </c>
      <c r="DQ76" s="43" t="s">
        <v>33</v>
      </c>
    </row>
    <row r="77" spans="1:123" ht="48" x14ac:dyDescent="0.2">
      <c r="B77" s="43" t="s">
        <v>34</v>
      </c>
      <c r="S77" s="43" t="s">
        <v>34</v>
      </c>
      <c r="AJ77" s="43" t="s">
        <v>34</v>
      </c>
      <c r="BA77" s="43" t="s">
        <v>34</v>
      </c>
      <c r="BR77" s="43" t="s">
        <v>34</v>
      </c>
      <c r="CI77" s="43" t="s">
        <v>34</v>
      </c>
      <c r="CZ77" s="43" t="s">
        <v>34</v>
      </c>
      <c r="DQ77" s="43" t="s">
        <v>34</v>
      </c>
    </row>
    <row r="80" spans="1:123" ht="32" x14ac:dyDescent="0.2">
      <c r="B80" s="45" t="s">
        <v>56</v>
      </c>
      <c r="S80" s="45" t="s">
        <v>56</v>
      </c>
      <c r="AJ80" s="45" t="s">
        <v>56</v>
      </c>
      <c r="BA80" s="45" t="s">
        <v>56</v>
      </c>
      <c r="BR80" s="45" t="s">
        <v>56</v>
      </c>
      <c r="CI80" s="45" t="s">
        <v>56</v>
      </c>
      <c r="CZ80" s="45" t="s">
        <v>56</v>
      </c>
      <c r="DQ80" s="45" t="s">
        <v>56</v>
      </c>
    </row>
    <row r="82" spans="1:123" ht="32" x14ac:dyDescent="0.2">
      <c r="B82" s="45" t="s">
        <v>57</v>
      </c>
      <c r="S82" s="45" t="s">
        <v>57</v>
      </c>
      <c r="AJ82" s="45" t="s">
        <v>57</v>
      </c>
      <c r="BA82" s="45" t="s">
        <v>57</v>
      </c>
      <c r="BR82" s="45" t="s">
        <v>57</v>
      </c>
      <c r="CI82" s="45" t="s">
        <v>57</v>
      </c>
      <c r="CZ82" s="45" t="s">
        <v>57</v>
      </c>
      <c r="DQ82" s="45" t="s">
        <v>57</v>
      </c>
    </row>
    <row r="84" spans="1:123" ht="32" x14ac:dyDescent="0.2">
      <c r="B84" s="45" t="s">
        <v>58</v>
      </c>
      <c r="S84" s="45" t="s">
        <v>58</v>
      </c>
      <c r="AJ84" s="45" t="s">
        <v>58</v>
      </c>
      <c r="BA84" s="45" t="s">
        <v>58</v>
      </c>
      <c r="BR84" s="45" t="s">
        <v>58</v>
      </c>
      <c r="CI84" s="45" t="s">
        <v>58</v>
      </c>
      <c r="CZ84" s="45" t="s">
        <v>58</v>
      </c>
      <c r="DQ84" s="45" t="s">
        <v>58</v>
      </c>
    </row>
    <row r="86" spans="1:123" ht="16" x14ac:dyDescent="0.2">
      <c r="B86" s="45" t="s">
        <v>59</v>
      </c>
      <c r="S86" s="45" t="s">
        <v>59</v>
      </c>
      <c r="AJ86" s="45" t="s">
        <v>59</v>
      </c>
      <c r="BA86" s="45" t="s">
        <v>59</v>
      </c>
      <c r="BR86" s="45" t="s">
        <v>59</v>
      </c>
      <c r="CI86" s="45" t="s">
        <v>59</v>
      </c>
      <c r="CZ86" s="45" t="s">
        <v>59</v>
      </c>
      <c r="DQ86" s="45" t="s">
        <v>59</v>
      </c>
    </row>
    <row r="88" spans="1:123" s="66" customFormat="1" x14ac:dyDescent="0.2">
      <c r="A88" s="69" t="s">
        <v>115</v>
      </c>
      <c r="R88" s="69" t="s">
        <v>115</v>
      </c>
      <c r="AI88" s="69" t="s">
        <v>115</v>
      </c>
      <c r="AZ88" s="69" t="s">
        <v>115</v>
      </c>
      <c r="BQ88" s="69" t="s">
        <v>115</v>
      </c>
      <c r="CH88" s="69" t="s">
        <v>115</v>
      </c>
      <c r="CY88" s="69" t="s">
        <v>115</v>
      </c>
      <c r="DP88" s="69" t="s">
        <v>115</v>
      </c>
    </row>
    <row r="89" spans="1:123" x14ac:dyDescent="0.2">
      <c r="A89" s="1" t="s">
        <v>60</v>
      </c>
      <c r="R89" s="1" t="s">
        <v>60</v>
      </c>
      <c r="AI89" s="1" t="s">
        <v>60</v>
      </c>
      <c r="AZ89" s="1" t="s">
        <v>60</v>
      </c>
      <c r="BQ89" s="1" t="s">
        <v>60</v>
      </c>
      <c r="CH89" s="1" t="s">
        <v>60</v>
      </c>
      <c r="CY89" s="1" t="s">
        <v>60</v>
      </c>
      <c r="DP89" s="1" t="s">
        <v>60</v>
      </c>
    </row>
    <row r="91" spans="1:123" x14ac:dyDescent="0.2">
      <c r="B91" t="s">
        <v>61</v>
      </c>
      <c r="S91" t="s">
        <v>61</v>
      </c>
      <c r="AJ91" t="s">
        <v>61</v>
      </c>
      <c r="BA91" t="s">
        <v>61</v>
      </c>
      <c r="BR91" t="s">
        <v>61</v>
      </c>
      <c r="CI91" t="s">
        <v>61</v>
      </c>
      <c r="CZ91" t="s">
        <v>61</v>
      </c>
      <c r="DQ91" t="s">
        <v>61</v>
      </c>
    </row>
    <row r="92" spans="1:123" x14ac:dyDescent="0.2">
      <c r="B92" t="s">
        <v>62</v>
      </c>
      <c r="C92" t="s">
        <v>55</v>
      </c>
      <c r="D92" s="12" t="str">
        <f>D72</f>
        <v>I</v>
      </c>
      <c r="S92" t="s">
        <v>62</v>
      </c>
      <c r="T92" t="s">
        <v>55</v>
      </c>
      <c r="U92" s="12" t="str">
        <f>U72</f>
        <v>I</v>
      </c>
      <c r="AJ92" t="s">
        <v>62</v>
      </c>
      <c r="AK92" t="s">
        <v>55</v>
      </c>
      <c r="AL92" s="12" t="str">
        <f>AL72</f>
        <v>I</v>
      </c>
      <c r="BA92" t="s">
        <v>62</v>
      </c>
      <c r="BB92" t="s">
        <v>55</v>
      </c>
      <c r="BC92" s="12" t="str">
        <f>BC72</f>
        <v>I</v>
      </c>
      <c r="BR92" t="s">
        <v>62</v>
      </c>
      <c r="BS92" t="s">
        <v>55</v>
      </c>
      <c r="BT92" s="12" t="str">
        <f>BT72</f>
        <v>I</v>
      </c>
      <c r="CI92" t="s">
        <v>62</v>
      </c>
      <c r="CJ92" t="s">
        <v>55</v>
      </c>
      <c r="CK92" s="12" t="str">
        <f>CK72</f>
        <v>I</v>
      </c>
      <c r="CZ92" t="s">
        <v>62</v>
      </c>
      <c r="DA92" t="s">
        <v>55</v>
      </c>
      <c r="DB92" s="12" t="str">
        <f>DB72</f>
        <v>I</v>
      </c>
      <c r="DQ92" t="s">
        <v>62</v>
      </c>
      <c r="DR92" t="s">
        <v>55</v>
      </c>
      <c r="DS92" s="12" t="str">
        <f>DS72</f>
        <v>I</v>
      </c>
    </row>
    <row r="94" spans="1:123" x14ac:dyDescent="0.2">
      <c r="B94" t="s">
        <v>63</v>
      </c>
      <c r="C94" t="s">
        <v>64</v>
      </c>
      <c r="D94" s="12">
        <f>D10</f>
        <v>70</v>
      </c>
      <c r="S94" t="s">
        <v>63</v>
      </c>
      <c r="T94" t="s">
        <v>64</v>
      </c>
      <c r="U94" s="12">
        <f>U10</f>
        <v>70</v>
      </c>
      <c r="AJ94" t="s">
        <v>63</v>
      </c>
      <c r="AK94" t="s">
        <v>64</v>
      </c>
      <c r="AL94" s="12">
        <f>AL10</f>
        <v>70</v>
      </c>
      <c r="BA94" t="s">
        <v>63</v>
      </c>
      <c r="BB94" t="s">
        <v>64</v>
      </c>
      <c r="BC94" s="12">
        <f>BC10</f>
        <v>70</v>
      </c>
      <c r="BR94" t="s">
        <v>63</v>
      </c>
      <c r="BS94" t="s">
        <v>64</v>
      </c>
      <c r="BT94" s="12">
        <f>BT10</f>
        <v>70</v>
      </c>
      <c r="CI94" t="s">
        <v>63</v>
      </c>
      <c r="CJ94" t="s">
        <v>64</v>
      </c>
      <c r="CK94" s="12">
        <f>CK10</f>
        <v>70</v>
      </c>
      <c r="CZ94" t="s">
        <v>63</v>
      </c>
      <c r="DA94" t="s">
        <v>64</v>
      </c>
      <c r="DB94" s="12">
        <f>DB10</f>
        <v>70</v>
      </c>
      <c r="DQ94" t="s">
        <v>63</v>
      </c>
      <c r="DR94" t="s">
        <v>64</v>
      </c>
      <c r="DS94" s="12">
        <f>DS10</f>
        <v>70</v>
      </c>
    </row>
    <row r="96" spans="1:123" ht="48" x14ac:dyDescent="0.2">
      <c r="B96" s="45" t="s">
        <v>65</v>
      </c>
      <c r="S96" s="45" t="s">
        <v>65</v>
      </c>
      <c r="AJ96" s="45" t="s">
        <v>65</v>
      </c>
      <c r="BA96" s="45" t="s">
        <v>65</v>
      </c>
      <c r="BR96" s="45" t="s">
        <v>65</v>
      </c>
      <c r="CI96" s="45" t="s">
        <v>65</v>
      </c>
      <c r="CZ96" s="45" t="s">
        <v>65</v>
      </c>
      <c r="DQ96" s="45" t="s">
        <v>65</v>
      </c>
    </row>
    <row r="98" spans="2:121" ht="32" x14ac:dyDescent="0.2">
      <c r="B98" s="45" t="s">
        <v>66</v>
      </c>
      <c r="S98" s="45" t="s">
        <v>66</v>
      </c>
      <c r="AJ98" s="45" t="s">
        <v>66</v>
      </c>
      <c r="BA98" s="45" t="s">
        <v>66</v>
      </c>
      <c r="BR98" s="45" t="s">
        <v>66</v>
      </c>
      <c r="CI98" s="45" t="s">
        <v>66</v>
      </c>
      <c r="CZ98" s="45" t="s">
        <v>66</v>
      </c>
      <c r="DQ98" s="45" t="s">
        <v>66</v>
      </c>
    </row>
    <row r="99" spans="2:121" x14ac:dyDescent="0.2">
      <c r="B99" s="45"/>
      <c r="S99" s="45"/>
      <c r="AJ99" s="45"/>
      <c r="BA99" s="45"/>
      <c r="BR99" s="45"/>
      <c r="CI99" s="45"/>
      <c r="CZ99" s="45"/>
      <c r="DQ99" s="45"/>
    </row>
    <row r="100" spans="2:121" x14ac:dyDescent="0.2">
      <c r="B100" s="45"/>
      <c r="S100" s="45"/>
      <c r="AJ100" s="45"/>
      <c r="BA100" s="45"/>
      <c r="BR100" s="45"/>
      <c r="CI100" s="45"/>
      <c r="CZ100" s="45"/>
      <c r="DQ100" s="45"/>
    </row>
    <row r="101" spans="2:121" x14ac:dyDescent="0.2">
      <c r="B101" s="45"/>
      <c r="S101" s="45"/>
      <c r="AJ101" s="45"/>
      <c r="BA101" s="45"/>
      <c r="BR101" s="45"/>
      <c r="CI101" s="45"/>
      <c r="CZ101" s="45"/>
      <c r="DQ101" s="45"/>
    </row>
    <row r="102" spans="2:121" x14ac:dyDescent="0.2">
      <c r="B102" s="45"/>
      <c r="S102" s="45"/>
      <c r="AJ102" s="45"/>
      <c r="BA102" s="45"/>
      <c r="BR102" s="45"/>
      <c r="CI102" s="45"/>
      <c r="CZ102" s="45"/>
      <c r="DQ102" s="45"/>
    </row>
    <row r="103" spans="2:121" x14ac:dyDescent="0.2">
      <c r="B103" s="45"/>
      <c r="S103" s="45"/>
      <c r="AJ103" s="45"/>
      <c r="BA103" s="45"/>
      <c r="BR103" s="45"/>
      <c r="CI103" s="45"/>
      <c r="CZ103" s="45"/>
      <c r="DQ103" s="45"/>
    </row>
    <row r="104" spans="2:121" x14ac:dyDescent="0.2">
      <c r="B104" s="45"/>
      <c r="S104" s="45"/>
      <c r="AJ104" s="45"/>
      <c r="BA104" s="45"/>
      <c r="BR104" s="45"/>
      <c r="CI104" s="45"/>
      <c r="CZ104" s="45"/>
      <c r="DQ104" s="45"/>
    </row>
    <row r="105" spans="2:121" x14ac:dyDescent="0.2">
      <c r="B105" s="45"/>
      <c r="S105" s="45"/>
      <c r="AJ105" s="45"/>
      <c r="BA105" s="45"/>
      <c r="BR105" s="45"/>
      <c r="CI105" s="45"/>
      <c r="CZ105" s="45"/>
      <c r="DQ105" s="45"/>
    </row>
    <row r="106" spans="2:121" x14ac:dyDescent="0.2">
      <c r="B106" s="45"/>
      <c r="S106" s="45"/>
      <c r="AJ106" s="45"/>
      <c r="BA106" s="45"/>
      <c r="BR106" s="45"/>
      <c r="CI106" s="45"/>
      <c r="CZ106" s="45"/>
      <c r="DQ106" s="45"/>
    </row>
    <row r="107" spans="2:121" x14ac:dyDescent="0.2">
      <c r="B107" s="45"/>
      <c r="S107" s="45"/>
      <c r="AJ107" s="45"/>
      <c r="BA107" s="45"/>
      <c r="BR107" s="45"/>
      <c r="CI107" s="45"/>
      <c r="CZ107" s="45"/>
      <c r="DQ107" s="45"/>
    </row>
    <row r="108" spans="2:121" x14ac:dyDescent="0.2">
      <c r="B108" s="45"/>
      <c r="S108" s="45"/>
      <c r="AJ108" s="45"/>
      <c r="BA108" s="45"/>
      <c r="BR108" s="45"/>
      <c r="CI108" s="45"/>
      <c r="CZ108" s="45"/>
      <c r="DQ108" s="45"/>
    </row>
    <row r="109" spans="2:121" x14ac:dyDescent="0.2">
      <c r="B109" s="45"/>
      <c r="S109" s="45"/>
      <c r="AJ109" s="45"/>
      <c r="BA109" s="45"/>
      <c r="BR109" s="45"/>
      <c r="CI109" s="45"/>
      <c r="CZ109" s="45"/>
      <c r="DQ109" s="45"/>
    </row>
    <row r="110" spans="2:121" x14ac:dyDescent="0.2">
      <c r="B110" s="45"/>
      <c r="S110" s="45"/>
      <c r="AJ110" s="45"/>
      <c r="BA110" s="45"/>
      <c r="BR110" s="45"/>
      <c r="CI110" s="45"/>
      <c r="CZ110" s="45"/>
      <c r="DQ110" s="45"/>
    </row>
    <row r="111" spans="2:121" x14ac:dyDescent="0.2">
      <c r="B111" s="45"/>
      <c r="S111" s="45"/>
      <c r="AJ111" s="45"/>
      <c r="BA111" s="45"/>
      <c r="BR111" s="45"/>
      <c r="CI111" s="45"/>
      <c r="CZ111" s="45"/>
      <c r="DQ111" s="45"/>
    </row>
    <row r="112" spans="2:121" x14ac:dyDescent="0.2">
      <c r="B112" s="45"/>
      <c r="S112" s="45"/>
      <c r="AJ112" s="45"/>
      <c r="BA112" s="45"/>
      <c r="BR112" s="45"/>
      <c r="CI112" s="45"/>
      <c r="CZ112" s="45"/>
      <c r="DQ112" s="45"/>
    </row>
    <row r="113" spans="1:127" x14ac:dyDescent="0.2">
      <c r="B113" s="45"/>
      <c r="S113" s="45"/>
      <c r="AJ113" s="45"/>
      <c r="BA113" s="45"/>
      <c r="BR113" s="45"/>
      <c r="CI113" s="45"/>
      <c r="CZ113" s="45"/>
      <c r="DQ113" s="45"/>
    </row>
    <row r="114" spans="1:127" x14ac:dyDescent="0.2">
      <c r="B114" s="45"/>
      <c r="S114" s="45"/>
      <c r="AJ114" s="45"/>
      <c r="BA114" s="45"/>
      <c r="BR114" s="45"/>
      <c r="CI114" s="45"/>
      <c r="CZ114" s="45"/>
      <c r="DQ114" s="45"/>
    </row>
    <row r="115" spans="1:127" x14ac:dyDescent="0.2">
      <c r="B115" s="45"/>
      <c r="S115" s="45"/>
      <c r="AJ115" s="45"/>
      <c r="BA115" s="45"/>
      <c r="BR115" s="45"/>
      <c r="CI115" s="45"/>
      <c r="CZ115" s="45"/>
      <c r="DQ115" s="45"/>
    </row>
    <row r="117" spans="1:127" s="67" customFormat="1" x14ac:dyDescent="0.2">
      <c r="A117" s="68" t="s">
        <v>117</v>
      </c>
      <c r="R117" s="68" t="s">
        <v>117</v>
      </c>
      <c r="AI117" s="68" t="s">
        <v>117</v>
      </c>
      <c r="AZ117" s="68" t="s">
        <v>117</v>
      </c>
      <c r="BQ117" s="68" t="s">
        <v>117</v>
      </c>
      <c r="CH117" s="68" t="s">
        <v>117</v>
      </c>
      <c r="CY117" s="68" t="s">
        <v>117</v>
      </c>
      <c r="DP117" s="68" t="s">
        <v>117</v>
      </c>
    </row>
    <row r="118" spans="1:127" x14ac:dyDescent="0.2">
      <c r="A118" s="1" t="s">
        <v>67</v>
      </c>
      <c r="B118" s="1"/>
      <c r="C118" s="1"/>
      <c r="D118" s="1"/>
      <c r="E118" s="1"/>
      <c r="F118" s="1"/>
      <c r="G118" s="1"/>
      <c r="H118" s="1"/>
      <c r="R118" s="1" t="s">
        <v>67</v>
      </c>
      <c r="S118" s="1"/>
      <c r="T118" s="1"/>
      <c r="U118" s="1"/>
      <c r="V118" s="1"/>
      <c r="W118" s="1"/>
      <c r="X118" s="1"/>
      <c r="Y118" s="1"/>
      <c r="AI118" s="1" t="s">
        <v>67</v>
      </c>
      <c r="AJ118" s="1"/>
      <c r="AK118" s="1"/>
      <c r="AL118" s="1"/>
      <c r="AM118" s="1"/>
      <c r="AN118" s="1"/>
      <c r="AO118" s="1"/>
      <c r="AP118" s="1"/>
      <c r="AZ118" s="1" t="s">
        <v>67</v>
      </c>
      <c r="BA118" s="1"/>
      <c r="BB118" s="1"/>
      <c r="BC118" s="1"/>
      <c r="BD118" s="1"/>
      <c r="BE118" s="1"/>
      <c r="BF118" s="1"/>
      <c r="BG118" s="1"/>
      <c r="BQ118" s="1" t="s">
        <v>67</v>
      </c>
      <c r="BR118" s="1"/>
      <c r="BS118" s="1"/>
      <c r="BT118" s="1"/>
      <c r="BU118" s="1"/>
      <c r="BV118" s="1"/>
      <c r="BW118" s="1"/>
      <c r="BX118" s="1"/>
      <c r="CH118" s="1" t="s">
        <v>67</v>
      </c>
      <c r="CI118" s="1"/>
      <c r="CJ118" s="1"/>
      <c r="CK118" s="1"/>
      <c r="CL118" s="1"/>
      <c r="CM118" s="1"/>
      <c r="CN118" s="1"/>
      <c r="CO118" s="1"/>
      <c r="CY118" s="1" t="s">
        <v>67</v>
      </c>
      <c r="CZ118" s="1"/>
      <c r="DA118" s="1"/>
      <c r="DB118" s="1"/>
      <c r="DC118" s="1"/>
      <c r="DD118" s="1"/>
      <c r="DE118" s="1"/>
      <c r="DF118" s="1"/>
      <c r="DP118" s="1" t="s">
        <v>67</v>
      </c>
      <c r="DQ118" s="1"/>
      <c r="DR118" s="1"/>
      <c r="DS118" s="1"/>
      <c r="DT118" s="1"/>
      <c r="DU118" s="1"/>
      <c r="DV118" s="1"/>
      <c r="DW118" s="1"/>
    </row>
    <row r="119" spans="1:127" x14ac:dyDescent="0.2">
      <c r="A119" s="1"/>
      <c r="B119" s="1" t="s">
        <v>68</v>
      </c>
      <c r="C119" s="1"/>
      <c r="D119" s="1"/>
      <c r="E119" s="46"/>
      <c r="F119" s="46"/>
      <c r="G119" s="46"/>
      <c r="H119" s="1"/>
      <c r="R119" s="1"/>
      <c r="S119" s="1" t="s">
        <v>68</v>
      </c>
      <c r="T119" s="1"/>
      <c r="U119" s="1"/>
      <c r="V119" s="46"/>
      <c r="W119" s="46"/>
      <c r="X119" s="46"/>
      <c r="Y119" s="1"/>
      <c r="AI119" s="1"/>
      <c r="AJ119" s="1" t="s">
        <v>68</v>
      </c>
      <c r="AK119" s="1"/>
      <c r="AL119" s="1"/>
      <c r="AM119" s="46"/>
      <c r="AN119" s="46"/>
      <c r="AO119" s="46"/>
      <c r="AP119" s="1"/>
      <c r="AZ119" s="1"/>
      <c r="BA119" s="1" t="s">
        <v>68</v>
      </c>
      <c r="BB119" s="1"/>
      <c r="BC119" s="1"/>
      <c r="BD119" s="46"/>
      <c r="BE119" s="46"/>
      <c r="BF119" s="46"/>
      <c r="BG119" s="1"/>
      <c r="BQ119" s="1"/>
      <c r="BR119" s="1" t="s">
        <v>68</v>
      </c>
      <c r="BS119" s="1"/>
      <c r="BT119" s="1"/>
      <c r="BU119" s="46"/>
      <c r="BV119" s="46"/>
      <c r="BW119" s="46"/>
      <c r="BX119" s="1"/>
      <c r="CH119" s="1"/>
      <c r="CI119" s="1" t="s">
        <v>68</v>
      </c>
      <c r="CJ119" s="1"/>
      <c r="CK119" s="1"/>
      <c r="CL119" s="46"/>
      <c r="CM119" s="46"/>
      <c r="CN119" s="46"/>
      <c r="CO119" s="1"/>
      <c r="CY119" s="1"/>
      <c r="CZ119" s="1" t="s">
        <v>68</v>
      </c>
      <c r="DA119" s="1"/>
      <c r="DB119" s="1"/>
      <c r="DC119" s="46"/>
      <c r="DD119" s="46"/>
      <c r="DE119" s="46"/>
      <c r="DF119" s="1"/>
      <c r="DP119" s="1"/>
      <c r="DQ119" s="1" t="s">
        <v>68</v>
      </c>
      <c r="DR119" s="1"/>
      <c r="DS119" s="1"/>
      <c r="DT119" s="46"/>
      <c r="DU119" s="46"/>
      <c r="DV119" s="46"/>
      <c r="DW119" s="1"/>
    </row>
    <row r="120" spans="1:127" x14ac:dyDescent="0.2">
      <c r="A120" s="1"/>
      <c r="B120" s="1" t="s">
        <v>69</v>
      </c>
      <c r="C120" s="1"/>
      <c r="D120" s="1"/>
      <c r="E120" s="46"/>
      <c r="F120" s="46"/>
      <c r="G120" s="46"/>
      <c r="H120" s="1"/>
      <c r="R120" s="1"/>
      <c r="S120" s="1" t="s">
        <v>69</v>
      </c>
      <c r="T120" s="1"/>
      <c r="U120" s="1"/>
      <c r="V120" s="46"/>
      <c r="W120" s="46"/>
      <c r="X120" s="46"/>
      <c r="Y120" s="1"/>
      <c r="AI120" s="1"/>
      <c r="AJ120" s="1" t="s">
        <v>69</v>
      </c>
      <c r="AK120" s="1"/>
      <c r="AL120" s="1"/>
      <c r="AM120" s="46"/>
      <c r="AN120" s="46"/>
      <c r="AO120" s="46"/>
      <c r="AP120" s="1"/>
      <c r="AZ120" s="1"/>
      <c r="BA120" s="1" t="s">
        <v>69</v>
      </c>
      <c r="BB120" s="1"/>
      <c r="BC120" s="1"/>
      <c r="BD120" s="46"/>
      <c r="BE120" s="46"/>
      <c r="BF120" s="46"/>
      <c r="BG120" s="1"/>
      <c r="BQ120" s="1"/>
      <c r="BR120" s="1" t="s">
        <v>69</v>
      </c>
      <c r="BS120" s="1"/>
      <c r="BT120" s="1"/>
      <c r="BU120" s="46"/>
      <c r="BV120" s="46"/>
      <c r="BW120" s="46"/>
      <c r="BX120" s="1"/>
      <c r="CH120" s="1"/>
      <c r="CI120" s="1" t="s">
        <v>69</v>
      </c>
      <c r="CJ120" s="1"/>
      <c r="CK120" s="1"/>
      <c r="CL120" s="46"/>
      <c r="CM120" s="46"/>
      <c r="CN120" s="46"/>
      <c r="CO120" s="1"/>
      <c r="CY120" s="1"/>
      <c r="CZ120" s="1" t="s">
        <v>69</v>
      </c>
      <c r="DA120" s="1"/>
      <c r="DB120" s="1"/>
      <c r="DC120" s="46"/>
      <c r="DD120" s="46"/>
      <c r="DE120" s="46"/>
      <c r="DF120" s="1"/>
      <c r="DP120" s="1"/>
      <c r="DQ120" s="1" t="s">
        <v>69</v>
      </c>
      <c r="DR120" s="1"/>
      <c r="DS120" s="1"/>
      <c r="DT120" s="46"/>
      <c r="DU120" s="46"/>
      <c r="DV120" s="46"/>
      <c r="DW120" s="1"/>
    </row>
    <row r="121" spans="1:127" x14ac:dyDescent="0.2">
      <c r="A121" s="1"/>
      <c r="B121" s="1" t="s">
        <v>70</v>
      </c>
      <c r="C121" s="1"/>
      <c r="D121" s="1"/>
      <c r="E121" s="46"/>
      <c r="F121" s="46"/>
      <c r="G121" s="46"/>
      <c r="H121" s="1"/>
      <c r="R121" s="1"/>
      <c r="S121" s="1" t="s">
        <v>70</v>
      </c>
      <c r="T121" s="1"/>
      <c r="U121" s="1"/>
      <c r="V121" s="46"/>
      <c r="W121" s="46"/>
      <c r="X121" s="46"/>
      <c r="Y121" s="1"/>
      <c r="AI121" s="1"/>
      <c r="AJ121" s="1" t="s">
        <v>70</v>
      </c>
      <c r="AK121" s="1"/>
      <c r="AL121" s="1"/>
      <c r="AM121" s="46"/>
      <c r="AN121" s="46"/>
      <c r="AO121" s="46"/>
      <c r="AP121" s="1"/>
      <c r="AZ121" s="1"/>
      <c r="BA121" s="1" t="s">
        <v>70</v>
      </c>
      <c r="BB121" s="1"/>
      <c r="BC121" s="1"/>
      <c r="BD121" s="46"/>
      <c r="BE121" s="46"/>
      <c r="BF121" s="46"/>
      <c r="BG121" s="1"/>
      <c r="BQ121" s="1"/>
      <c r="BR121" s="1" t="s">
        <v>70</v>
      </c>
      <c r="BS121" s="1"/>
      <c r="BT121" s="1"/>
      <c r="BU121" s="46"/>
      <c r="BV121" s="46"/>
      <c r="BW121" s="46"/>
      <c r="BX121" s="1"/>
      <c r="CH121" s="1"/>
      <c r="CI121" s="1" t="s">
        <v>70</v>
      </c>
      <c r="CJ121" s="1"/>
      <c r="CK121" s="1"/>
      <c r="CL121" s="46"/>
      <c r="CM121" s="46"/>
      <c r="CN121" s="46"/>
      <c r="CO121" s="1"/>
      <c r="CY121" s="1"/>
      <c r="CZ121" s="1" t="s">
        <v>70</v>
      </c>
      <c r="DA121" s="1"/>
      <c r="DB121" s="1"/>
      <c r="DC121" s="46"/>
      <c r="DD121" s="46"/>
      <c r="DE121" s="46"/>
      <c r="DF121" s="1"/>
      <c r="DP121" s="1"/>
      <c r="DQ121" s="1" t="s">
        <v>70</v>
      </c>
      <c r="DR121" s="1"/>
      <c r="DS121" s="1"/>
      <c r="DT121" s="46"/>
      <c r="DU121" s="46"/>
      <c r="DV121" s="46"/>
      <c r="DW121" s="1"/>
    </row>
    <row r="122" spans="1:127" x14ac:dyDescent="0.2">
      <c r="A122" s="1"/>
      <c r="B122" s="1" t="s">
        <v>71</v>
      </c>
      <c r="C122" s="1"/>
      <c r="D122" s="1"/>
      <c r="E122" s="47"/>
      <c r="F122" s="46"/>
      <c r="G122" s="46"/>
      <c r="H122" s="1"/>
      <c r="R122" s="1"/>
      <c r="S122" s="1" t="s">
        <v>71</v>
      </c>
      <c r="T122" s="1"/>
      <c r="U122" s="1"/>
      <c r="V122" s="47"/>
      <c r="W122" s="46"/>
      <c r="X122" s="46"/>
      <c r="Y122" s="1"/>
      <c r="AI122" s="1"/>
      <c r="AJ122" s="1" t="s">
        <v>71</v>
      </c>
      <c r="AK122" s="1"/>
      <c r="AL122" s="1"/>
      <c r="AM122" s="47"/>
      <c r="AN122" s="46"/>
      <c r="AO122" s="46"/>
      <c r="AP122" s="1"/>
      <c r="AZ122" s="1"/>
      <c r="BA122" s="1" t="s">
        <v>71</v>
      </c>
      <c r="BB122" s="1"/>
      <c r="BC122" s="1"/>
      <c r="BD122" s="47"/>
      <c r="BE122" s="46"/>
      <c r="BF122" s="46"/>
      <c r="BG122" s="1"/>
      <c r="BQ122" s="1"/>
      <c r="BR122" s="1" t="s">
        <v>71</v>
      </c>
      <c r="BS122" s="1"/>
      <c r="BT122" s="1"/>
      <c r="BU122" s="47"/>
      <c r="BV122" s="46"/>
      <c r="BW122" s="46"/>
      <c r="BX122" s="1"/>
      <c r="CH122" s="1"/>
      <c r="CI122" s="1" t="s">
        <v>71</v>
      </c>
      <c r="CJ122" s="1"/>
      <c r="CK122" s="1"/>
      <c r="CL122" s="47"/>
      <c r="CM122" s="46"/>
      <c r="CN122" s="46"/>
      <c r="CO122" s="1"/>
      <c r="CY122" s="1"/>
      <c r="CZ122" s="1" t="s">
        <v>71</v>
      </c>
      <c r="DA122" s="1"/>
      <c r="DB122" s="1"/>
      <c r="DC122" s="47"/>
      <c r="DD122" s="46"/>
      <c r="DE122" s="46"/>
      <c r="DF122" s="1"/>
      <c r="DP122" s="1"/>
      <c r="DQ122" s="1" t="s">
        <v>71</v>
      </c>
      <c r="DR122" s="1"/>
      <c r="DS122" s="1"/>
      <c r="DT122" s="47"/>
      <c r="DU122" s="46"/>
      <c r="DV122" s="46"/>
      <c r="DW122" s="1"/>
    </row>
    <row r="123" spans="1:127" x14ac:dyDescent="0.2">
      <c r="A123" s="1"/>
      <c r="B123" s="1" t="s">
        <v>72</v>
      </c>
      <c r="C123" s="1"/>
      <c r="D123" s="1"/>
      <c r="E123" s="47"/>
      <c r="F123" s="46"/>
      <c r="G123" s="46"/>
      <c r="H123" s="1"/>
      <c r="R123" s="1"/>
      <c r="S123" s="1" t="s">
        <v>72</v>
      </c>
      <c r="T123" s="1"/>
      <c r="U123" s="1"/>
      <c r="V123" s="47"/>
      <c r="W123" s="46"/>
      <c r="X123" s="46"/>
      <c r="Y123" s="1"/>
      <c r="AI123" s="1"/>
      <c r="AJ123" s="1" t="s">
        <v>72</v>
      </c>
      <c r="AK123" s="1"/>
      <c r="AL123" s="1"/>
      <c r="AM123" s="47"/>
      <c r="AN123" s="46"/>
      <c r="AO123" s="46"/>
      <c r="AP123" s="1"/>
      <c r="AZ123" s="1"/>
      <c r="BA123" s="1" t="s">
        <v>72</v>
      </c>
      <c r="BB123" s="1"/>
      <c r="BC123" s="1"/>
      <c r="BD123" s="47"/>
      <c r="BE123" s="46"/>
      <c r="BF123" s="46"/>
      <c r="BG123" s="1"/>
      <c r="BQ123" s="1"/>
      <c r="BR123" s="1" t="s">
        <v>72</v>
      </c>
      <c r="BS123" s="1"/>
      <c r="BT123" s="1"/>
      <c r="BU123" s="47"/>
      <c r="BV123" s="46"/>
      <c r="BW123" s="46"/>
      <c r="BX123" s="1"/>
      <c r="CH123" s="1"/>
      <c r="CI123" s="1" t="s">
        <v>72</v>
      </c>
      <c r="CJ123" s="1"/>
      <c r="CK123" s="1"/>
      <c r="CL123" s="47"/>
      <c r="CM123" s="46"/>
      <c r="CN123" s="46"/>
      <c r="CO123" s="1"/>
      <c r="CY123" s="1"/>
      <c r="CZ123" s="1" t="s">
        <v>72</v>
      </c>
      <c r="DA123" s="1"/>
      <c r="DB123" s="1"/>
      <c r="DC123" s="47"/>
      <c r="DD123" s="46"/>
      <c r="DE123" s="46"/>
      <c r="DF123" s="1"/>
      <c r="DP123" s="1"/>
      <c r="DQ123" s="1" t="s">
        <v>72</v>
      </c>
      <c r="DR123" s="1"/>
      <c r="DS123" s="1"/>
      <c r="DT123" s="47"/>
      <c r="DU123" s="46"/>
      <c r="DV123" s="46"/>
      <c r="DW123" s="1"/>
    </row>
    <row r="124" spans="1:127" x14ac:dyDescent="0.2">
      <c r="A124" s="1"/>
      <c r="B124" s="1" t="s">
        <v>73</v>
      </c>
      <c r="C124" s="1"/>
      <c r="D124" s="1"/>
      <c r="E124" s="46"/>
      <c r="F124" s="48"/>
      <c r="G124" s="46"/>
      <c r="H124" s="1"/>
      <c r="R124" s="1"/>
      <c r="S124" s="1" t="s">
        <v>73</v>
      </c>
      <c r="T124" s="1"/>
      <c r="U124" s="1"/>
      <c r="V124" s="46"/>
      <c r="W124" s="48"/>
      <c r="X124" s="46"/>
      <c r="Y124" s="1"/>
      <c r="AI124" s="1"/>
      <c r="AJ124" s="1" t="s">
        <v>73</v>
      </c>
      <c r="AK124" s="1"/>
      <c r="AL124" s="1"/>
      <c r="AM124" s="46"/>
      <c r="AN124" s="48"/>
      <c r="AO124" s="46"/>
      <c r="AP124" s="1"/>
      <c r="AZ124" s="1"/>
      <c r="BA124" s="1" t="s">
        <v>73</v>
      </c>
      <c r="BB124" s="1"/>
      <c r="BC124" s="1"/>
      <c r="BD124" s="46"/>
      <c r="BE124" s="48"/>
      <c r="BF124" s="46"/>
      <c r="BG124" s="1"/>
      <c r="BQ124" s="1"/>
      <c r="BR124" s="1" t="s">
        <v>73</v>
      </c>
      <c r="BS124" s="1"/>
      <c r="BT124" s="1"/>
      <c r="BU124" s="46"/>
      <c r="BV124" s="48"/>
      <c r="BW124" s="46"/>
      <c r="BX124" s="1"/>
      <c r="CH124" s="1"/>
      <c r="CI124" s="1" t="s">
        <v>73</v>
      </c>
      <c r="CJ124" s="1"/>
      <c r="CK124" s="1"/>
      <c r="CL124" s="46"/>
      <c r="CM124" s="48"/>
      <c r="CN124" s="46"/>
      <c r="CO124" s="1"/>
      <c r="CY124" s="1"/>
      <c r="CZ124" s="1" t="s">
        <v>73</v>
      </c>
      <c r="DA124" s="1"/>
      <c r="DB124" s="1"/>
      <c r="DC124" s="46"/>
      <c r="DD124" s="48"/>
      <c r="DE124" s="46"/>
      <c r="DF124" s="1"/>
      <c r="DP124" s="1"/>
      <c r="DQ124" s="1" t="s">
        <v>73</v>
      </c>
      <c r="DR124" s="1"/>
      <c r="DS124" s="1"/>
      <c r="DT124" s="46"/>
      <c r="DU124" s="48"/>
      <c r="DV124" s="46"/>
      <c r="DW124" s="1"/>
    </row>
    <row r="125" spans="1:127" x14ac:dyDescent="0.2">
      <c r="B125" s="13"/>
      <c r="C125" s="17"/>
      <c r="D125" s="17"/>
      <c r="E125" s="17"/>
      <c r="F125" s="39"/>
      <c r="G125" s="17"/>
      <c r="S125" s="13"/>
      <c r="T125" s="213"/>
      <c r="U125" s="213"/>
      <c r="V125" s="213"/>
      <c r="W125" s="39"/>
      <c r="X125" s="213"/>
      <c r="AJ125" s="13"/>
      <c r="AK125" s="213"/>
      <c r="AL125" s="213"/>
      <c r="AM125" s="213"/>
      <c r="AN125" s="39"/>
      <c r="AO125" s="213"/>
      <c r="BA125" s="13"/>
      <c r="BB125" s="213"/>
      <c r="BC125" s="213"/>
      <c r="BD125" s="213"/>
      <c r="BE125" s="39"/>
      <c r="BF125" s="213"/>
      <c r="BR125" s="13"/>
      <c r="BS125" s="213"/>
      <c r="BT125" s="213"/>
      <c r="BU125" s="213"/>
      <c r="BV125" s="39"/>
      <c r="BW125" s="213"/>
      <c r="CI125" s="13"/>
      <c r="CJ125" s="213"/>
      <c r="CK125" s="213"/>
      <c r="CL125" s="213"/>
      <c r="CM125" s="39"/>
      <c r="CN125" s="213"/>
      <c r="CZ125" s="13"/>
      <c r="DA125" s="213"/>
      <c r="DB125" s="213"/>
      <c r="DC125" s="213"/>
      <c r="DD125" s="39"/>
      <c r="DE125" s="213"/>
      <c r="DQ125" s="13"/>
      <c r="DR125" s="213"/>
      <c r="DS125" s="213"/>
      <c r="DT125" s="213"/>
      <c r="DU125" s="39"/>
      <c r="DV125" s="213"/>
    </row>
    <row r="126" spans="1:127" x14ac:dyDescent="0.2">
      <c r="B126" s="13"/>
      <c r="C126" s="17"/>
      <c r="D126" s="17"/>
      <c r="E126" s="17"/>
      <c r="F126" s="39"/>
      <c r="G126" s="17"/>
      <c r="S126" s="13"/>
      <c r="T126" s="213"/>
      <c r="U126" s="213"/>
      <c r="V126" s="213"/>
      <c r="W126" s="39"/>
      <c r="X126" s="213"/>
      <c r="AJ126" s="13"/>
      <c r="AK126" s="213"/>
      <c r="AL126" s="213"/>
      <c r="AM126" s="213"/>
      <c r="AN126" s="39"/>
      <c r="AO126" s="213"/>
      <c r="BA126" s="13"/>
      <c r="BB126" s="213"/>
      <c r="BC126" s="213"/>
      <c r="BD126" s="213"/>
      <c r="BE126" s="39"/>
      <c r="BF126" s="213"/>
      <c r="BR126" s="13"/>
      <c r="BS126" s="213"/>
      <c r="BT126" s="213"/>
      <c r="BU126" s="213"/>
      <c r="BV126" s="39"/>
      <c r="BW126" s="213"/>
      <c r="CI126" s="13"/>
      <c r="CJ126" s="213"/>
      <c r="CK126" s="213"/>
      <c r="CL126" s="213"/>
      <c r="CM126" s="39"/>
      <c r="CN126" s="213"/>
      <c r="CZ126" s="13"/>
      <c r="DA126" s="213"/>
      <c r="DB126" s="213"/>
      <c r="DC126" s="213"/>
      <c r="DD126" s="39"/>
      <c r="DE126" s="213"/>
      <c r="DQ126" s="13"/>
      <c r="DR126" s="213"/>
      <c r="DS126" s="213"/>
      <c r="DT126" s="213"/>
      <c r="DU126" s="39"/>
      <c r="DV126" s="213"/>
    </row>
    <row r="127" spans="1:127" x14ac:dyDescent="0.2">
      <c r="A127" s="1" t="s">
        <v>68</v>
      </c>
      <c r="C127" s="17"/>
      <c r="D127" s="17"/>
      <c r="E127" s="17"/>
      <c r="F127" s="39"/>
      <c r="G127" s="17"/>
      <c r="R127" s="1" t="s">
        <v>68</v>
      </c>
      <c r="T127" s="213"/>
      <c r="U127" s="213"/>
      <c r="V127" s="213"/>
      <c r="W127" s="39"/>
      <c r="X127" s="213"/>
      <c r="AI127" s="1" t="s">
        <v>68</v>
      </c>
      <c r="AK127" s="213"/>
      <c r="AL127" s="213"/>
      <c r="AM127" s="213"/>
      <c r="AN127" s="39"/>
      <c r="AO127" s="213"/>
      <c r="AZ127" s="1" t="s">
        <v>68</v>
      </c>
      <c r="BB127" s="213"/>
      <c r="BC127" s="213"/>
      <c r="BD127" s="213"/>
      <c r="BE127" s="39"/>
      <c r="BF127" s="213"/>
      <c r="BQ127" s="1" t="s">
        <v>68</v>
      </c>
      <c r="BS127" s="213"/>
      <c r="BT127" s="213"/>
      <c r="BU127" s="213"/>
      <c r="BV127" s="39"/>
      <c r="BW127" s="213"/>
      <c r="CH127" s="1" t="s">
        <v>68</v>
      </c>
      <c r="CJ127" s="213"/>
      <c r="CK127" s="213"/>
      <c r="CL127" s="213"/>
      <c r="CM127" s="39"/>
      <c r="CN127" s="213"/>
      <c r="CY127" s="1" t="s">
        <v>68</v>
      </c>
      <c r="DA127" s="213"/>
      <c r="DB127" s="213"/>
      <c r="DC127" s="213"/>
      <c r="DD127" s="39"/>
      <c r="DE127" s="213"/>
      <c r="DP127" s="1" t="s">
        <v>68</v>
      </c>
      <c r="DR127" s="213"/>
      <c r="DS127" s="213"/>
      <c r="DT127" s="213"/>
      <c r="DU127" s="39"/>
      <c r="DV127" s="213"/>
    </row>
    <row r="128" spans="1:127" x14ac:dyDescent="0.2">
      <c r="B128" t="s">
        <v>74</v>
      </c>
      <c r="C128" t="s">
        <v>75</v>
      </c>
      <c r="D128" s="49">
        <v>0.85</v>
      </c>
      <c r="E128" t="s">
        <v>76</v>
      </c>
      <c r="S128" t="s">
        <v>74</v>
      </c>
      <c r="T128" t="s">
        <v>75</v>
      </c>
      <c r="U128" s="49">
        <v>0.85</v>
      </c>
      <c r="V128" t="s">
        <v>76</v>
      </c>
      <c r="AJ128" t="s">
        <v>74</v>
      </c>
      <c r="AK128" t="s">
        <v>75</v>
      </c>
      <c r="AL128" s="49">
        <v>0.85</v>
      </c>
      <c r="AM128" t="s">
        <v>76</v>
      </c>
      <c r="BA128" t="s">
        <v>74</v>
      </c>
      <c r="BB128" t="s">
        <v>75</v>
      </c>
      <c r="BC128" s="49">
        <v>0.85</v>
      </c>
      <c r="BD128" t="s">
        <v>76</v>
      </c>
      <c r="BR128" t="s">
        <v>74</v>
      </c>
      <c r="BS128" t="s">
        <v>75</v>
      </c>
      <c r="BT128" s="49">
        <v>0.85</v>
      </c>
      <c r="BU128" t="s">
        <v>76</v>
      </c>
      <c r="CI128" t="s">
        <v>74</v>
      </c>
      <c r="CJ128" t="s">
        <v>75</v>
      </c>
      <c r="CK128" s="49">
        <v>0.85</v>
      </c>
      <c r="CL128" t="s">
        <v>76</v>
      </c>
      <c r="CZ128" t="s">
        <v>74</v>
      </c>
      <c r="DA128" t="s">
        <v>75</v>
      </c>
      <c r="DB128" s="49">
        <v>0.85</v>
      </c>
      <c r="DC128" t="s">
        <v>76</v>
      </c>
      <c r="DQ128" t="s">
        <v>74</v>
      </c>
      <c r="DR128" t="s">
        <v>75</v>
      </c>
      <c r="DS128" s="49">
        <v>0.85</v>
      </c>
      <c r="DT128" t="s">
        <v>76</v>
      </c>
    </row>
    <row r="130" spans="1:127" x14ac:dyDescent="0.2">
      <c r="A130" s="46" t="s">
        <v>77</v>
      </c>
      <c r="B130" s="46" t="s">
        <v>77</v>
      </c>
      <c r="C130" s="46" t="s">
        <v>77</v>
      </c>
      <c r="D130" s="46"/>
      <c r="E130" s="46" t="s">
        <v>77</v>
      </c>
      <c r="F130" s="17"/>
      <c r="G130" s="17"/>
      <c r="H130" s="17"/>
      <c r="R130" s="46" t="s">
        <v>77</v>
      </c>
      <c r="S130" s="46" t="s">
        <v>77</v>
      </c>
      <c r="T130" s="46" t="s">
        <v>77</v>
      </c>
      <c r="U130" s="46"/>
      <c r="V130" s="46" t="s">
        <v>77</v>
      </c>
      <c r="W130" s="213"/>
      <c r="X130" s="213"/>
      <c r="Y130" s="213"/>
      <c r="AI130" s="46" t="s">
        <v>77</v>
      </c>
      <c r="AJ130" s="46" t="s">
        <v>77</v>
      </c>
      <c r="AK130" s="46" t="s">
        <v>77</v>
      </c>
      <c r="AL130" s="46"/>
      <c r="AM130" s="46" t="s">
        <v>77</v>
      </c>
      <c r="AN130" s="213"/>
      <c r="AO130" s="213"/>
      <c r="AP130" s="213"/>
      <c r="AZ130" s="46" t="s">
        <v>77</v>
      </c>
      <c r="BA130" s="46" t="s">
        <v>77</v>
      </c>
      <c r="BB130" s="46" t="s">
        <v>77</v>
      </c>
      <c r="BC130" s="46"/>
      <c r="BD130" s="46" t="s">
        <v>77</v>
      </c>
      <c r="BE130" s="213"/>
      <c r="BF130" s="213"/>
      <c r="BG130" s="213"/>
      <c r="BQ130" s="46" t="s">
        <v>77</v>
      </c>
      <c r="BR130" s="46" t="s">
        <v>77</v>
      </c>
      <c r="BS130" s="46" t="s">
        <v>77</v>
      </c>
      <c r="BT130" s="46"/>
      <c r="BU130" s="46" t="s">
        <v>77</v>
      </c>
      <c r="BV130" s="213"/>
      <c r="BW130" s="213"/>
      <c r="BX130" s="213"/>
      <c r="CH130" s="46" t="s">
        <v>77</v>
      </c>
      <c r="CI130" s="46" t="s">
        <v>77</v>
      </c>
      <c r="CJ130" s="46" t="s">
        <v>77</v>
      </c>
      <c r="CK130" s="46"/>
      <c r="CL130" s="46" t="s">
        <v>77</v>
      </c>
      <c r="CM130" s="213"/>
      <c r="CN130" s="213"/>
      <c r="CO130" s="213"/>
      <c r="CY130" s="46" t="s">
        <v>77</v>
      </c>
      <c r="CZ130" s="46" t="s">
        <v>77</v>
      </c>
      <c r="DA130" s="46" t="s">
        <v>77</v>
      </c>
      <c r="DB130" s="46"/>
      <c r="DC130" s="46" t="s">
        <v>77</v>
      </c>
      <c r="DD130" s="213"/>
      <c r="DE130" s="213"/>
      <c r="DF130" s="213"/>
      <c r="DP130" s="46" t="s">
        <v>77</v>
      </c>
      <c r="DQ130" s="46" t="s">
        <v>77</v>
      </c>
      <c r="DR130" s="46" t="s">
        <v>77</v>
      </c>
      <c r="DS130" s="46"/>
      <c r="DT130" s="46" t="s">
        <v>77</v>
      </c>
      <c r="DU130" s="213"/>
      <c r="DV130" s="213"/>
      <c r="DW130" s="213"/>
    </row>
    <row r="131" spans="1:127" x14ac:dyDescent="0.2">
      <c r="A131" s="50" t="s">
        <v>69</v>
      </c>
      <c r="B131" s="51"/>
      <c r="C131" s="51"/>
      <c r="D131" s="51"/>
      <c r="E131" s="51"/>
      <c r="F131" s="51"/>
      <c r="G131" s="51"/>
      <c r="H131" s="51"/>
      <c r="R131" s="50" t="s">
        <v>69</v>
      </c>
      <c r="S131" s="51"/>
      <c r="T131" s="51"/>
      <c r="U131" s="51"/>
      <c r="V131" s="51"/>
      <c r="W131" s="51"/>
      <c r="X131" s="51"/>
      <c r="Y131" s="51"/>
      <c r="AI131" s="50" t="s">
        <v>69</v>
      </c>
      <c r="AJ131" s="51"/>
      <c r="AK131" s="51"/>
      <c r="AL131" s="51"/>
      <c r="AM131" s="51"/>
      <c r="AN131" s="51"/>
      <c r="AO131" s="51"/>
      <c r="AP131" s="51"/>
      <c r="AZ131" s="50" t="s">
        <v>69</v>
      </c>
      <c r="BA131" s="51"/>
      <c r="BB131" s="51"/>
      <c r="BC131" s="51"/>
      <c r="BD131" s="51"/>
      <c r="BE131" s="51"/>
      <c r="BF131" s="51"/>
      <c r="BG131" s="51"/>
      <c r="BQ131" s="50" t="s">
        <v>69</v>
      </c>
      <c r="BR131" s="51"/>
      <c r="BS131" s="51"/>
      <c r="BT131" s="51"/>
      <c r="BU131" s="51"/>
      <c r="BV131" s="51"/>
      <c r="BW131" s="51"/>
      <c r="BX131" s="51"/>
      <c r="CH131" s="50" t="s">
        <v>69</v>
      </c>
      <c r="CI131" s="51"/>
      <c r="CJ131" s="51"/>
      <c r="CK131" s="51"/>
      <c r="CL131" s="51"/>
      <c r="CM131" s="51"/>
      <c r="CN131" s="51"/>
      <c r="CO131" s="51"/>
      <c r="CY131" s="50" t="s">
        <v>69</v>
      </c>
      <c r="CZ131" s="51"/>
      <c r="DA131" s="51"/>
      <c r="DB131" s="51"/>
      <c r="DC131" s="51"/>
      <c r="DD131" s="51"/>
      <c r="DE131" s="51"/>
      <c r="DF131" s="51"/>
      <c r="DP131" s="50" t="s">
        <v>69</v>
      </c>
      <c r="DQ131" s="51"/>
      <c r="DR131" s="51"/>
      <c r="DS131" s="51"/>
      <c r="DT131" s="51"/>
      <c r="DU131" s="51"/>
      <c r="DV131" s="51"/>
      <c r="DW131" s="51"/>
    </row>
    <row r="132" spans="1:127" x14ac:dyDescent="0.2">
      <c r="A132" s="51"/>
      <c r="B132" s="51" t="s">
        <v>78</v>
      </c>
      <c r="C132" s="51"/>
      <c r="D132" s="51"/>
      <c r="E132" s="51"/>
      <c r="F132" s="51"/>
      <c r="G132" s="51"/>
      <c r="H132" s="51"/>
      <c r="R132" s="51"/>
      <c r="S132" s="51" t="s">
        <v>78</v>
      </c>
      <c r="T132" s="51"/>
      <c r="U132" s="51"/>
      <c r="V132" s="51"/>
      <c r="W132" s="51"/>
      <c r="X132" s="51"/>
      <c r="Y132" s="51"/>
      <c r="AI132" s="51"/>
      <c r="AJ132" s="51" t="s">
        <v>78</v>
      </c>
      <c r="AK132" s="51"/>
      <c r="AL132" s="51"/>
      <c r="AM132" s="51"/>
      <c r="AN132" s="51"/>
      <c r="AO132" s="51"/>
      <c r="AP132" s="51"/>
      <c r="AZ132" s="51"/>
      <c r="BA132" s="51" t="s">
        <v>78</v>
      </c>
      <c r="BB132" s="51"/>
      <c r="BC132" s="51"/>
      <c r="BD132" s="51"/>
      <c r="BE132" s="51"/>
      <c r="BF132" s="51"/>
      <c r="BG132" s="51"/>
      <c r="BQ132" s="51"/>
      <c r="BR132" s="51" t="s">
        <v>78</v>
      </c>
      <c r="BS132" s="51"/>
      <c r="BT132" s="51"/>
      <c r="BU132" s="51"/>
      <c r="BV132" s="51"/>
      <c r="BW132" s="51"/>
      <c r="BX132" s="51"/>
      <c r="CH132" s="51"/>
      <c r="CI132" s="51" t="s">
        <v>78</v>
      </c>
      <c r="CJ132" s="51"/>
      <c r="CK132" s="51"/>
      <c r="CL132" s="51"/>
      <c r="CM132" s="51"/>
      <c r="CN132" s="51"/>
      <c r="CO132" s="51"/>
      <c r="CY132" s="51"/>
      <c r="CZ132" s="51" t="s">
        <v>78</v>
      </c>
      <c r="DA132" s="51"/>
      <c r="DB132" s="51"/>
      <c r="DC132" s="51"/>
      <c r="DD132" s="51"/>
      <c r="DE132" s="51"/>
      <c r="DF132" s="51"/>
      <c r="DP132" s="51"/>
      <c r="DQ132" s="51" t="s">
        <v>78</v>
      </c>
      <c r="DR132" s="51"/>
      <c r="DS132" s="51"/>
      <c r="DT132" s="51"/>
      <c r="DU132" s="51"/>
      <c r="DV132" s="51"/>
      <c r="DW132" s="51"/>
    </row>
    <row r="133" spans="1:127" ht="14.5" customHeight="1" x14ac:dyDescent="0.2">
      <c r="A133" s="51"/>
      <c r="B133" s="238" t="s">
        <v>79</v>
      </c>
      <c r="C133" s="238"/>
      <c r="D133" s="238"/>
      <c r="E133" s="238"/>
      <c r="F133" s="238"/>
      <c r="G133" s="238"/>
      <c r="H133" s="51"/>
      <c r="R133" s="51"/>
      <c r="S133" s="238" t="s">
        <v>79</v>
      </c>
      <c r="T133" s="238"/>
      <c r="U133" s="238"/>
      <c r="V133" s="238"/>
      <c r="W133" s="238"/>
      <c r="X133" s="238"/>
      <c r="Y133" s="51"/>
      <c r="AI133" s="51"/>
      <c r="AJ133" s="238" t="s">
        <v>79</v>
      </c>
      <c r="AK133" s="238"/>
      <c r="AL133" s="238"/>
      <c r="AM133" s="238"/>
      <c r="AN133" s="238"/>
      <c r="AO133" s="238"/>
      <c r="AP133" s="51"/>
      <c r="AY133" s="238" t="s">
        <v>79</v>
      </c>
      <c r="AZ133" s="238"/>
      <c r="BA133" s="238"/>
      <c r="BB133" s="238"/>
      <c r="BC133" s="238"/>
      <c r="BD133" s="238"/>
      <c r="BE133" s="51"/>
      <c r="BG133" s="51"/>
      <c r="BO133" s="238" t="s">
        <v>79</v>
      </c>
      <c r="BP133" s="238"/>
      <c r="BQ133" s="238"/>
      <c r="BR133" s="238"/>
      <c r="BS133" s="238"/>
      <c r="BT133" s="238"/>
      <c r="BU133" s="51"/>
      <c r="BX133" s="51"/>
      <c r="CE133" s="238" t="s">
        <v>79</v>
      </c>
      <c r="CF133" s="238"/>
      <c r="CG133" s="238"/>
      <c r="CH133" s="238"/>
      <c r="CI133" s="238"/>
      <c r="CJ133" s="238"/>
      <c r="CK133" s="51"/>
      <c r="CO133" s="51"/>
      <c r="CU133" s="238" t="s">
        <v>79</v>
      </c>
      <c r="CV133" s="238"/>
      <c r="CW133" s="238"/>
      <c r="CX133" s="238"/>
      <c r="CY133" s="238"/>
      <c r="CZ133" s="238"/>
      <c r="DA133" s="51"/>
      <c r="DF133" s="51"/>
      <c r="DK133" s="238" t="s">
        <v>79</v>
      </c>
      <c r="DL133" s="238"/>
      <c r="DM133" s="238"/>
      <c r="DN133" s="238"/>
      <c r="DO133" s="238"/>
      <c r="DP133" s="238"/>
      <c r="DQ133" s="238" t="s">
        <v>79</v>
      </c>
      <c r="DR133" s="238"/>
      <c r="DS133" s="238"/>
      <c r="DT133" s="238"/>
      <c r="DU133" s="238"/>
      <c r="DV133" s="238"/>
      <c r="DW133" s="51"/>
    </row>
    <row r="134" spans="1:127" ht="14.5" customHeight="1" x14ac:dyDescent="0.2">
      <c r="A134" s="51"/>
      <c r="B134" s="238" t="s">
        <v>80</v>
      </c>
      <c r="C134" s="238"/>
      <c r="D134" s="238"/>
      <c r="E134" s="238"/>
      <c r="F134" s="238"/>
      <c r="G134" s="238"/>
      <c r="H134" s="51"/>
      <c r="R134" s="51"/>
      <c r="S134" s="238" t="s">
        <v>80</v>
      </c>
      <c r="T134" s="238"/>
      <c r="U134" s="238"/>
      <c r="V134" s="238"/>
      <c r="W134" s="238"/>
      <c r="X134" s="238"/>
      <c r="Y134" s="51"/>
      <c r="AI134" s="51"/>
      <c r="AJ134" s="238" t="s">
        <v>80</v>
      </c>
      <c r="AK134" s="238"/>
      <c r="AL134" s="238"/>
      <c r="AM134" s="238"/>
      <c r="AN134" s="238"/>
      <c r="AO134" s="238"/>
      <c r="AP134" s="51"/>
      <c r="AY134" s="238" t="s">
        <v>80</v>
      </c>
      <c r="AZ134" s="238"/>
      <c r="BA134" s="238"/>
      <c r="BB134" s="238"/>
      <c r="BC134" s="238"/>
      <c r="BD134" s="238"/>
      <c r="BE134" s="51"/>
      <c r="BG134" s="51"/>
      <c r="BO134" s="238" t="s">
        <v>80</v>
      </c>
      <c r="BP134" s="238"/>
      <c r="BQ134" s="238"/>
      <c r="BR134" s="238"/>
      <c r="BS134" s="238"/>
      <c r="BT134" s="238"/>
      <c r="BU134" s="51"/>
      <c r="BX134" s="51"/>
      <c r="CE134" s="238" t="s">
        <v>80</v>
      </c>
      <c r="CF134" s="238"/>
      <c r="CG134" s="238"/>
      <c r="CH134" s="238"/>
      <c r="CI134" s="238"/>
      <c r="CJ134" s="238"/>
      <c r="CK134" s="51"/>
      <c r="CO134" s="51"/>
      <c r="CU134" s="238" t="s">
        <v>80</v>
      </c>
      <c r="CV134" s="238"/>
      <c r="CW134" s="238"/>
      <c r="CX134" s="238"/>
      <c r="CY134" s="238"/>
      <c r="CZ134" s="238"/>
      <c r="DA134" s="51"/>
      <c r="DF134" s="51"/>
      <c r="DK134" s="238" t="s">
        <v>80</v>
      </c>
      <c r="DL134" s="238"/>
      <c r="DM134" s="238"/>
      <c r="DN134" s="238"/>
      <c r="DO134" s="238"/>
      <c r="DP134" s="238"/>
      <c r="DQ134" s="238" t="s">
        <v>80</v>
      </c>
      <c r="DR134" s="238"/>
      <c r="DS134" s="238"/>
      <c r="DT134" s="238"/>
      <c r="DU134" s="238"/>
      <c r="DV134" s="238"/>
      <c r="DW134" s="51"/>
    </row>
    <row r="135" spans="1:127" ht="14.5" customHeight="1" x14ac:dyDescent="0.2">
      <c r="A135" s="51"/>
      <c r="B135" s="239" t="s">
        <v>81</v>
      </c>
      <c r="C135" s="239"/>
      <c r="D135" s="239"/>
      <c r="E135" s="239"/>
      <c r="F135" s="239"/>
      <c r="G135" s="239"/>
      <c r="H135" s="51"/>
      <c r="R135" s="51"/>
      <c r="S135" s="239" t="s">
        <v>81</v>
      </c>
      <c r="T135" s="239"/>
      <c r="U135" s="239"/>
      <c r="V135" s="239"/>
      <c r="W135" s="239"/>
      <c r="X135" s="239"/>
      <c r="Y135" s="51"/>
      <c r="AI135" s="51"/>
      <c r="AJ135" s="239" t="s">
        <v>81</v>
      </c>
      <c r="AK135" s="239"/>
      <c r="AL135" s="239"/>
      <c r="AM135" s="239"/>
      <c r="AN135" s="239"/>
      <c r="AO135" s="239"/>
      <c r="AP135" s="51"/>
      <c r="AY135" s="239" t="s">
        <v>81</v>
      </c>
      <c r="AZ135" s="239"/>
      <c r="BA135" s="239"/>
      <c r="BB135" s="239"/>
      <c r="BC135" s="239"/>
      <c r="BD135" s="239"/>
      <c r="BE135" s="51"/>
      <c r="BG135" s="51"/>
      <c r="BO135" s="239" t="s">
        <v>81</v>
      </c>
      <c r="BP135" s="239"/>
      <c r="BQ135" s="239"/>
      <c r="BR135" s="239"/>
      <c r="BS135" s="239"/>
      <c r="BT135" s="239"/>
      <c r="BU135" s="51"/>
      <c r="BX135" s="51"/>
      <c r="CE135" s="239" t="s">
        <v>81</v>
      </c>
      <c r="CF135" s="239"/>
      <c r="CG135" s="239"/>
      <c r="CH135" s="239"/>
      <c r="CI135" s="239"/>
      <c r="CJ135" s="239"/>
      <c r="CK135" s="51"/>
      <c r="CO135" s="51"/>
      <c r="CU135" s="239" t="s">
        <v>81</v>
      </c>
      <c r="CV135" s="239"/>
      <c r="CW135" s="239"/>
      <c r="CX135" s="239"/>
      <c r="CY135" s="239"/>
      <c r="CZ135" s="239"/>
      <c r="DA135" s="51"/>
      <c r="DF135" s="51"/>
      <c r="DK135" s="239" t="s">
        <v>81</v>
      </c>
      <c r="DL135" s="239"/>
      <c r="DM135" s="239"/>
      <c r="DN135" s="239"/>
      <c r="DO135" s="239"/>
      <c r="DP135" s="239"/>
      <c r="DQ135" s="239" t="s">
        <v>81</v>
      </c>
      <c r="DR135" s="239"/>
      <c r="DS135" s="239"/>
      <c r="DT135" s="239"/>
      <c r="DU135" s="239"/>
      <c r="DV135" s="239"/>
      <c r="DW135" s="51"/>
    </row>
    <row r="136" spans="1:127" x14ac:dyDescent="0.2">
      <c r="A136" s="51"/>
      <c r="B136" s="51" t="s">
        <v>82</v>
      </c>
      <c r="C136" s="52" t="s">
        <v>83</v>
      </c>
      <c r="D136" s="51"/>
      <c r="E136" s="51"/>
      <c r="F136" s="51"/>
      <c r="G136" s="51"/>
      <c r="H136" s="51"/>
      <c r="R136" s="51"/>
      <c r="S136" s="51" t="s">
        <v>82</v>
      </c>
      <c r="T136" s="52" t="s">
        <v>83</v>
      </c>
      <c r="U136" s="51"/>
      <c r="V136" s="51"/>
      <c r="W136" s="51"/>
      <c r="X136" s="51"/>
      <c r="Y136" s="51"/>
      <c r="AI136" s="51"/>
      <c r="AJ136" s="51" t="s">
        <v>82</v>
      </c>
      <c r="AK136" s="52" t="s">
        <v>83</v>
      </c>
      <c r="AL136" s="51"/>
      <c r="AM136" s="51"/>
      <c r="AN136" s="51"/>
      <c r="AO136" s="51"/>
      <c r="AP136" s="51"/>
      <c r="AZ136" s="51"/>
      <c r="BA136" s="51" t="s">
        <v>82</v>
      </c>
      <c r="BB136" s="52" t="s">
        <v>83</v>
      </c>
      <c r="BC136" s="51"/>
      <c r="BD136" s="51"/>
      <c r="BE136" s="51"/>
      <c r="BF136" s="51"/>
      <c r="BG136" s="51"/>
      <c r="BQ136" s="51"/>
      <c r="BR136" s="51" t="s">
        <v>82</v>
      </c>
      <c r="BS136" s="52" t="s">
        <v>83</v>
      </c>
      <c r="BT136" s="51"/>
      <c r="BU136" s="51"/>
      <c r="BV136" s="51"/>
      <c r="BW136" s="51"/>
      <c r="BX136" s="51"/>
      <c r="CH136" s="51"/>
      <c r="CI136" s="51" t="s">
        <v>82</v>
      </c>
      <c r="CJ136" s="52" t="s">
        <v>83</v>
      </c>
      <c r="CK136" s="51"/>
      <c r="CL136" s="51"/>
      <c r="CM136" s="51"/>
      <c r="CN136" s="51"/>
      <c r="CO136" s="51"/>
      <c r="CY136" s="51"/>
      <c r="CZ136" s="51" t="s">
        <v>82</v>
      </c>
      <c r="DA136" s="52" t="s">
        <v>83</v>
      </c>
      <c r="DB136" s="51"/>
      <c r="DC136" s="51"/>
      <c r="DD136" s="51"/>
      <c r="DE136" s="51"/>
      <c r="DF136" s="51"/>
      <c r="DP136" s="51"/>
      <c r="DQ136" s="51" t="s">
        <v>82</v>
      </c>
      <c r="DR136" s="52" t="s">
        <v>83</v>
      </c>
      <c r="DS136" s="51"/>
      <c r="DT136" s="51"/>
      <c r="DU136" s="51"/>
      <c r="DV136" s="51"/>
      <c r="DW136" s="51"/>
    </row>
    <row r="137" spans="1:127" x14ac:dyDescent="0.2">
      <c r="A137" s="51"/>
      <c r="B137" s="51"/>
      <c r="C137" s="53"/>
      <c r="D137" s="51"/>
      <c r="E137" s="51"/>
      <c r="F137" s="51"/>
      <c r="G137" s="51"/>
      <c r="H137" s="51"/>
      <c r="R137" s="51"/>
      <c r="S137" s="51"/>
      <c r="T137" s="53"/>
      <c r="U137" s="51"/>
      <c r="V137" s="51"/>
      <c r="W137" s="51"/>
      <c r="X137" s="51"/>
      <c r="Y137" s="51"/>
      <c r="AI137" s="51"/>
      <c r="AJ137" s="51"/>
      <c r="AK137" s="53"/>
      <c r="AL137" s="51"/>
      <c r="AM137" s="51"/>
      <c r="AN137" s="51"/>
      <c r="AO137" s="51"/>
      <c r="AP137" s="51"/>
      <c r="AZ137" s="51"/>
      <c r="BA137" s="51"/>
      <c r="BB137" s="53"/>
      <c r="BC137" s="51"/>
      <c r="BD137" s="51"/>
      <c r="BE137" s="51"/>
      <c r="BF137" s="51"/>
      <c r="BG137" s="51"/>
      <c r="BQ137" s="51"/>
      <c r="BR137" s="51"/>
      <c r="BS137" s="53"/>
      <c r="BT137" s="51"/>
      <c r="BU137" s="51"/>
      <c r="BV137" s="51"/>
      <c r="BW137" s="51"/>
      <c r="BX137" s="51"/>
      <c r="CH137" s="51"/>
      <c r="CI137" s="51"/>
      <c r="CJ137" s="53"/>
      <c r="CK137" s="51"/>
      <c r="CL137" s="51"/>
      <c r="CM137" s="51"/>
      <c r="CN137" s="51"/>
      <c r="CO137" s="51"/>
      <c r="CY137" s="51"/>
      <c r="CZ137" s="51"/>
      <c r="DA137" s="53"/>
      <c r="DB137" s="51"/>
      <c r="DC137" s="51"/>
      <c r="DD137" s="51"/>
      <c r="DE137" s="51"/>
      <c r="DF137" s="51"/>
      <c r="DP137" s="51"/>
      <c r="DQ137" s="51"/>
      <c r="DR137" s="53"/>
      <c r="DS137" s="51"/>
      <c r="DT137" s="51"/>
      <c r="DU137" s="51"/>
      <c r="DV137" s="51"/>
      <c r="DW137" s="51"/>
    </row>
    <row r="138" spans="1:127" x14ac:dyDescent="0.2">
      <c r="A138" s="51"/>
      <c r="B138" s="51" t="s">
        <v>84</v>
      </c>
      <c r="C138" s="53"/>
      <c r="D138" s="51"/>
      <c r="E138" s="51"/>
      <c r="F138" s="51"/>
      <c r="G138" s="51"/>
      <c r="H138" s="51"/>
      <c r="R138" s="51"/>
      <c r="S138" s="51" t="s">
        <v>84</v>
      </c>
      <c r="T138" s="53"/>
      <c r="U138" s="51"/>
      <c r="V138" s="51"/>
      <c r="W138" s="51"/>
      <c r="X138" s="51"/>
      <c r="Y138" s="51"/>
      <c r="AI138" s="51"/>
      <c r="AJ138" s="51" t="s">
        <v>84</v>
      </c>
      <c r="AK138" s="53"/>
      <c r="AL138" s="51"/>
      <c r="AM138" s="51"/>
      <c r="AN138" s="51"/>
      <c r="AO138" s="51"/>
      <c r="AP138" s="51"/>
      <c r="AZ138" s="51"/>
      <c r="BA138" s="51" t="s">
        <v>84</v>
      </c>
      <c r="BB138" s="53"/>
      <c r="BC138" s="51"/>
      <c r="BD138" s="51"/>
      <c r="BE138" s="51"/>
      <c r="BF138" s="51"/>
      <c r="BG138" s="51"/>
      <c r="BQ138" s="51"/>
      <c r="BR138" s="51" t="s">
        <v>84</v>
      </c>
      <c r="BS138" s="53"/>
      <c r="BT138" s="51"/>
      <c r="BU138" s="51"/>
      <c r="BV138" s="51"/>
      <c r="BW138" s="51"/>
      <c r="BX138" s="51"/>
      <c r="CH138" s="51"/>
      <c r="CI138" s="51" t="s">
        <v>84</v>
      </c>
      <c r="CJ138" s="53"/>
      <c r="CK138" s="51"/>
      <c r="CL138" s="51"/>
      <c r="CM138" s="51"/>
      <c r="CN138" s="51"/>
      <c r="CO138" s="51"/>
      <c r="CY138" s="51"/>
      <c r="CZ138" s="51" t="s">
        <v>84</v>
      </c>
      <c r="DA138" s="53"/>
      <c r="DB138" s="51"/>
      <c r="DC138" s="51"/>
      <c r="DD138" s="51"/>
      <c r="DE138" s="51"/>
      <c r="DF138" s="51"/>
      <c r="DP138" s="51"/>
      <c r="DQ138" s="51" t="s">
        <v>84</v>
      </c>
      <c r="DR138" s="53"/>
      <c r="DS138" s="51"/>
      <c r="DT138" s="51"/>
      <c r="DU138" s="51"/>
      <c r="DV138" s="51"/>
      <c r="DW138" s="51"/>
    </row>
    <row r="139" spans="1:127" x14ac:dyDescent="0.2">
      <c r="A139" s="51"/>
      <c r="B139" s="51" t="s">
        <v>85</v>
      </c>
      <c r="C139" s="54">
        <f>D26</f>
        <v>10.5</v>
      </c>
      <c r="D139" s="51"/>
      <c r="E139" s="51"/>
      <c r="F139" s="51"/>
      <c r="G139" s="51"/>
      <c r="H139" s="51"/>
      <c r="R139" s="51"/>
      <c r="S139" s="51" t="s">
        <v>85</v>
      </c>
      <c r="T139" s="54">
        <f>U26</f>
        <v>10.5</v>
      </c>
      <c r="U139" s="51"/>
      <c r="V139" s="51"/>
      <c r="W139" s="51"/>
      <c r="X139" s="51"/>
      <c r="Y139" s="51"/>
      <c r="AI139" s="51"/>
      <c r="AJ139" s="51" t="s">
        <v>85</v>
      </c>
      <c r="AK139" s="54">
        <f>AL26</f>
        <v>10.5</v>
      </c>
      <c r="AL139" s="51"/>
      <c r="AM139" s="51"/>
      <c r="AN139" s="51"/>
      <c r="AO139" s="51"/>
      <c r="AP139" s="51"/>
      <c r="AZ139" s="51"/>
      <c r="BA139" s="51" t="s">
        <v>85</v>
      </c>
      <c r="BB139" s="54">
        <f>BC26</f>
        <v>10.5</v>
      </c>
      <c r="BC139" s="51"/>
      <c r="BD139" s="51"/>
      <c r="BE139" s="51"/>
      <c r="BF139" s="51"/>
      <c r="BG139" s="51"/>
      <c r="BQ139" s="51"/>
      <c r="BR139" s="51" t="s">
        <v>85</v>
      </c>
      <c r="BS139" s="54">
        <f>BT26</f>
        <v>10.5</v>
      </c>
      <c r="BT139" s="51"/>
      <c r="BU139" s="51"/>
      <c r="BV139" s="51"/>
      <c r="BW139" s="51"/>
      <c r="BX139" s="51"/>
      <c r="CH139" s="51"/>
      <c r="CI139" s="51" t="s">
        <v>85</v>
      </c>
      <c r="CJ139" s="54">
        <f>CK26</f>
        <v>10.5</v>
      </c>
      <c r="CK139" s="51"/>
      <c r="CL139" s="51"/>
      <c r="CM139" s="51"/>
      <c r="CN139" s="51"/>
      <c r="CO139" s="51"/>
      <c r="CY139" s="51"/>
      <c r="CZ139" s="51" t="s">
        <v>85</v>
      </c>
      <c r="DA139" s="54">
        <f>DB26</f>
        <v>10.5</v>
      </c>
      <c r="DB139" s="51"/>
      <c r="DC139" s="51"/>
      <c r="DD139" s="51"/>
      <c r="DE139" s="51"/>
      <c r="DF139" s="51"/>
      <c r="DP139" s="51"/>
      <c r="DQ139" s="51" t="s">
        <v>85</v>
      </c>
      <c r="DR139" s="54">
        <f>DS26</f>
        <v>10.5</v>
      </c>
      <c r="DS139" s="51"/>
      <c r="DT139" s="51"/>
      <c r="DU139" s="51"/>
      <c r="DV139" s="51"/>
      <c r="DW139" s="51"/>
    </row>
    <row r="140" spans="1:127" x14ac:dyDescent="0.2">
      <c r="A140" s="51"/>
      <c r="B140" s="51"/>
      <c r="C140" s="55" t="str">
        <f>IF(C136="B",IF(C139&lt;=30,"Since surface roughness is B and mean roof height is &lt;= 30 ft, answer question 11.1","Since surface roughness is B and mean roof height is &gt; 30 ft, answer question 11.2"),IF(C136="D","Since surface roughness is D, answer question 21.1","Since surface roughness is C, answer question 31.1"))</f>
        <v>Since surface roughness is D, answer question 21.1</v>
      </c>
      <c r="D140" s="55"/>
      <c r="E140" s="55"/>
      <c r="F140" s="55"/>
      <c r="G140" s="55"/>
      <c r="H140" s="55"/>
      <c r="R140" s="51"/>
      <c r="S140" s="51"/>
      <c r="T140" s="55" t="str">
        <f>IF(T136="B",IF(T139&lt;=30,"Since surface roughness is B and mean roof height is &lt;= 30 ft, answer question 11.1","Since surface roughness is B and mean roof height is &gt; 30 ft, answer question 11.2"),IF(T136="D","Since surface roughness is D, answer question 21.1","Since surface roughness is C, answer question 31.1"))</f>
        <v>Since surface roughness is D, answer question 21.1</v>
      </c>
      <c r="U140" s="55"/>
      <c r="V140" s="55"/>
      <c r="W140" s="55"/>
      <c r="X140" s="55"/>
      <c r="Y140" s="55"/>
      <c r="AI140" s="51"/>
      <c r="AJ140" s="51"/>
      <c r="AK140" s="55" t="str">
        <f>IF(AK136="B",IF(AK139&lt;=30,"Since surface roughness is B and mean roof height is &lt;= 30 ft, answer question 11.1","Since surface roughness is B and mean roof height is &gt; 30 ft, answer question 11.2"),IF(AK136="D","Since surface roughness is D, answer question 21.1","Since surface roughness is C, answer question 31.1"))</f>
        <v>Since surface roughness is D, answer question 21.1</v>
      </c>
      <c r="AL140" s="55"/>
      <c r="AM140" s="55"/>
      <c r="AN140" s="55"/>
      <c r="AO140" s="55"/>
      <c r="AP140" s="55"/>
      <c r="AZ140" s="51"/>
      <c r="BA140" s="51"/>
      <c r="BB140" s="55" t="str">
        <f>IF(BB136="B",IF(BB139&lt;=30,"Since surface roughness is B and mean roof height is &lt;= 30 ft, answer question 11.1","Since surface roughness is B and mean roof height is &gt; 30 ft, answer question 11.2"),IF(BB136="D","Since surface roughness is D, answer question 21.1","Since surface roughness is C, answer question 31.1"))</f>
        <v>Since surface roughness is D, answer question 21.1</v>
      </c>
      <c r="BC140" s="55"/>
      <c r="BD140" s="55"/>
      <c r="BE140" s="55"/>
      <c r="BF140" s="55"/>
      <c r="BG140" s="55"/>
      <c r="BQ140" s="51"/>
      <c r="BR140" s="51"/>
      <c r="BS140" s="55" t="str">
        <f>IF(BS136="B",IF(BS139&lt;=30,"Since surface roughness is B and mean roof height is &lt;= 30 ft, answer question 11.1","Since surface roughness is B and mean roof height is &gt; 30 ft, answer question 11.2"),IF(BS136="D","Since surface roughness is D, answer question 21.1","Since surface roughness is C, answer question 31.1"))</f>
        <v>Since surface roughness is D, answer question 21.1</v>
      </c>
      <c r="BT140" s="55"/>
      <c r="BU140" s="55"/>
      <c r="BV140" s="55"/>
      <c r="BW140" s="55"/>
      <c r="BX140" s="55"/>
      <c r="CH140" s="51"/>
      <c r="CI140" s="51"/>
      <c r="CJ140" s="55" t="str">
        <f>IF(CJ136="B",IF(CJ139&lt;=30,"Since surface roughness is B and mean roof height is &lt;= 30 ft, answer question 11.1","Since surface roughness is B and mean roof height is &gt; 30 ft, answer question 11.2"),IF(CJ136="D","Since surface roughness is D, answer question 21.1","Since surface roughness is C, answer question 31.1"))</f>
        <v>Since surface roughness is D, answer question 21.1</v>
      </c>
      <c r="CK140" s="55"/>
      <c r="CL140" s="55"/>
      <c r="CM140" s="55"/>
      <c r="CN140" s="55"/>
      <c r="CO140" s="55"/>
      <c r="CY140" s="51"/>
      <c r="CZ140" s="51"/>
      <c r="DA140" s="55" t="str">
        <f>IF(DA136="B",IF(DA139&lt;=30,"Since surface roughness is B and mean roof height is &lt;= 30 ft, answer question 11.1","Since surface roughness is B and mean roof height is &gt; 30 ft, answer question 11.2"),IF(DA136="D","Since surface roughness is D, answer question 21.1","Since surface roughness is C, answer question 31.1"))</f>
        <v>Since surface roughness is D, answer question 21.1</v>
      </c>
      <c r="DB140" s="55"/>
      <c r="DC140" s="55"/>
      <c r="DD140" s="55"/>
      <c r="DE140" s="55"/>
      <c r="DF140" s="55"/>
      <c r="DP140" s="51"/>
      <c r="DQ140" s="51"/>
      <c r="DR140" s="55" t="str">
        <f>IF(DR136="B",IF(DR139&lt;=30,"Since surface roughness is B and mean roof height is &lt;= 30 ft, answer question 11.1","Since surface roughness is B and mean roof height is &gt; 30 ft, answer question 11.2"),IF(DR136="D","Since surface roughness is D, answer question 21.1","Since surface roughness is C, answer question 31.1"))</f>
        <v>Since surface roughness is D, answer question 21.1</v>
      </c>
      <c r="DS140" s="55"/>
      <c r="DT140" s="55"/>
      <c r="DU140" s="55"/>
      <c r="DV140" s="55"/>
      <c r="DW140" s="55"/>
    </row>
    <row r="141" spans="1:127" ht="64" x14ac:dyDescent="0.2">
      <c r="A141" s="51"/>
      <c r="B141" s="56" t="s">
        <v>86</v>
      </c>
      <c r="C141" s="52" t="s">
        <v>87</v>
      </c>
      <c r="D141" s="51"/>
      <c r="E141" s="51"/>
      <c r="F141" s="51"/>
      <c r="G141" s="51"/>
      <c r="H141" s="51"/>
      <c r="R141" s="51"/>
      <c r="S141" s="56" t="s">
        <v>86</v>
      </c>
      <c r="T141" s="52" t="s">
        <v>87</v>
      </c>
      <c r="U141" s="51"/>
      <c r="V141" s="51"/>
      <c r="W141" s="51"/>
      <c r="X141" s="51"/>
      <c r="Y141" s="51"/>
      <c r="AI141" s="51"/>
      <c r="AJ141" s="56" t="s">
        <v>86</v>
      </c>
      <c r="AK141" s="52" t="s">
        <v>87</v>
      </c>
      <c r="AL141" s="51"/>
      <c r="AM141" s="51"/>
      <c r="AN141" s="51"/>
      <c r="AO141" s="51"/>
      <c r="AP141" s="51"/>
      <c r="AZ141" s="51"/>
      <c r="BA141" s="56" t="s">
        <v>86</v>
      </c>
      <c r="BB141" s="52" t="s">
        <v>87</v>
      </c>
      <c r="BC141" s="51"/>
      <c r="BD141" s="51"/>
      <c r="BE141" s="51"/>
      <c r="BF141" s="51"/>
      <c r="BG141" s="51"/>
      <c r="BQ141" s="51"/>
      <c r="BR141" s="56" t="s">
        <v>86</v>
      </c>
      <c r="BS141" s="52" t="s">
        <v>87</v>
      </c>
      <c r="BT141" s="51"/>
      <c r="BU141" s="51"/>
      <c r="BV141" s="51"/>
      <c r="BW141" s="51"/>
      <c r="BX141" s="51"/>
      <c r="CH141" s="51"/>
      <c r="CI141" s="56" t="s">
        <v>86</v>
      </c>
      <c r="CJ141" s="52" t="s">
        <v>87</v>
      </c>
      <c r="CK141" s="51"/>
      <c r="CL141" s="51"/>
      <c r="CM141" s="51"/>
      <c r="CN141" s="51"/>
      <c r="CO141" s="51"/>
      <c r="CY141" s="51"/>
      <c r="CZ141" s="56" t="s">
        <v>86</v>
      </c>
      <c r="DA141" s="52" t="s">
        <v>87</v>
      </c>
      <c r="DB141" s="51"/>
      <c r="DC141" s="51"/>
      <c r="DD141" s="51"/>
      <c r="DE141" s="51"/>
      <c r="DF141" s="51"/>
      <c r="DP141" s="51"/>
      <c r="DQ141" s="56" t="s">
        <v>86</v>
      </c>
      <c r="DR141" s="52" t="s">
        <v>87</v>
      </c>
      <c r="DS141" s="51"/>
      <c r="DT141" s="51"/>
      <c r="DU141" s="51"/>
      <c r="DV141" s="51"/>
      <c r="DW141" s="51"/>
    </row>
    <row r="142" spans="1:127" ht="80" x14ac:dyDescent="0.2">
      <c r="A142" s="51"/>
      <c r="B142" s="56" t="s">
        <v>88</v>
      </c>
      <c r="C142" s="52"/>
      <c r="D142" s="51"/>
      <c r="E142" s="51"/>
      <c r="F142" s="51"/>
      <c r="G142" s="51"/>
      <c r="H142" s="51"/>
      <c r="R142" s="51"/>
      <c r="S142" s="56" t="s">
        <v>88</v>
      </c>
      <c r="T142" s="52"/>
      <c r="U142" s="51"/>
      <c r="V142" s="51"/>
      <c r="W142" s="51"/>
      <c r="X142" s="51"/>
      <c r="Y142" s="51"/>
      <c r="AI142" s="51"/>
      <c r="AJ142" s="56" t="s">
        <v>88</v>
      </c>
      <c r="AK142" s="52"/>
      <c r="AL142" s="51"/>
      <c r="AM142" s="51"/>
      <c r="AN142" s="51"/>
      <c r="AO142" s="51"/>
      <c r="AP142" s="51"/>
      <c r="AZ142" s="51"/>
      <c r="BA142" s="56" t="s">
        <v>88</v>
      </c>
      <c r="BB142" s="52"/>
      <c r="BC142" s="51"/>
      <c r="BD142" s="51"/>
      <c r="BE142" s="51"/>
      <c r="BF142" s="51"/>
      <c r="BG142" s="51"/>
      <c r="BQ142" s="51"/>
      <c r="BR142" s="56" t="s">
        <v>88</v>
      </c>
      <c r="BS142" s="52"/>
      <c r="BT142" s="51"/>
      <c r="BU142" s="51"/>
      <c r="BV142" s="51"/>
      <c r="BW142" s="51"/>
      <c r="BX142" s="51"/>
      <c r="CH142" s="51"/>
      <c r="CI142" s="56" t="s">
        <v>88</v>
      </c>
      <c r="CJ142" s="52"/>
      <c r="CK142" s="51"/>
      <c r="CL142" s="51"/>
      <c r="CM142" s="51"/>
      <c r="CN142" s="51"/>
      <c r="CO142" s="51"/>
      <c r="CY142" s="51"/>
      <c r="CZ142" s="56" t="s">
        <v>88</v>
      </c>
      <c r="DA142" s="52"/>
      <c r="DB142" s="51"/>
      <c r="DC142" s="51"/>
      <c r="DD142" s="51"/>
      <c r="DE142" s="51"/>
      <c r="DF142" s="51"/>
      <c r="DP142" s="51"/>
      <c r="DQ142" s="56" t="s">
        <v>88</v>
      </c>
      <c r="DR142" s="52"/>
      <c r="DS142" s="51"/>
      <c r="DT142" s="51"/>
      <c r="DU142" s="51"/>
      <c r="DV142" s="51"/>
      <c r="DW142" s="51"/>
    </row>
    <row r="143" spans="1:127" ht="16" x14ac:dyDescent="0.2">
      <c r="A143" s="51"/>
      <c r="B143" s="56" t="s">
        <v>89</v>
      </c>
      <c r="C143" s="57" t="s">
        <v>45</v>
      </c>
      <c r="D143" s="51"/>
      <c r="E143" s="51"/>
      <c r="F143" s="51"/>
      <c r="G143" s="51"/>
      <c r="H143" s="51"/>
      <c r="R143" s="51"/>
      <c r="S143" s="56" t="s">
        <v>89</v>
      </c>
      <c r="T143" s="57" t="s">
        <v>45</v>
      </c>
      <c r="U143" s="51"/>
      <c r="V143" s="51"/>
      <c r="W143" s="51"/>
      <c r="X143" s="51"/>
      <c r="Y143" s="51"/>
      <c r="AI143" s="51"/>
      <c r="AJ143" s="56" t="s">
        <v>89</v>
      </c>
      <c r="AK143" s="57" t="s">
        <v>45</v>
      </c>
      <c r="AL143" s="51"/>
      <c r="AM143" s="51"/>
      <c r="AN143" s="51"/>
      <c r="AO143" s="51"/>
      <c r="AP143" s="51"/>
      <c r="AZ143" s="51"/>
      <c r="BA143" s="56" t="s">
        <v>89</v>
      </c>
      <c r="BB143" s="57" t="s">
        <v>45</v>
      </c>
      <c r="BC143" s="51"/>
      <c r="BD143" s="51"/>
      <c r="BE143" s="51"/>
      <c r="BF143" s="51"/>
      <c r="BG143" s="51"/>
      <c r="BQ143" s="51"/>
      <c r="BR143" s="56" t="s">
        <v>89</v>
      </c>
      <c r="BS143" s="57" t="s">
        <v>45</v>
      </c>
      <c r="BT143" s="51"/>
      <c r="BU143" s="51"/>
      <c r="BV143" s="51"/>
      <c r="BW143" s="51"/>
      <c r="BX143" s="51"/>
      <c r="CH143" s="51"/>
      <c r="CI143" s="56" t="s">
        <v>89</v>
      </c>
      <c r="CJ143" s="57" t="s">
        <v>45</v>
      </c>
      <c r="CK143" s="51"/>
      <c r="CL143" s="51"/>
      <c r="CM143" s="51"/>
      <c r="CN143" s="51"/>
      <c r="CO143" s="51"/>
      <c r="CY143" s="51"/>
      <c r="CZ143" s="56" t="s">
        <v>89</v>
      </c>
      <c r="DA143" s="57" t="s">
        <v>45</v>
      </c>
      <c r="DB143" s="51"/>
      <c r="DC143" s="51"/>
      <c r="DD143" s="51"/>
      <c r="DE143" s="51"/>
      <c r="DF143" s="51"/>
      <c r="DP143" s="51"/>
      <c r="DQ143" s="56" t="s">
        <v>89</v>
      </c>
      <c r="DR143" s="57" t="s">
        <v>45</v>
      </c>
      <c r="DS143" s="51"/>
      <c r="DT143" s="51"/>
      <c r="DU143" s="51"/>
      <c r="DV143" s="51"/>
      <c r="DW143" s="51"/>
    </row>
    <row r="144" spans="1:127" ht="64" x14ac:dyDescent="0.2">
      <c r="A144" s="51"/>
      <c r="B144" s="56" t="s">
        <v>90</v>
      </c>
      <c r="C144" s="52" t="s">
        <v>87</v>
      </c>
      <c r="D144" s="51"/>
      <c r="E144" s="51"/>
      <c r="F144" s="51"/>
      <c r="G144" s="51"/>
      <c r="H144" s="51"/>
      <c r="R144" s="51"/>
      <c r="S144" s="56" t="s">
        <v>90</v>
      </c>
      <c r="T144" s="52" t="s">
        <v>87</v>
      </c>
      <c r="U144" s="51"/>
      <c r="V144" s="51"/>
      <c r="W144" s="51"/>
      <c r="X144" s="51"/>
      <c r="Y144" s="51"/>
      <c r="AI144" s="51"/>
      <c r="AJ144" s="56" t="s">
        <v>90</v>
      </c>
      <c r="AK144" s="52" t="s">
        <v>87</v>
      </c>
      <c r="AL144" s="51"/>
      <c r="AM144" s="51"/>
      <c r="AN144" s="51"/>
      <c r="AO144" s="51"/>
      <c r="AP144" s="51"/>
      <c r="AZ144" s="51"/>
      <c r="BA144" s="56" t="s">
        <v>90</v>
      </c>
      <c r="BB144" s="52" t="s">
        <v>87</v>
      </c>
      <c r="BC144" s="51"/>
      <c r="BD144" s="51"/>
      <c r="BE144" s="51"/>
      <c r="BF144" s="51"/>
      <c r="BG144" s="51"/>
      <c r="BQ144" s="51"/>
      <c r="BR144" s="56" t="s">
        <v>90</v>
      </c>
      <c r="BS144" s="52" t="s">
        <v>87</v>
      </c>
      <c r="BT144" s="51"/>
      <c r="BU144" s="51"/>
      <c r="BV144" s="51"/>
      <c r="BW144" s="51"/>
      <c r="BX144" s="51"/>
      <c r="CH144" s="51"/>
      <c r="CI144" s="56" t="s">
        <v>90</v>
      </c>
      <c r="CJ144" s="52" t="s">
        <v>87</v>
      </c>
      <c r="CK144" s="51"/>
      <c r="CL144" s="51"/>
      <c r="CM144" s="51"/>
      <c r="CN144" s="51"/>
      <c r="CO144" s="51"/>
      <c r="CY144" s="51"/>
      <c r="CZ144" s="56" t="s">
        <v>90</v>
      </c>
      <c r="DA144" s="52" t="s">
        <v>87</v>
      </c>
      <c r="DB144" s="51"/>
      <c r="DC144" s="51"/>
      <c r="DD144" s="51"/>
      <c r="DE144" s="51"/>
      <c r="DF144" s="51"/>
      <c r="DP144" s="51"/>
      <c r="DQ144" s="56" t="s">
        <v>90</v>
      </c>
      <c r="DR144" s="52" t="s">
        <v>87</v>
      </c>
      <c r="DS144" s="51"/>
      <c r="DT144" s="51"/>
      <c r="DU144" s="51"/>
      <c r="DV144" s="51"/>
      <c r="DW144" s="51"/>
    </row>
    <row r="145" spans="1:127" ht="16" x14ac:dyDescent="0.2">
      <c r="A145" s="51"/>
      <c r="B145" s="56" t="s">
        <v>91</v>
      </c>
      <c r="C145" s="58" t="str">
        <f>IF(C144="No","Answer Question 21.2","D")</f>
        <v>D</v>
      </c>
      <c r="D145" s="51"/>
      <c r="E145" s="51"/>
      <c r="F145" s="51"/>
      <c r="G145" s="51"/>
      <c r="H145" s="51"/>
      <c r="R145" s="51"/>
      <c r="S145" s="56" t="s">
        <v>91</v>
      </c>
      <c r="T145" s="58" t="str">
        <f>IF(T144="No","Answer Question 21.2","D")</f>
        <v>D</v>
      </c>
      <c r="U145" s="51"/>
      <c r="V145" s="51"/>
      <c r="W145" s="51"/>
      <c r="X145" s="51"/>
      <c r="Y145" s="51"/>
      <c r="AI145" s="51"/>
      <c r="AJ145" s="56" t="s">
        <v>91</v>
      </c>
      <c r="AK145" s="58" t="str">
        <f>IF(AK144="No","Answer Question 21.2","D")</f>
        <v>D</v>
      </c>
      <c r="AL145" s="51"/>
      <c r="AM145" s="51"/>
      <c r="AN145" s="51"/>
      <c r="AO145" s="51"/>
      <c r="AP145" s="51"/>
      <c r="AZ145" s="51"/>
      <c r="BA145" s="56" t="s">
        <v>91</v>
      </c>
      <c r="BB145" s="58" t="str">
        <f>IF(BB144="No","Answer Question 21.2","D")</f>
        <v>D</v>
      </c>
      <c r="BC145" s="51"/>
      <c r="BD145" s="51"/>
      <c r="BE145" s="51"/>
      <c r="BF145" s="51"/>
      <c r="BG145" s="51"/>
      <c r="BQ145" s="51"/>
      <c r="BR145" s="56" t="s">
        <v>91</v>
      </c>
      <c r="BS145" s="58" t="str">
        <f>IF(BS144="No","Answer Question 21.2","D")</f>
        <v>D</v>
      </c>
      <c r="BT145" s="51"/>
      <c r="BU145" s="51"/>
      <c r="BV145" s="51"/>
      <c r="BW145" s="51"/>
      <c r="BX145" s="51"/>
      <c r="CH145" s="51"/>
      <c r="CI145" s="56" t="s">
        <v>91</v>
      </c>
      <c r="CJ145" s="58" t="str">
        <f>IF(CJ144="No","Answer Question 21.2","D")</f>
        <v>D</v>
      </c>
      <c r="CK145" s="51"/>
      <c r="CL145" s="51"/>
      <c r="CM145" s="51"/>
      <c r="CN145" s="51"/>
      <c r="CO145" s="51"/>
      <c r="CY145" s="51"/>
      <c r="CZ145" s="56" t="s">
        <v>91</v>
      </c>
      <c r="DA145" s="58" t="str">
        <f>IF(DA144="No","Answer Question 21.2","D")</f>
        <v>D</v>
      </c>
      <c r="DB145" s="51"/>
      <c r="DC145" s="51"/>
      <c r="DD145" s="51"/>
      <c r="DE145" s="51"/>
      <c r="DF145" s="51"/>
      <c r="DP145" s="51"/>
      <c r="DQ145" s="56" t="s">
        <v>91</v>
      </c>
      <c r="DR145" s="58" t="str">
        <f>IF(DR144="No","Answer Question 21.2","D")</f>
        <v>D</v>
      </c>
      <c r="DS145" s="51"/>
      <c r="DT145" s="51"/>
      <c r="DU145" s="51"/>
      <c r="DV145" s="51"/>
      <c r="DW145" s="51"/>
    </row>
    <row r="146" spans="1:127" ht="96" x14ac:dyDescent="0.2">
      <c r="A146" s="51"/>
      <c r="B146" s="56" t="s">
        <v>92</v>
      </c>
      <c r="C146" s="52" t="s">
        <v>87</v>
      </c>
      <c r="D146" s="51"/>
      <c r="E146" s="51"/>
      <c r="F146" s="51"/>
      <c r="G146" s="51"/>
      <c r="H146" s="51"/>
      <c r="R146" s="51"/>
      <c r="S146" s="56" t="s">
        <v>92</v>
      </c>
      <c r="T146" s="52" t="s">
        <v>87</v>
      </c>
      <c r="U146" s="51"/>
      <c r="V146" s="51"/>
      <c r="W146" s="51"/>
      <c r="X146" s="51"/>
      <c r="Y146" s="51"/>
      <c r="AI146" s="51"/>
      <c r="AJ146" s="56" t="s">
        <v>92</v>
      </c>
      <c r="AK146" s="52" t="s">
        <v>87</v>
      </c>
      <c r="AL146" s="51"/>
      <c r="AM146" s="51"/>
      <c r="AN146" s="51"/>
      <c r="AO146" s="51"/>
      <c r="AP146" s="51"/>
      <c r="AZ146" s="51"/>
      <c r="BA146" s="56" t="s">
        <v>92</v>
      </c>
      <c r="BB146" s="52" t="s">
        <v>87</v>
      </c>
      <c r="BC146" s="51"/>
      <c r="BD146" s="51"/>
      <c r="BE146" s="51"/>
      <c r="BF146" s="51"/>
      <c r="BG146" s="51"/>
      <c r="BQ146" s="51"/>
      <c r="BR146" s="56" t="s">
        <v>92</v>
      </c>
      <c r="BS146" s="52" t="s">
        <v>87</v>
      </c>
      <c r="BT146" s="51"/>
      <c r="BU146" s="51"/>
      <c r="BV146" s="51"/>
      <c r="BW146" s="51"/>
      <c r="BX146" s="51"/>
      <c r="CH146" s="51"/>
      <c r="CI146" s="56" t="s">
        <v>92</v>
      </c>
      <c r="CJ146" s="52" t="s">
        <v>87</v>
      </c>
      <c r="CK146" s="51"/>
      <c r="CL146" s="51"/>
      <c r="CM146" s="51"/>
      <c r="CN146" s="51"/>
      <c r="CO146" s="51"/>
      <c r="CY146" s="51"/>
      <c r="CZ146" s="56" t="s">
        <v>92</v>
      </c>
      <c r="DA146" s="52" t="s">
        <v>87</v>
      </c>
      <c r="DB146" s="51"/>
      <c r="DC146" s="51"/>
      <c r="DD146" s="51"/>
      <c r="DE146" s="51"/>
      <c r="DF146" s="51"/>
      <c r="DP146" s="51"/>
      <c r="DQ146" s="56" t="s">
        <v>92</v>
      </c>
      <c r="DR146" s="52" t="s">
        <v>87</v>
      </c>
      <c r="DS146" s="51"/>
      <c r="DT146" s="51"/>
      <c r="DU146" s="51"/>
      <c r="DV146" s="51"/>
      <c r="DW146" s="51"/>
    </row>
    <row r="147" spans="1:127" ht="16" x14ac:dyDescent="0.2">
      <c r="A147" s="51"/>
      <c r="B147" s="56" t="s">
        <v>93</v>
      </c>
      <c r="C147" s="58" t="str">
        <f>IF(C143="B","B",IF(C144="Yes","D",IF(C146="Yes","D","C")))</f>
        <v>B</v>
      </c>
      <c r="D147" s="51"/>
      <c r="E147" s="51"/>
      <c r="F147" s="51"/>
      <c r="G147" s="51"/>
      <c r="H147" s="51"/>
      <c r="R147" s="51"/>
      <c r="S147" s="56" t="s">
        <v>93</v>
      </c>
      <c r="T147" s="58" t="str">
        <f>IF(T143="B","B",IF(T144="Yes","D",IF(T146="Yes","D","C")))</f>
        <v>B</v>
      </c>
      <c r="U147" s="51"/>
      <c r="V147" s="51"/>
      <c r="W147" s="51"/>
      <c r="X147" s="51"/>
      <c r="Y147" s="51"/>
      <c r="AI147" s="51"/>
      <c r="AJ147" s="56" t="s">
        <v>93</v>
      </c>
      <c r="AK147" s="58" t="str">
        <f>IF(AK143="B","B",IF(AK144="Yes","D",IF(AK146="Yes","D","C")))</f>
        <v>B</v>
      </c>
      <c r="AL147" s="51"/>
      <c r="AM147" s="51"/>
      <c r="AN147" s="51"/>
      <c r="AO147" s="51"/>
      <c r="AP147" s="51"/>
      <c r="AZ147" s="51"/>
      <c r="BA147" s="56" t="s">
        <v>93</v>
      </c>
      <c r="BB147" s="58" t="str">
        <f>IF(BB143="B","B",IF(BB144="Yes","D",IF(BB146="Yes","D","C")))</f>
        <v>B</v>
      </c>
      <c r="BC147" s="51"/>
      <c r="BD147" s="51"/>
      <c r="BE147" s="51"/>
      <c r="BF147" s="51"/>
      <c r="BG147" s="51"/>
      <c r="BQ147" s="51"/>
      <c r="BR147" s="56" t="s">
        <v>93</v>
      </c>
      <c r="BS147" s="58" t="str">
        <f>IF(BS143="B","B",IF(BS144="Yes","D",IF(BS146="Yes","D","C")))</f>
        <v>B</v>
      </c>
      <c r="BT147" s="51"/>
      <c r="BU147" s="51"/>
      <c r="BV147" s="51"/>
      <c r="BW147" s="51"/>
      <c r="BX147" s="51"/>
      <c r="CH147" s="51"/>
      <c r="CI147" s="56" t="s">
        <v>93</v>
      </c>
      <c r="CJ147" s="58" t="str">
        <f>IF(CJ143="B","B",IF(CJ144="Yes","D",IF(CJ146="Yes","D","C")))</f>
        <v>B</v>
      </c>
      <c r="CK147" s="51"/>
      <c r="CL147" s="51"/>
      <c r="CM147" s="51"/>
      <c r="CN147" s="51"/>
      <c r="CO147" s="51"/>
      <c r="CY147" s="51"/>
      <c r="CZ147" s="56" t="s">
        <v>93</v>
      </c>
      <c r="DA147" s="58" t="str">
        <f>IF(DA143="B","B",IF(DA144="Yes","D",IF(DA146="Yes","D","C")))</f>
        <v>B</v>
      </c>
      <c r="DB147" s="51"/>
      <c r="DC147" s="51"/>
      <c r="DD147" s="51"/>
      <c r="DE147" s="51"/>
      <c r="DF147" s="51"/>
      <c r="DP147" s="51"/>
      <c r="DQ147" s="56" t="s">
        <v>93</v>
      </c>
      <c r="DR147" s="58" t="str">
        <f>IF(DR143="B","B",IF(DR144="Yes","D",IF(DR146="Yes","D","C")))</f>
        <v>B</v>
      </c>
      <c r="DS147" s="51"/>
      <c r="DT147" s="51"/>
      <c r="DU147" s="51"/>
      <c r="DV147" s="51"/>
      <c r="DW147" s="51"/>
    </row>
    <row r="149" spans="1:127" x14ac:dyDescent="0.2">
      <c r="A149" s="1" t="s">
        <v>70</v>
      </c>
      <c r="R149" s="1" t="s">
        <v>70</v>
      </c>
      <c r="AI149" s="1" t="s">
        <v>70</v>
      </c>
      <c r="AZ149" s="1" t="s">
        <v>70</v>
      </c>
      <c r="BQ149" s="1" t="s">
        <v>70</v>
      </c>
      <c r="CH149" s="1" t="s">
        <v>70</v>
      </c>
      <c r="CY149" s="1" t="s">
        <v>70</v>
      </c>
      <c r="DP149" s="1" t="s">
        <v>70</v>
      </c>
    </row>
    <row r="150" spans="1:127" x14ac:dyDescent="0.2">
      <c r="B150" t="s">
        <v>94</v>
      </c>
      <c r="C150" s="17" t="s">
        <v>95</v>
      </c>
      <c r="D150" s="49">
        <v>1</v>
      </c>
      <c r="E150" t="s">
        <v>96</v>
      </c>
      <c r="S150" t="s">
        <v>94</v>
      </c>
      <c r="T150" s="213" t="s">
        <v>95</v>
      </c>
      <c r="U150" s="49">
        <v>1</v>
      </c>
      <c r="V150" t="s">
        <v>96</v>
      </c>
      <c r="AJ150" t="s">
        <v>94</v>
      </c>
      <c r="AK150" s="213" t="s">
        <v>95</v>
      </c>
      <c r="AL150" s="49">
        <v>1</v>
      </c>
      <c r="AM150" t="s">
        <v>96</v>
      </c>
      <c r="BA150" t="s">
        <v>94</v>
      </c>
      <c r="BB150" s="213" t="s">
        <v>95</v>
      </c>
      <c r="BC150" s="49">
        <v>1</v>
      </c>
      <c r="BD150" t="s">
        <v>96</v>
      </c>
      <c r="BR150" t="s">
        <v>94</v>
      </c>
      <c r="BS150" s="213" t="s">
        <v>95</v>
      </c>
      <c r="BT150" s="49">
        <v>1</v>
      </c>
      <c r="BU150" t="s">
        <v>96</v>
      </c>
      <c r="CI150" t="s">
        <v>94</v>
      </c>
      <c r="CJ150" s="213" t="s">
        <v>95</v>
      </c>
      <c r="CK150" s="49">
        <v>1</v>
      </c>
      <c r="CL150" t="s">
        <v>96</v>
      </c>
      <c r="CZ150" t="s">
        <v>94</v>
      </c>
      <c r="DA150" s="213" t="s">
        <v>95</v>
      </c>
      <c r="DB150" s="49">
        <v>1</v>
      </c>
      <c r="DC150" t="s">
        <v>96</v>
      </c>
      <c r="DQ150" t="s">
        <v>94</v>
      </c>
      <c r="DR150" s="213" t="s">
        <v>95</v>
      </c>
      <c r="DS150" s="49">
        <v>1</v>
      </c>
      <c r="DT150" t="s">
        <v>96</v>
      </c>
    </row>
    <row r="152" spans="1:127" x14ac:dyDescent="0.2">
      <c r="A152" s="1" t="s">
        <v>71</v>
      </c>
      <c r="R152" s="1" t="s">
        <v>71</v>
      </c>
      <c r="AI152" s="1" t="s">
        <v>71</v>
      </c>
      <c r="AZ152" s="1" t="s">
        <v>71</v>
      </c>
      <c r="BQ152" s="1" t="s">
        <v>71</v>
      </c>
      <c r="CH152" s="1" t="s">
        <v>71</v>
      </c>
      <c r="CY152" s="1" t="s">
        <v>71</v>
      </c>
      <c r="DP152" s="1" t="s">
        <v>71</v>
      </c>
    </row>
    <row r="153" spans="1:127" x14ac:dyDescent="0.2">
      <c r="B153" s="39" t="s">
        <v>97</v>
      </c>
      <c r="C153" s="17" t="s">
        <v>98</v>
      </c>
      <c r="D153" s="49">
        <v>0.85</v>
      </c>
      <c r="S153" s="39" t="s">
        <v>97</v>
      </c>
      <c r="T153" s="213" t="s">
        <v>98</v>
      </c>
      <c r="U153" s="49">
        <v>0.85</v>
      </c>
      <c r="AJ153" s="39" t="s">
        <v>97</v>
      </c>
      <c r="AK153" s="213" t="s">
        <v>98</v>
      </c>
      <c r="AL153" s="49">
        <v>0.85</v>
      </c>
      <c r="BA153" s="39" t="s">
        <v>97</v>
      </c>
      <c r="BB153" s="213" t="s">
        <v>98</v>
      </c>
      <c r="BC153" s="49">
        <v>0.85</v>
      </c>
      <c r="BR153" s="39" t="s">
        <v>97</v>
      </c>
      <c r="BS153" s="213" t="s">
        <v>98</v>
      </c>
      <c r="BT153" s="49">
        <v>0.85</v>
      </c>
      <c r="CI153" s="39" t="s">
        <v>97</v>
      </c>
      <c r="CJ153" s="213" t="s">
        <v>98</v>
      </c>
      <c r="CK153" s="49">
        <v>0.85</v>
      </c>
      <c r="CZ153" s="39" t="s">
        <v>97</v>
      </c>
      <c r="DA153" s="213" t="s">
        <v>98</v>
      </c>
      <c r="DB153" s="49">
        <v>0.85</v>
      </c>
      <c r="DQ153" s="39" t="s">
        <v>97</v>
      </c>
      <c r="DR153" s="213" t="s">
        <v>98</v>
      </c>
      <c r="DS153" s="49">
        <v>0.85</v>
      </c>
    </row>
    <row r="155" spans="1:127" x14ac:dyDescent="0.2">
      <c r="A155" s="1" t="s">
        <v>72</v>
      </c>
      <c r="R155" s="1" t="s">
        <v>72</v>
      </c>
      <c r="AI155" s="1" t="s">
        <v>72</v>
      </c>
      <c r="AZ155" s="1" t="s">
        <v>72</v>
      </c>
      <c r="BQ155" s="1" t="s">
        <v>72</v>
      </c>
      <c r="CH155" s="1" t="s">
        <v>72</v>
      </c>
      <c r="CY155" s="1" t="s">
        <v>72</v>
      </c>
      <c r="DP155" s="1" t="s">
        <v>72</v>
      </c>
    </row>
    <row r="156" spans="1:127" x14ac:dyDescent="0.2">
      <c r="B156" t="s">
        <v>99</v>
      </c>
      <c r="S156" t="s">
        <v>99</v>
      </c>
      <c r="AJ156" t="s">
        <v>99</v>
      </c>
      <c r="BA156" t="s">
        <v>99</v>
      </c>
      <c r="BR156" t="s">
        <v>99</v>
      </c>
      <c r="CI156" t="s">
        <v>99</v>
      </c>
      <c r="CZ156" t="s">
        <v>99</v>
      </c>
      <c r="DQ156" t="s">
        <v>99</v>
      </c>
    </row>
    <row r="157" spans="1:127" x14ac:dyDescent="0.2">
      <c r="B157" t="s">
        <v>100</v>
      </c>
      <c r="S157" t="s">
        <v>100</v>
      </c>
      <c r="AJ157" t="s">
        <v>100</v>
      </c>
      <c r="BA157" t="s">
        <v>100</v>
      </c>
      <c r="BR157" t="s">
        <v>100</v>
      </c>
      <c r="CI157" t="s">
        <v>100</v>
      </c>
      <c r="CZ157" t="s">
        <v>100</v>
      </c>
      <c r="DQ157" t="s">
        <v>100</v>
      </c>
    </row>
    <row r="158" spans="1:127" x14ac:dyDescent="0.2">
      <c r="B158" t="s">
        <v>101</v>
      </c>
      <c r="S158" t="s">
        <v>101</v>
      </c>
      <c r="AJ158" t="s">
        <v>101</v>
      </c>
      <c r="BA158" t="s">
        <v>101</v>
      </c>
      <c r="BR158" t="s">
        <v>101</v>
      </c>
      <c r="CI158" t="s">
        <v>101</v>
      </c>
      <c r="CZ158" t="s">
        <v>101</v>
      </c>
      <c r="DQ158" t="s">
        <v>101</v>
      </c>
    </row>
    <row r="160" spans="1:127" x14ac:dyDescent="0.2">
      <c r="A160" s="1" t="s">
        <v>73</v>
      </c>
      <c r="R160" s="1" t="s">
        <v>73</v>
      </c>
      <c r="AI160" s="1" t="s">
        <v>73</v>
      </c>
      <c r="AZ160" s="1" t="s">
        <v>73</v>
      </c>
      <c r="BQ160" s="1" t="s">
        <v>73</v>
      </c>
      <c r="CH160" s="1" t="s">
        <v>73</v>
      </c>
      <c r="CY160" s="1" t="s">
        <v>73</v>
      </c>
      <c r="DP160" s="1" t="s">
        <v>73</v>
      </c>
    </row>
    <row r="161" spans="1:125" x14ac:dyDescent="0.2">
      <c r="A161" s="1"/>
      <c r="B161" t="s">
        <v>102</v>
      </c>
      <c r="R161" s="1"/>
      <c r="S161" t="s">
        <v>102</v>
      </c>
      <c r="AI161" s="1"/>
      <c r="AJ161" t="s">
        <v>102</v>
      </c>
      <c r="AZ161" s="1"/>
      <c r="BA161" t="s">
        <v>102</v>
      </c>
      <c r="BQ161" s="1"/>
      <c r="BR161" t="s">
        <v>102</v>
      </c>
      <c r="CH161" s="1"/>
      <c r="CI161" t="s">
        <v>102</v>
      </c>
      <c r="CY161" s="1"/>
      <c r="CZ161" t="s">
        <v>102</v>
      </c>
      <c r="DP161" s="1"/>
      <c r="DQ161" t="s">
        <v>102</v>
      </c>
    </row>
    <row r="162" spans="1:125" x14ac:dyDescent="0.2">
      <c r="A162" s="1"/>
      <c r="B162" t="s">
        <v>103</v>
      </c>
      <c r="R162" s="1"/>
      <c r="S162" t="s">
        <v>103</v>
      </c>
      <c r="AI162" s="1"/>
      <c r="AJ162" t="s">
        <v>103</v>
      </c>
      <c r="AZ162" s="1"/>
      <c r="BA162" t="s">
        <v>103</v>
      </c>
      <c r="BQ162" s="1"/>
      <c r="BR162" t="s">
        <v>103</v>
      </c>
      <c r="CH162" s="1"/>
      <c r="CI162" t="s">
        <v>103</v>
      </c>
      <c r="CY162" s="1"/>
      <c r="CZ162" t="s">
        <v>103</v>
      </c>
      <c r="DP162" s="1"/>
      <c r="DQ162" t="s">
        <v>103</v>
      </c>
    </row>
    <row r="163" spans="1:125" x14ac:dyDescent="0.2">
      <c r="A163" s="1"/>
      <c r="D163" s="59" t="s">
        <v>104</v>
      </c>
      <c r="E163" s="59" t="s">
        <v>105</v>
      </c>
      <c r="R163" s="1"/>
      <c r="U163" s="59" t="s">
        <v>104</v>
      </c>
      <c r="V163" s="59" t="s">
        <v>105</v>
      </c>
      <c r="AI163" s="1"/>
      <c r="AL163" s="59" t="s">
        <v>104</v>
      </c>
      <c r="AM163" s="59" t="s">
        <v>105</v>
      </c>
      <c r="AZ163" s="1"/>
      <c r="BC163" s="59" t="s">
        <v>104</v>
      </c>
      <c r="BD163" s="59" t="s">
        <v>105</v>
      </c>
      <c r="BQ163" s="1"/>
      <c r="BT163" s="59" t="s">
        <v>104</v>
      </c>
      <c r="BU163" s="59" t="s">
        <v>105</v>
      </c>
      <c r="CH163" s="1"/>
      <c r="CK163" s="59" t="s">
        <v>104</v>
      </c>
      <c r="CL163" s="59" t="s">
        <v>105</v>
      </c>
      <c r="CY163" s="1"/>
      <c r="DB163" s="59" t="s">
        <v>104</v>
      </c>
      <c r="DC163" s="59" t="s">
        <v>105</v>
      </c>
      <c r="DP163" s="1"/>
      <c r="DS163" s="59" t="s">
        <v>104</v>
      </c>
      <c r="DT163" s="59" t="s">
        <v>105</v>
      </c>
    </row>
    <row r="164" spans="1:125" x14ac:dyDescent="0.2">
      <c r="B164" s="60" t="s">
        <v>106</v>
      </c>
      <c r="C164" s="61" t="s">
        <v>107</v>
      </c>
      <c r="D164" s="33">
        <v>0</v>
      </c>
      <c r="E164" s="33">
        <v>0</v>
      </c>
      <c r="F164" s="62" t="s">
        <v>108</v>
      </c>
      <c r="S164" s="60" t="s">
        <v>106</v>
      </c>
      <c r="T164" s="206" t="s">
        <v>107</v>
      </c>
      <c r="U164" s="33">
        <v>0</v>
      </c>
      <c r="V164" s="33">
        <v>0</v>
      </c>
      <c r="W164" s="62" t="s">
        <v>108</v>
      </c>
      <c r="AJ164" s="60" t="s">
        <v>106</v>
      </c>
      <c r="AK164" s="206" t="s">
        <v>107</v>
      </c>
      <c r="AL164" s="33">
        <v>0</v>
      </c>
      <c r="AM164" s="33">
        <v>0</v>
      </c>
      <c r="AN164" s="62" t="s">
        <v>108</v>
      </c>
      <c r="BA164" s="60" t="s">
        <v>106</v>
      </c>
      <c r="BB164" s="206" t="s">
        <v>107</v>
      </c>
      <c r="BC164" s="33">
        <v>0</v>
      </c>
      <c r="BD164" s="33">
        <v>0</v>
      </c>
      <c r="BE164" s="62" t="s">
        <v>108</v>
      </c>
      <c r="BR164" s="60" t="s">
        <v>106</v>
      </c>
      <c r="BS164" s="206" t="s">
        <v>107</v>
      </c>
      <c r="BT164" s="33">
        <v>0</v>
      </c>
      <c r="BU164" s="33">
        <v>0</v>
      </c>
      <c r="BV164" s="62" t="s">
        <v>108</v>
      </c>
      <c r="CI164" s="60" t="s">
        <v>106</v>
      </c>
      <c r="CJ164" s="206" t="s">
        <v>107</v>
      </c>
      <c r="CK164" s="33">
        <v>0</v>
      </c>
      <c r="CL164" s="33">
        <v>0</v>
      </c>
      <c r="CM164" s="62" t="s">
        <v>108</v>
      </c>
      <c r="CZ164" s="60" t="s">
        <v>106</v>
      </c>
      <c r="DA164" s="206" t="s">
        <v>107</v>
      </c>
      <c r="DB164" s="33">
        <v>0</v>
      </c>
      <c r="DC164" s="33">
        <v>0</v>
      </c>
      <c r="DD164" s="62" t="s">
        <v>108</v>
      </c>
      <c r="DQ164" s="60" t="s">
        <v>106</v>
      </c>
      <c r="DR164" s="206" t="s">
        <v>107</v>
      </c>
      <c r="DS164" s="33">
        <v>0</v>
      </c>
      <c r="DT164" s="33">
        <v>0</v>
      </c>
      <c r="DU164" s="62" t="s">
        <v>108</v>
      </c>
    </row>
    <row r="165" spans="1:125" x14ac:dyDescent="0.2">
      <c r="B165" s="60" t="s">
        <v>109</v>
      </c>
      <c r="C165" s="61" t="s">
        <v>107</v>
      </c>
      <c r="D165" s="33">
        <v>0.55000000000000004</v>
      </c>
      <c r="E165" s="33">
        <v>-0.55000000000000004</v>
      </c>
      <c r="F165" s="62" t="s">
        <v>110</v>
      </c>
      <c r="S165" s="60" t="s">
        <v>109</v>
      </c>
      <c r="T165" s="206" t="s">
        <v>107</v>
      </c>
      <c r="U165" s="33">
        <v>0.55000000000000004</v>
      </c>
      <c r="V165" s="33">
        <v>-0.55000000000000004</v>
      </c>
      <c r="W165" s="62" t="s">
        <v>110</v>
      </c>
      <c r="AJ165" s="60" t="s">
        <v>109</v>
      </c>
      <c r="AK165" s="206" t="s">
        <v>107</v>
      </c>
      <c r="AL165" s="33">
        <v>0.55000000000000004</v>
      </c>
      <c r="AM165" s="33">
        <v>-0.55000000000000004</v>
      </c>
      <c r="AN165" s="62" t="s">
        <v>110</v>
      </c>
      <c r="BA165" s="60" t="s">
        <v>109</v>
      </c>
      <c r="BB165" s="206" t="s">
        <v>107</v>
      </c>
      <c r="BC165" s="33">
        <v>0.55000000000000004</v>
      </c>
      <c r="BD165" s="33">
        <v>-0.55000000000000004</v>
      </c>
      <c r="BE165" s="62" t="s">
        <v>110</v>
      </c>
      <c r="BR165" s="60" t="s">
        <v>109</v>
      </c>
      <c r="BS165" s="206" t="s">
        <v>107</v>
      </c>
      <c r="BT165" s="33">
        <v>0.55000000000000004</v>
      </c>
      <c r="BU165" s="33">
        <v>-0.55000000000000004</v>
      </c>
      <c r="BV165" s="62" t="s">
        <v>110</v>
      </c>
      <c r="CI165" s="60" t="s">
        <v>109</v>
      </c>
      <c r="CJ165" s="206" t="s">
        <v>107</v>
      </c>
      <c r="CK165" s="33">
        <v>0.55000000000000004</v>
      </c>
      <c r="CL165" s="33">
        <v>-0.55000000000000004</v>
      </c>
      <c r="CM165" s="62" t="s">
        <v>110</v>
      </c>
      <c r="CZ165" s="60" t="s">
        <v>109</v>
      </c>
      <c r="DA165" s="206" t="s">
        <v>107</v>
      </c>
      <c r="DB165" s="33">
        <v>0.55000000000000004</v>
      </c>
      <c r="DC165" s="33">
        <v>-0.55000000000000004</v>
      </c>
      <c r="DD165" s="62" t="s">
        <v>110</v>
      </c>
      <c r="DQ165" s="60" t="s">
        <v>109</v>
      </c>
      <c r="DR165" s="206" t="s">
        <v>107</v>
      </c>
      <c r="DS165" s="33">
        <v>0.55000000000000004</v>
      </c>
      <c r="DT165" s="33">
        <v>-0.55000000000000004</v>
      </c>
      <c r="DU165" s="62" t="s">
        <v>110</v>
      </c>
    </row>
    <row r="166" spans="1:125" x14ac:dyDescent="0.2">
      <c r="B166" s="60" t="s">
        <v>111</v>
      </c>
      <c r="C166" s="61" t="s">
        <v>107</v>
      </c>
      <c r="D166" s="33">
        <v>0.18</v>
      </c>
      <c r="E166" s="33">
        <v>-0.18</v>
      </c>
      <c r="S166" s="60" t="s">
        <v>111</v>
      </c>
      <c r="T166" s="206" t="s">
        <v>107</v>
      </c>
      <c r="U166" s="33">
        <v>0.18</v>
      </c>
      <c r="V166" s="33">
        <v>-0.18</v>
      </c>
      <c r="AJ166" s="60" t="s">
        <v>111</v>
      </c>
      <c r="AK166" s="206" t="s">
        <v>107</v>
      </c>
      <c r="AL166" s="33">
        <v>0.18</v>
      </c>
      <c r="AM166" s="33">
        <v>-0.18</v>
      </c>
      <c r="BA166" s="60" t="s">
        <v>111</v>
      </c>
      <c r="BB166" s="206" t="s">
        <v>107</v>
      </c>
      <c r="BC166" s="33">
        <v>0.18</v>
      </c>
      <c r="BD166" s="33">
        <v>-0.18</v>
      </c>
      <c r="BR166" s="60" t="s">
        <v>111</v>
      </c>
      <c r="BS166" s="206" t="s">
        <v>107</v>
      </c>
      <c r="BT166" s="33">
        <v>0.18</v>
      </c>
      <c r="BU166" s="33">
        <v>-0.18</v>
      </c>
      <c r="CI166" s="60" t="s">
        <v>111</v>
      </c>
      <c r="CJ166" s="206" t="s">
        <v>107</v>
      </c>
      <c r="CK166" s="33">
        <v>0.18</v>
      </c>
      <c r="CL166" s="33">
        <v>-0.18</v>
      </c>
      <c r="CZ166" s="60" t="s">
        <v>111</v>
      </c>
      <c r="DA166" s="206" t="s">
        <v>107</v>
      </c>
      <c r="DB166" s="33">
        <v>0.18</v>
      </c>
      <c r="DC166" s="33">
        <v>-0.18</v>
      </c>
      <c r="DQ166" s="60" t="s">
        <v>111</v>
      </c>
      <c r="DR166" s="206" t="s">
        <v>107</v>
      </c>
      <c r="DS166" s="33">
        <v>0.18</v>
      </c>
      <c r="DT166" s="33">
        <v>-0.18</v>
      </c>
    </row>
    <row r="168" spans="1:125" x14ac:dyDescent="0.2">
      <c r="B168" s="60" t="s">
        <v>46</v>
      </c>
      <c r="C168" s="63">
        <f>C55</f>
        <v>1</v>
      </c>
      <c r="S168" s="60" t="s">
        <v>46</v>
      </c>
      <c r="T168" s="63">
        <f>T55</f>
        <v>1</v>
      </c>
      <c r="AJ168" s="60" t="s">
        <v>46</v>
      </c>
      <c r="AK168" s="63">
        <f>AK55</f>
        <v>2</v>
      </c>
      <c r="BA168" s="60" t="s">
        <v>46</v>
      </c>
      <c r="BB168" s="63">
        <f>BB55</f>
        <v>2</v>
      </c>
      <c r="BR168" s="60" t="s">
        <v>46</v>
      </c>
      <c r="BS168" s="63">
        <f>BS55</f>
        <v>1</v>
      </c>
      <c r="CI168" s="60" t="s">
        <v>46</v>
      </c>
      <c r="CJ168" s="63">
        <f>CJ55</f>
        <v>1</v>
      </c>
      <c r="CZ168" s="60" t="s">
        <v>46</v>
      </c>
      <c r="DA168" s="63">
        <f>DA55</f>
        <v>2</v>
      </c>
      <c r="DQ168" s="60" t="s">
        <v>46</v>
      </c>
      <c r="DR168" s="63">
        <f>DR55</f>
        <v>2</v>
      </c>
    </row>
    <row r="169" spans="1:125" x14ac:dyDescent="0.2">
      <c r="B169" s="60" t="s">
        <v>106</v>
      </c>
      <c r="C169" s="61" t="s">
        <v>107</v>
      </c>
      <c r="D169" s="63">
        <f>IF(C168=1,D164,"")</f>
        <v>0</v>
      </c>
      <c r="E169" s="63" t="str">
        <f>IF(C168=1,"",E164)</f>
        <v/>
      </c>
      <c r="S169" s="60" t="s">
        <v>106</v>
      </c>
      <c r="T169" s="206" t="s">
        <v>107</v>
      </c>
      <c r="U169" s="63">
        <f>IF(T168=1,U164,"")</f>
        <v>0</v>
      </c>
      <c r="V169" s="63" t="str">
        <f>IF(T168=1,"",V164)</f>
        <v/>
      </c>
      <c r="AJ169" s="60" t="s">
        <v>106</v>
      </c>
      <c r="AK169" s="206" t="s">
        <v>107</v>
      </c>
      <c r="AL169" s="63" t="str">
        <f>IF(AK168=1,AL164,"")</f>
        <v/>
      </c>
      <c r="AM169" s="63">
        <f>IF(AK168=1,"",AM164)</f>
        <v>0</v>
      </c>
      <c r="BA169" s="60" t="s">
        <v>106</v>
      </c>
      <c r="BB169" s="206" t="s">
        <v>107</v>
      </c>
      <c r="BC169" s="63" t="str">
        <f>IF(BB168=1,BC164,"")</f>
        <v/>
      </c>
      <c r="BD169" s="63">
        <f>IF(BB168=1,"",BD164)</f>
        <v>0</v>
      </c>
      <c r="BR169" s="60" t="s">
        <v>106</v>
      </c>
      <c r="BS169" s="206" t="s">
        <v>107</v>
      </c>
      <c r="BT169" s="63">
        <f>IF(BS168=1,BT164,"")</f>
        <v>0</v>
      </c>
      <c r="BU169" s="63" t="str">
        <f>IF(BS168=1,"",BU164)</f>
        <v/>
      </c>
      <c r="CI169" s="60" t="s">
        <v>106</v>
      </c>
      <c r="CJ169" s="206" t="s">
        <v>107</v>
      </c>
      <c r="CK169" s="63">
        <f>IF(CJ168=1,CK164,"")</f>
        <v>0</v>
      </c>
      <c r="CL169" s="63" t="str">
        <f>IF(CJ168=1,"",CL164)</f>
        <v/>
      </c>
      <c r="CZ169" s="60" t="s">
        <v>106</v>
      </c>
      <c r="DA169" s="206" t="s">
        <v>107</v>
      </c>
      <c r="DB169" s="63" t="str">
        <f>IF(DA168=1,DB164,"")</f>
        <v/>
      </c>
      <c r="DC169" s="63">
        <f>IF(DA168=1,"",DC164)</f>
        <v>0</v>
      </c>
      <c r="DQ169" s="60" t="s">
        <v>106</v>
      </c>
      <c r="DR169" s="206" t="s">
        <v>107</v>
      </c>
      <c r="DS169" s="63" t="str">
        <f>IF(DR168=1,DS164,"")</f>
        <v/>
      </c>
      <c r="DT169" s="63">
        <f>IF(DR168=1,"",DT164)</f>
        <v>0</v>
      </c>
    </row>
    <row r="170" spans="1:125" x14ac:dyDescent="0.2">
      <c r="B170" s="60" t="s">
        <v>109</v>
      </c>
      <c r="C170" s="61" t="s">
        <v>107</v>
      </c>
      <c r="D170" s="63">
        <f>IF(C168=1,D165,"")</f>
        <v>0.55000000000000004</v>
      </c>
      <c r="E170" s="63" t="str">
        <f>IF(C168=1,"",E165)</f>
        <v/>
      </c>
      <c r="S170" s="60" t="s">
        <v>109</v>
      </c>
      <c r="T170" s="206" t="s">
        <v>107</v>
      </c>
      <c r="U170" s="63">
        <f>IF(T168=1,U165,"")</f>
        <v>0.55000000000000004</v>
      </c>
      <c r="V170" s="63" t="str">
        <f>IF(T168=1,"",V165)</f>
        <v/>
      </c>
      <c r="AJ170" s="60" t="s">
        <v>109</v>
      </c>
      <c r="AK170" s="206" t="s">
        <v>107</v>
      </c>
      <c r="AL170" s="63" t="str">
        <f>IF(AK168=1,AL165,"")</f>
        <v/>
      </c>
      <c r="AM170" s="63">
        <f>IF(AK168=1,"",AM165)</f>
        <v>-0.55000000000000004</v>
      </c>
      <c r="BA170" s="60" t="s">
        <v>109</v>
      </c>
      <c r="BB170" s="206" t="s">
        <v>107</v>
      </c>
      <c r="BC170" s="63" t="str">
        <f>IF(BB168=1,BC165,"")</f>
        <v/>
      </c>
      <c r="BD170" s="63">
        <f>IF(BB168=1,"",BD165)</f>
        <v>-0.55000000000000004</v>
      </c>
      <c r="BR170" s="60" t="s">
        <v>109</v>
      </c>
      <c r="BS170" s="206" t="s">
        <v>107</v>
      </c>
      <c r="BT170" s="63">
        <f>IF(BS168=1,BT165,"")</f>
        <v>0.55000000000000004</v>
      </c>
      <c r="BU170" s="63" t="str">
        <f>IF(BS168=1,"",BU165)</f>
        <v/>
      </c>
      <c r="CI170" s="60" t="s">
        <v>109</v>
      </c>
      <c r="CJ170" s="206" t="s">
        <v>107</v>
      </c>
      <c r="CK170" s="63">
        <f>IF(CJ168=1,CK165,"")</f>
        <v>0.55000000000000004</v>
      </c>
      <c r="CL170" s="63" t="str">
        <f>IF(CJ168=1,"",CL165)</f>
        <v/>
      </c>
      <c r="CZ170" s="60" t="s">
        <v>109</v>
      </c>
      <c r="DA170" s="206" t="s">
        <v>107</v>
      </c>
      <c r="DB170" s="63" t="str">
        <f>IF(DA168=1,DB165,"")</f>
        <v/>
      </c>
      <c r="DC170" s="63">
        <f>IF(DA168=1,"",DC165)</f>
        <v>-0.55000000000000004</v>
      </c>
      <c r="DQ170" s="60" t="s">
        <v>109</v>
      </c>
      <c r="DR170" s="206" t="s">
        <v>107</v>
      </c>
      <c r="DS170" s="63" t="str">
        <f>IF(DR168=1,DS165,"")</f>
        <v/>
      </c>
      <c r="DT170" s="63">
        <f>IF(DR168=1,"",DT165)</f>
        <v>-0.55000000000000004</v>
      </c>
    </row>
    <row r="171" spans="1:125" x14ac:dyDescent="0.2">
      <c r="B171" s="60" t="s">
        <v>111</v>
      </c>
      <c r="C171" s="61" t="s">
        <v>107</v>
      </c>
      <c r="D171" s="63">
        <f>IF(C168=1,D166,"")</f>
        <v>0.18</v>
      </c>
      <c r="E171" s="63" t="str">
        <f>IF(C168=1,"",E166)</f>
        <v/>
      </c>
      <c r="S171" s="60" t="s">
        <v>111</v>
      </c>
      <c r="T171" s="206" t="s">
        <v>107</v>
      </c>
      <c r="U171" s="63">
        <f>IF(T168=1,U166,"")</f>
        <v>0.18</v>
      </c>
      <c r="V171" s="63" t="str">
        <f>IF(T168=1,"",V166)</f>
        <v/>
      </c>
      <c r="AJ171" s="60" t="s">
        <v>111</v>
      </c>
      <c r="AK171" s="206" t="s">
        <v>107</v>
      </c>
      <c r="AL171" s="63" t="str">
        <f>IF(AK168=1,AL166,"")</f>
        <v/>
      </c>
      <c r="AM171" s="63">
        <f>IF(AK168=1,"",AM166)</f>
        <v>-0.18</v>
      </c>
      <c r="BA171" s="60" t="s">
        <v>111</v>
      </c>
      <c r="BB171" s="206" t="s">
        <v>107</v>
      </c>
      <c r="BC171" s="63" t="str">
        <f>IF(BB168=1,BC166,"")</f>
        <v/>
      </c>
      <c r="BD171" s="63">
        <f>IF(BB168=1,"",BD166)</f>
        <v>-0.18</v>
      </c>
      <c r="BR171" s="60" t="s">
        <v>111</v>
      </c>
      <c r="BS171" s="206" t="s">
        <v>107</v>
      </c>
      <c r="BT171" s="63">
        <f>IF(BS168=1,BT166,"")</f>
        <v>0.18</v>
      </c>
      <c r="BU171" s="63" t="str">
        <f>IF(BS168=1,"",BU166)</f>
        <v/>
      </c>
      <c r="CI171" s="60" t="s">
        <v>111</v>
      </c>
      <c r="CJ171" s="206" t="s">
        <v>107</v>
      </c>
      <c r="CK171" s="63">
        <f>IF(CJ168=1,CK166,"")</f>
        <v>0.18</v>
      </c>
      <c r="CL171" s="63" t="str">
        <f>IF(CJ168=1,"",CL166)</f>
        <v/>
      </c>
      <c r="CZ171" s="60" t="s">
        <v>111</v>
      </c>
      <c r="DA171" s="206" t="s">
        <v>107</v>
      </c>
      <c r="DB171" s="63" t="str">
        <f>IF(DA168=1,DB166,"")</f>
        <v/>
      </c>
      <c r="DC171" s="63">
        <f>IF(DA168=1,"",DC166)</f>
        <v>-0.18</v>
      </c>
      <c r="DQ171" s="60" t="s">
        <v>111</v>
      </c>
      <c r="DR171" s="206" t="s">
        <v>107</v>
      </c>
      <c r="DS171" s="63" t="str">
        <f>IF(DR168=1,DS166,"")</f>
        <v/>
      </c>
      <c r="DT171" s="63">
        <f>IF(DR168=1,"",DT166)</f>
        <v>-0.18</v>
      </c>
    </row>
    <row r="172" spans="1:125" ht="16" thickBot="1" x14ac:dyDescent="0.25"/>
    <row r="173" spans="1:125" ht="16" thickBot="1" x14ac:dyDescent="0.25">
      <c r="B173" s="65" t="s">
        <v>41</v>
      </c>
      <c r="C173" s="64" t="s">
        <v>107</v>
      </c>
      <c r="D173" s="63">
        <f>SUM(D169:E169)</f>
        <v>0</v>
      </c>
      <c r="S173" s="65" t="s">
        <v>41</v>
      </c>
      <c r="T173" s="214" t="s">
        <v>107</v>
      </c>
      <c r="U173" s="63">
        <f>SUM(U169:V169)</f>
        <v>0</v>
      </c>
      <c r="AJ173" s="65" t="s">
        <v>41</v>
      </c>
      <c r="AK173" s="214" t="s">
        <v>107</v>
      </c>
      <c r="AL173" s="63">
        <f>SUM(AL169:AM169)</f>
        <v>0</v>
      </c>
      <c r="BA173" s="65" t="s">
        <v>41</v>
      </c>
      <c r="BB173" s="214" t="s">
        <v>107</v>
      </c>
      <c r="BC173" s="63">
        <f>SUM(BC169:BD169)</f>
        <v>0</v>
      </c>
      <c r="BR173" s="65" t="s">
        <v>41</v>
      </c>
      <c r="BS173" s="214" t="s">
        <v>107</v>
      </c>
      <c r="BT173" s="63">
        <f>SUM(BT169:BU169)</f>
        <v>0</v>
      </c>
      <c r="CI173" s="65" t="s">
        <v>41</v>
      </c>
      <c r="CJ173" s="214" t="s">
        <v>107</v>
      </c>
      <c r="CK173" s="63">
        <f>SUM(CK169:CL169)</f>
        <v>0</v>
      </c>
      <c r="CZ173" s="65" t="s">
        <v>41</v>
      </c>
      <c r="DA173" s="214" t="s">
        <v>107</v>
      </c>
      <c r="DB173" s="63">
        <f>SUM(DB169:DC169)</f>
        <v>0</v>
      </c>
      <c r="DQ173" s="65" t="s">
        <v>41</v>
      </c>
      <c r="DR173" s="214" t="s">
        <v>107</v>
      </c>
      <c r="DS173" s="63">
        <f>SUM(DS169:DT169)</f>
        <v>0</v>
      </c>
    </row>
    <row r="174" spans="1:125" ht="16" thickBot="1" x14ac:dyDescent="0.25">
      <c r="B174" s="65" t="s">
        <v>112</v>
      </c>
      <c r="C174" s="64" t="s">
        <v>107</v>
      </c>
      <c r="D174" s="63">
        <f t="shared" ref="D174:D175" si="58">SUM(D170:E170)</f>
        <v>0.55000000000000004</v>
      </c>
      <c r="S174" s="65" t="s">
        <v>112</v>
      </c>
      <c r="T174" s="214" t="s">
        <v>107</v>
      </c>
      <c r="U174" s="63">
        <f t="shared" ref="U174:U175" si="59">SUM(U170:V170)</f>
        <v>0.55000000000000004</v>
      </c>
      <c r="AJ174" s="65" t="s">
        <v>112</v>
      </c>
      <c r="AK174" s="214" t="s">
        <v>107</v>
      </c>
      <c r="AL174" s="63">
        <f t="shared" ref="AL174:AL175" si="60">SUM(AL170:AM170)</f>
        <v>-0.55000000000000004</v>
      </c>
      <c r="BA174" s="65" t="s">
        <v>112</v>
      </c>
      <c r="BB174" s="214" t="s">
        <v>107</v>
      </c>
      <c r="BC174" s="63">
        <f t="shared" ref="BC174:BC175" si="61">SUM(BC170:BD170)</f>
        <v>-0.55000000000000004</v>
      </c>
      <c r="BR174" s="65" t="s">
        <v>112</v>
      </c>
      <c r="BS174" s="214" t="s">
        <v>107</v>
      </c>
      <c r="BT174" s="63">
        <f t="shared" ref="BT174:BT175" si="62">SUM(BT170:BU170)</f>
        <v>0.55000000000000004</v>
      </c>
      <c r="CI174" s="65" t="s">
        <v>112</v>
      </c>
      <c r="CJ174" s="214" t="s">
        <v>107</v>
      </c>
      <c r="CK174" s="63">
        <f t="shared" ref="CK174:CK175" si="63">SUM(CK170:CL170)</f>
        <v>0.55000000000000004</v>
      </c>
      <c r="CZ174" s="65" t="s">
        <v>112</v>
      </c>
      <c r="DA174" s="214" t="s">
        <v>107</v>
      </c>
      <c r="DB174" s="63">
        <f t="shared" ref="DB174:DB175" si="64">SUM(DB170:DC170)</f>
        <v>-0.55000000000000004</v>
      </c>
      <c r="DQ174" s="65" t="s">
        <v>112</v>
      </c>
      <c r="DR174" s="214" t="s">
        <v>107</v>
      </c>
      <c r="DS174" s="63">
        <f t="shared" ref="DS174:DS175" si="65">SUM(DS170:DT170)</f>
        <v>-0.55000000000000004</v>
      </c>
    </row>
    <row r="175" spans="1:125" ht="16" thickBot="1" x14ac:dyDescent="0.25">
      <c r="B175" s="65" t="s">
        <v>43</v>
      </c>
      <c r="C175" s="64" t="s">
        <v>107</v>
      </c>
      <c r="D175" s="63">
        <f t="shared" si="58"/>
        <v>0.18</v>
      </c>
      <c r="S175" s="65" t="s">
        <v>43</v>
      </c>
      <c r="T175" s="214" t="s">
        <v>107</v>
      </c>
      <c r="U175" s="63">
        <f t="shared" si="59"/>
        <v>0.18</v>
      </c>
      <c r="AJ175" s="65" t="s">
        <v>43</v>
      </c>
      <c r="AK175" s="214" t="s">
        <v>107</v>
      </c>
      <c r="AL175" s="63">
        <f t="shared" si="60"/>
        <v>-0.18</v>
      </c>
      <c r="BA175" s="65" t="s">
        <v>43</v>
      </c>
      <c r="BB175" s="214" t="s">
        <v>107</v>
      </c>
      <c r="BC175" s="63">
        <f t="shared" si="61"/>
        <v>-0.18</v>
      </c>
      <c r="BR175" s="65" t="s">
        <v>43</v>
      </c>
      <c r="BS175" s="214" t="s">
        <v>107</v>
      </c>
      <c r="BT175" s="63">
        <f t="shared" si="62"/>
        <v>0.18</v>
      </c>
      <c r="CI175" s="65" t="s">
        <v>43</v>
      </c>
      <c r="CJ175" s="214" t="s">
        <v>107</v>
      </c>
      <c r="CK175" s="63">
        <f t="shared" si="63"/>
        <v>0.18</v>
      </c>
      <c r="CZ175" s="65" t="s">
        <v>43</v>
      </c>
      <c r="DA175" s="214" t="s">
        <v>107</v>
      </c>
      <c r="DB175" s="63">
        <f t="shared" si="64"/>
        <v>-0.18</v>
      </c>
      <c r="DQ175" s="65" t="s">
        <v>43</v>
      </c>
      <c r="DR175" s="214" t="s">
        <v>107</v>
      </c>
      <c r="DS175" s="63">
        <f t="shared" si="65"/>
        <v>-0.18</v>
      </c>
    </row>
    <row r="177" spans="1:125" s="68" customFormat="1" x14ac:dyDescent="0.2">
      <c r="A177" s="68" t="s">
        <v>118</v>
      </c>
      <c r="R177" s="68" t="s">
        <v>118</v>
      </c>
      <c r="AI177" s="68" t="s">
        <v>118</v>
      </c>
      <c r="AZ177" s="68" t="s">
        <v>118</v>
      </c>
      <c r="BQ177" s="68" t="s">
        <v>118</v>
      </c>
      <c r="CH177" s="68" t="s">
        <v>118</v>
      </c>
      <c r="CY177" s="68" t="s">
        <v>118</v>
      </c>
      <c r="DP177" s="68" t="s">
        <v>118</v>
      </c>
    </row>
    <row r="178" spans="1:125" x14ac:dyDescent="0.2">
      <c r="A178" s="1" t="s">
        <v>119</v>
      </c>
      <c r="R178" s="1" t="s">
        <v>119</v>
      </c>
      <c r="AI178" s="1" t="s">
        <v>119</v>
      </c>
      <c r="AZ178" s="1" t="s">
        <v>119</v>
      </c>
      <c r="BQ178" s="1" t="s">
        <v>119</v>
      </c>
      <c r="CH178" s="1" t="s">
        <v>119</v>
      </c>
      <c r="CY178" s="1" t="s">
        <v>119</v>
      </c>
      <c r="DP178" s="1" t="s">
        <v>119</v>
      </c>
    </row>
    <row r="180" spans="1:125" x14ac:dyDescent="0.2">
      <c r="D180" s="240" t="s">
        <v>120</v>
      </c>
      <c r="E180" s="240"/>
      <c r="F180" s="240"/>
      <c r="U180" s="240" t="s">
        <v>120</v>
      </c>
      <c r="V180" s="240"/>
      <c r="W180" s="240"/>
      <c r="AL180" s="240" t="s">
        <v>120</v>
      </c>
      <c r="AM180" s="240"/>
      <c r="AN180" s="240"/>
      <c r="BC180" s="240" t="s">
        <v>120</v>
      </c>
      <c r="BD180" s="240"/>
      <c r="BE180" s="240"/>
      <c r="BT180" s="240" t="s">
        <v>120</v>
      </c>
      <c r="BU180" s="240"/>
      <c r="BV180" s="240"/>
      <c r="CG180" s="240" t="s">
        <v>120</v>
      </c>
      <c r="CH180" s="240"/>
      <c r="CI180" s="240"/>
      <c r="CK180" s="240" t="s">
        <v>120</v>
      </c>
      <c r="CL180" s="240"/>
      <c r="CM180" s="240"/>
      <c r="CW180" s="240" t="s">
        <v>120</v>
      </c>
      <c r="CX180" s="240"/>
      <c r="CY180" s="240"/>
      <c r="DB180" s="240" t="s">
        <v>120</v>
      </c>
      <c r="DC180" s="240"/>
      <c r="DD180" s="240"/>
      <c r="DS180" s="240" t="s">
        <v>120</v>
      </c>
      <c r="DT180" s="240"/>
      <c r="DU180" s="240"/>
    </row>
    <row r="181" spans="1:125" x14ac:dyDescent="0.2">
      <c r="D181" s="17" t="s">
        <v>45</v>
      </c>
      <c r="E181" s="17" t="s">
        <v>121</v>
      </c>
      <c r="F181" s="17" t="s">
        <v>83</v>
      </c>
      <c r="U181" s="213" t="s">
        <v>45</v>
      </c>
      <c r="V181" s="213" t="s">
        <v>121</v>
      </c>
      <c r="W181" s="213" t="s">
        <v>83</v>
      </c>
      <c r="AL181" s="213" t="s">
        <v>45</v>
      </c>
      <c r="AM181" s="213" t="s">
        <v>121</v>
      </c>
      <c r="AN181" s="213" t="s">
        <v>83</v>
      </c>
      <c r="BC181" s="213" t="s">
        <v>45</v>
      </c>
      <c r="BD181" s="213" t="s">
        <v>121</v>
      </c>
      <c r="BE181" s="213" t="s">
        <v>83</v>
      </c>
      <c r="BT181" s="213" t="s">
        <v>45</v>
      </c>
      <c r="BU181" s="213" t="s">
        <v>121</v>
      </c>
      <c r="BV181" s="213" t="s">
        <v>83</v>
      </c>
      <c r="CK181" s="213" t="s">
        <v>45</v>
      </c>
      <c r="CL181" s="213" t="s">
        <v>121</v>
      </c>
      <c r="CM181" s="213" t="s">
        <v>83</v>
      </c>
      <c r="DB181" s="213" t="s">
        <v>45</v>
      </c>
      <c r="DC181" s="213" t="s">
        <v>121</v>
      </c>
      <c r="DD181" s="213" t="s">
        <v>83</v>
      </c>
      <c r="DS181" s="213" t="s">
        <v>45</v>
      </c>
      <c r="DT181" s="213" t="s">
        <v>121</v>
      </c>
      <c r="DU181" s="213" t="s">
        <v>83</v>
      </c>
    </row>
    <row r="182" spans="1:125" x14ac:dyDescent="0.2">
      <c r="B182" t="s">
        <v>122</v>
      </c>
      <c r="C182" t="s">
        <v>123</v>
      </c>
      <c r="D182" s="49">
        <v>7</v>
      </c>
      <c r="E182" s="49">
        <v>9.5</v>
      </c>
      <c r="F182" s="49">
        <v>11.5</v>
      </c>
      <c r="S182" t="s">
        <v>122</v>
      </c>
      <c r="T182" t="s">
        <v>123</v>
      </c>
      <c r="U182" s="49">
        <v>7</v>
      </c>
      <c r="V182" s="49">
        <v>9.5</v>
      </c>
      <c r="W182" s="49">
        <v>11.5</v>
      </c>
      <c r="AJ182" t="s">
        <v>122</v>
      </c>
      <c r="AK182" t="s">
        <v>123</v>
      </c>
      <c r="AL182" s="49">
        <v>7</v>
      </c>
      <c r="AM182" s="49">
        <v>9.5</v>
      </c>
      <c r="AN182" s="49">
        <v>11.5</v>
      </c>
      <c r="BA182" t="s">
        <v>122</v>
      </c>
      <c r="BB182" t="s">
        <v>123</v>
      </c>
      <c r="BC182" s="49">
        <v>7</v>
      </c>
      <c r="BD182" s="49">
        <v>9.5</v>
      </c>
      <c r="BE182" s="49">
        <v>11.5</v>
      </c>
      <c r="BR182" t="s">
        <v>122</v>
      </c>
      <c r="BS182" t="s">
        <v>123</v>
      </c>
      <c r="BT182" s="49">
        <v>7</v>
      </c>
      <c r="BU182" s="49">
        <v>9.5</v>
      </c>
      <c r="BV182" s="49">
        <v>11.5</v>
      </c>
      <c r="CI182" t="s">
        <v>122</v>
      </c>
      <c r="CJ182" t="s">
        <v>123</v>
      </c>
      <c r="CK182" s="49">
        <v>7</v>
      </c>
      <c r="CL182" s="49">
        <v>9.5</v>
      </c>
      <c r="CM182" s="49">
        <v>11.5</v>
      </c>
      <c r="CZ182" t="s">
        <v>122</v>
      </c>
      <c r="DA182" t="s">
        <v>123</v>
      </c>
      <c r="DB182" s="49">
        <v>7</v>
      </c>
      <c r="DC182" s="49">
        <v>9.5</v>
      </c>
      <c r="DD182" s="49">
        <v>11.5</v>
      </c>
      <c r="DQ182" t="s">
        <v>122</v>
      </c>
      <c r="DR182" t="s">
        <v>123</v>
      </c>
      <c r="DS182" s="49">
        <v>7</v>
      </c>
      <c r="DT182" s="49">
        <v>9.5</v>
      </c>
      <c r="DU182" s="49">
        <v>11.5</v>
      </c>
    </row>
    <row r="183" spans="1:125" x14ac:dyDescent="0.2">
      <c r="B183" t="s">
        <v>122</v>
      </c>
      <c r="C183" t="s">
        <v>124</v>
      </c>
      <c r="D183" s="49">
        <v>1200</v>
      </c>
      <c r="E183" s="49">
        <v>900</v>
      </c>
      <c r="F183" s="49">
        <v>700</v>
      </c>
      <c r="S183" t="s">
        <v>122</v>
      </c>
      <c r="T183" t="s">
        <v>124</v>
      </c>
      <c r="U183" s="49">
        <v>1200</v>
      </c>
      <c r="V183" s="49">
        <v>900</v>
      </c>
      <c r="W183" s="49">
        <v>700</v>
      </c>
      <c r="AJ183" t="s">
        <v>122</v>
      </c>
      <c r="AK183" t="s">
        <v>124</v>
      </c>
      <c r="AL183" s="49">
        <v>1200</v>
      </c>
      <c r="AM183" s="49">
        <v>900</v>
      </c>
      <c r="AN183" s="49">
        <v>700</v>
      </c>
      <c r="BA183" t="s">
        <v>122</v>
      </c>
      <c r="BB183" t="s">
        <v>124</v>
      </c>
      <c r="BC183" s="49">
        <v>1200</v>
      </c>
      <c r="BD183" s="49">
        <v>900</v>
      </c>
      <c r="BE183" s="49">
        <v>700</v>
      </c>
      <c r="BR183" t="s">
        <v>122</v>
      </c>
      <c r="BS183" t="s">
        <v>124</v>
      </c>
      <c r="BT183" s="49">
        <v>1200</v>
      </c>
      <c r="BU183" s="49">
        <v>900</v>
      </c>
      <c r="BV183" s="49">
        <v>700</v>
      </c>
      <c r="CI183" t="s">
        <v>122</v>
      </c>
      <c r="CJ183" t="s">
        <v>124</v>
      </c>
      <c r="CK183" s="49">
        <v>1200</v>
      </c>
      <c r="CL183" s="49">
        <v>900</v>
      </c>
      <c r="CM183" s="49">
        <v>700</v>
      </c>
      <c r="CZ183" t="s">
        <v>122</v>
      </c>
      <c r="DA183" t="s">
        <v>124</v>
      </c>
      <c r="DB183" s="49">
        <v>1200</v>
      </c>
      <c r="DC183" s="49">
        <v>900</v>
      </c>
      <c r="DD183" s="49">
        <v>700</v>
      </c>
      <c r="DQ183" t="s">
        <v>122</v>
      </c>
      <c r="DR183" t="s">
        <v>124</v>
      </c>
      <c r="DS183" s="49">
        <v>1200</v>
      </c>
      <c r="DT183" s="49">
        <v>900</v>
      </c>
      <c r="DU183" s="49">
        <v>700</v>
      </c>
    </row>
    <row r="184" spans="1:125" x14ac:dyDescent="0.2">
      <c r="B184" t="s">
        <v>125</v>
      </c>
      <c r="C184" t="s">
        <v>126</v>
      </c>
      <c r="D184" s="12">
        <v>0</v>
      </c>
      <c r="E184" s="12">
        <f>D184</f>
        <v>0</v>
      </c>
      <c r="F184" s="12">
        <f>D184</f>
        <v>0</v>
      </c>
      <c r="S184" t="s">
        <v>125</v>
      </c>
      <c r="T184" t="s">
        <v>126</v>
      </c>
      <c r="U184" s="12">
        <v>0</v>
      </c>
      <c r="V184" s="12">
        <f>U184</f>
        <v>0</v>
      </c>
      <c r="W184" s="12">
        <f>U184</f>
        <v>0</v>
      </c>
      <c r="AJ184" t="s">
        <v>125</v>
      </c>
      <c r="AK184" t="s">
        <v>126</v>
      </c>
      <c r="AL184" s="12">
        <v>0</v>
      </c>
      <c r="AM184" s="12">
        <f>AL184</f>
        <v>0</v>
      </c>
      <c r="AN184" s="12">
        <f>AL184</f>
        <v>0</v>
      </c>
      <c r="BA184" t="s">
        <v>125</v>
      </c>
      <c r="BB184" t="s">
        <v>126</v>
      </c>
      <c r="BC184" s="12">
        <v>0</v>
      </c>
      <c r="BD184" s="12">
        <f>BC184</f>
        <v>0</v>
      </c>
      <c r="BE184" s="12">
        <f>BC184</f>
        <v>0</v>
      </c>
      <c r="BR184" t="s">
        <v>125</v>
      </c>
      <c r="BS184" t="s">
        <v>126</v>
      </c>
      <c r="BT184" s="12">
        <v>0</v>
      </c>
      <c r="BU184" s="12">
        <f>BT184</f>
        <v>0</v>
      </c>
      <c r="BV184" s="12">
        <f>BT184</f>
        <v>0</v>
      </c>
      <c r="CI184" t="s">
        <v>125</v>
      </c>
      <c r="CJ184" t="s">
        <v>126</v>
      </c>
      <c r="CK184" s="12">
        <v>0</v>
      </c>
      <c r="CL184" s="12">
        <f>CK184</f>
        <v>0</v>
      </c>
      <c r="CM184" s="12">
        <f>CK184</f>
        <v>0</v>
      </c>
      <c r="CZ184" t="s">
        <v>125</v>
      </c>
      <c r="DA184" t="s">
        <v>126</v>
      </c>
      <c r="DB184" s="12">
        <v>0</v>
      </c>
      <c r="DC184" s="12">
        <f>DB184</f>
        <v>0</v>
      </c>
      <c r="DD184" s="12">
        <f>DB184</f>
        <v>0</v>
      </c>
      <c r="DQ184" t="s">
        <v>125</v>
      </c>
      <c r="DR184" t="s">
        <v>126</v>
      </c>
      <c r="DS184" s="12">
        <v>0</v>
      </c>
      <c r="DT184" s="12">
        <f>DS184</f>
        <v>0</v>
      </c>
      <c r="DU184" s="12">
        <f>DS184</f>
        <v>0</v>
      </c>
    </row>
    <row r="185" spans="1:125" x14ac:dyDescent="0.2">
      <c r="B185" t="s">
        <v>127</v>
      </c>
      <c r="C185" t="s">
        <v>47</v>
      </c>
      <c r="D185" s="70">
        <f>IF(D184&gt;15,2.01*(D184/D183)^(2/D182),2.01*(15/D183)^(2/D182))</f>
        <v>0.57471966980766043</v>
      </c>
      <c r="E185" s="70">
        <f>IF(E184&gt;15,2.01*(E184/E183)^(2/E182),2.01*(15/E183)^(2/E182))</f>
        <v>0.84888415207790313</v>
      </c>
      <c r="F185" s="70">
        <f>IF(F184&gt;15,2.01*(F184/F183)^(2/F182),2.01*(15/F183)^(2/F182))</f>
        <v>1.0302295642273647</v>
      </c>
      <c r="S185" t="s">
        <v>127</v>
      </c>
      <c r="T185" t="s">
        <v>47</v>
      </c>
      <c r="U185" s="70">
        <f>IF(U184&gt;15,2.01*(U184/U183)^(2/U182),2.01*(15/U183)^(2/U182))</f>
        <v>0.57471966980766043</v>
      </c>
      <c r="V185" s="70">
        <f>IF(V184&gt;15,2.01*(V184/V183)^(2/V182),2.01*(15/V183)^(2/V182))</f>
        <v>0.84888415207790313</v>
      </c>
      <c r="W185" s="70">
        <f>IF(W184&gt;15,2.01*(W184/W183)^(2/W182),2.01*(15/W183)^(2/W182))</f>
        <v>1.0302295642273647</v>
      </c>
      <c r="AJ185" t="s">
        <v>127</v>
      </c>
      <c r="AK185" t="s">
        <v>47</v>
      </c>
      <c r="AL185" s="70">
        <f>IF(AL184&gt;15,2.01*(AL184/AL183)^(2/AL182),2.01*(15/AL183)^(2/AL182))</f>
        <v>0.57471966980766043</v>
      </c>
      <c r="AM185" s="70">
        <f>IF(AM184&gt;15,2.01*(AM184/AM183)^(2/AM182),2.01*(15/AM183)^(2/AM182))</f>
        <v>0.84888415207790313</v>
      </c>
      <c r="AN185" s="70">
        <f>IF(AN184&gt;15,2.01*(AN184/AN183)^(2/AN182),2.01*(15/AN183)^(2/AN182))</f>
        <v>1.0302295642273647</v>
      </c>
      <c r="BA185" t="s">
        <v>127</v>
      </c>
      <c r="BB185" t="s">
        <v>47</v>
      </c>
      <c r="BC185" s="70">
        <f>IF(BC184&gt;15,2.01*(BC184/BC183)^(2/BC182),2.01*(15/BC183)^(2/BC182))</f>
        <v>0.57471966980766043</v>
      </c>
      <c r="BD185" s="70">
        <f>IF(BD184&gt;15,2.01*(BD184/BD183)^(2/BD182),2.01*(15/BD183)^(2/BD182))</f>
        <v>0.84888415207790313</v>
      </c>
      <c r="BE185" s="70">
        <f>IF(BE184&gt;15,2.01*(BE184/BE183)^(2/BE182),2.01*(15/BE183)^(2/BE182))</f>
        <v>1.0302295642273647</v>
      </c>
      <c r="BR185" t="s">
        <v>127</v>
      </c>
      <c r="BS185" t="s">
        <v>47</v>
      </c>
      <c r="BT185" s="70">
        <f>IF(BT184&gt;15,2.01*(BT184/BT183)^(2/BT182),2.01*(15/BT183)^(2/BT182))</f>
        <v>0.57471966980766043</v>
      </c>
      <c r="BU185" s="70">
        <f>IF(BU184&gt;15,2.01*(BU184/BU183)^(2/BU182),2.01*(15/BU183)^(2/BU182))</f>
        <v>0.84888415207790313</v>
      </c>
      <c r="BV185" s="70">
        <f>IF(BV184&gt;15,2.01*(BV184/BV183)^(2/BV182),2.01*(15/BV183)^(2/BV182))</f>
        <v>1.0302295642273647</v>
      </c>
      <c r="CI185" t="s">
        <v>127</v>
      </c>
      <c r="CJ185" t="s">
        <v>47</v>
      </c>
      <c r="CK185" s="70">
        <f>IF(CK184&gt;15,2.01*(CK184/CK183)^(2/CK182),2.01*(15/CK183)^(2/CK182))</f>
        <v>0.57471966980766043</v>
      </c>
      <c r="CL185" s="70">
        <f>IF(CL184&gt;15,2.01*(CL184/CL183)^(2/CL182),2.01*(15/CL183)^(2/CL182))</f>
        <v>0.84888415207790313</v>
      </c>
      <c r="CM185" s="70">
        <f>IF(CM184&gt;15,2.01*(CM184/CM183)^(2/CM182),2.01*(15/CM183)^(2/CM182))</f>
        <v>1.0302295642273647</v>
      </c>
      <c r="CZ185" t="s">
        <v>127</v>
      </c>
      <c r="DA185" t="s">
        <v>47</v>
      </c>
      <c r="DB185" s="70">
        <f>IF(DB184&gt;15,2.01*(DB184/DB183)^(2/DB182),2.01*(15/DB183)^(2/DB182))</f>
        <v>0.57471966980766043</v>
      </c>
      <c r="DC185" s="70">
        <f>IF(DC184&gt;15,2.01*(DC184/DC183)^(2/DC182),2.01*(15/DC183)^(2/DC182))</f>
        <v>0.84888415207790313</v>
      </c>
      <c r="DD185" s="70">
        <f>IF(DD184&gt;15,2.01*(DD184/DD183)^(2/DD182),2.01*(15/DD183)^(2/DD182))</f>
        <v>1.0302295642273647</v>
      </c>
      <c r="DQ185" t="s">
        <v>127</v>
      </c>
      <c r="DR185" t="s">
        <v>47</v>
      </c>
      <c r="DS185" s="70">
        <f>IF(DS184&gt;15,2.01*(DS184/DS183)^(2/DS182),2.01*(15/DS183)^(2/DS182))</f>
        <v>0.57471966980766043</v>
      </c>
      <c r="DT185" s="70">
        <f>IF(DT184&gt;15,2.01*(DT184/DT183)^(2/DT182),2.01*(15/DT183)^(2/DT182))</f>
        <v>0.84888415207790313</v>
      </c>
      <c r="DU185" s="70">
        <f>IF(DU184&gt;15,2.01*(DU184/DU183)^(2/DU182),2.01*(15/DU183)^(2/DU182))</f>
        <v>1.0302295642273647</v>
      </c>
    </row>
    <row r="186" spans="1:125" x14ac:dyDescent="0.2">
      <c r="B186" t="s">
        <v>128</v>
      </c>
      <c r="C186" t="s">
        <v>126</v>
      </c>
      <c r="D186" s="12">
        <v>15</v>
      </c>
      <c r="E186" s="12">
        <f>D186</f>
        <v>15</v>
      </c>
      <c r="F186" s="12">
        <f>D186</f>
        <v>15</v>
      </c>
      <c r="S186" t="s">
        <v>128</v>
      </c>
      <c r="T186" t="s">
        <v>126</v>
      </c>
      <c r="U186" s="12">
        <v>15</v>
      </c>
      <c r="V186" s="12">
        <f>U186</f>
        <v>15</v>
      </c>
      <c r="W186" s="12">
        <f>U186</f>
        <v>15</v>
      </c>
      <c r="AJ186" t="s">
        <v>128</v>
      </c>
      <c r="AK186" t="s">
        <v>126</v>
      </c>
      <c r="AL186" s="12">
        <v>15</v>
      </c>
      <c r="AM186" s="12">
        <f>AL186</f>
        <v>15</v>
      </c>
      <c r="AN186" s="12">
        <f>AL186</f>
        <v>15</v>
      </c>
      <c r="BA186" t="s">
        <v>128</v>
      </c>
      <c r="BB186" t="s">
        <v>126</v>
      </c>
      <c r="BC186" s="12">
        <v>15</v>
      </c>
      <c r="BD186" s="12">
        <f>BC186</f>
        <v>15</v>
      </c>
      <c r="BE186" s="12">
        <f>BC186</f>
        <v>15</v>
      </c>
      <c r="BR186" t="s">
        <v>128</v>
      </c>
      <c r="BS186" t="s">
        <v>126</v>
      </c>
      <c r="BT186" s="12">
        <v>15</v>
      </c>
      <c r="BU186" s="12">
        <f>BT186</f>
        <v>15</v>
      </c>
      <c r="BV186" s="12">
        <f>BT186</f>
        <v>15</v>
      </c>
      <c r="CI186" t="s">
        <v>128</v>
      </c>
      <c r="CJ186" t="s">
        <v>126</v>
      </c>
      <c r="CK186" s="12">
        <v>15</v>
      </c>
      <c r="CL186" s="12">
        <f>CK186</f>
        <v>15</v>
      </c>
      <c r="CM186" s="12">
        <f>CK186</f>
        <v>15</v>
      </c>
      <c r="CZ186" t="s">
        <v>128</v>
      </c>
      <c r="DA186" t="s">
        <v>126</v>
      </c>
      <c r="DB186" s="12">
        <v>15</v>
      </c>
      <c r="DC186" s="12">
        <f>DB186</f>
        <v>15</v>
      </c>
      <c r="DD186" s="12">
        <f>DB186</f>
        <v>15</v>
      </c>
      <c r="DQ186" t="s">
        <v>128</v>
      </c>
      <c r="DR186" t="s">
        <v>126</v>
      </c>
      <c r="DS186" s="12">
        <v>15</v>
      </c>
      <c r="DT186" s="12">
        <f>DS186</f>
        <v>15</v>
      </c>
      <c r="DU186" s="12">
        <f>DS186</f>
        <v>15</v>
      </c>
    </row>
    <row r="187" spans="1:125" x14ac:dyDescent="0.2">
      <c r="B187" t="s">
        <v>127</v>
      </c>
      <c r="C187" t="s">
        <v>47</v>
      </c>
      <c r="D187" s="70">
        <f>IF(D186&gt;15,2.01*(D186/D183)^(2/D182),2.01*(15/D183)^(2/D182))</f>
        <v>0.57471966980766043</v>
      </c>
      <c r="E187" s="70">
        <f>IF(E186&gt;15,2.01*(E186/E183)^(2/E182),2.01*(15/E183)^(2/E182))</f>
        <v>0.84888415207790313</v>
      </c>
      <c r="F187" s="70">
        <f>IF(F186&gt;15,2.01*(F186/F183)^(2/F182),2.01*(15/F183)^(2/F182))</f>
        <v>1.0302295642273647</v>
      </c>
      <c r="S187" t="s">
        <v>127</v>
      </c>
      <c r="T187" t="s">
        <v>47</v>
      </c>
      <c r="U187" s="70">
        <f>IF(U186&gt;15,2.01*(U186/U183)^(2/U182),2.01*(15/U183)^(2/U182))</f>
        <v>0.57471966980766043</v>
      </c>
      <c r="V187" s="70">
        <f>IF(V186&gt;15,2.01*(V186/V183)^(2/V182),2.01*(15/V183)^(2/V182))</f>
        <v>0.84888415207790313</v>
      </c>
      <c r="W187" s="70">
        <f>IF(W186&gt;15,2.01*(W186/W183)^(2/W182),2.01*(15/W183)^(2/W182))</f>
        <v>1.0302295642273647</v>
      </c>
      <c r="AJ187" t="s">
        <v>127</v>
      </c>
      <c r="AK187" t="s">
        <v>47</v>
      </c>
      <c r="AL187" s="70">
        <f>IF(AL186&gt;15,2.01*(AL186/AL183)^(2/AL182),2.01*(15/AL183)^(2/AL182))</f>
        <v>0.57471966980766043</v>
      </c>
      <c r="AM187" s="70">
        <f>IF(AM186&gt;15,2.01*(AM186/AM183)^(2/AM182),2.01*(15/AM183)^(2/AM182))</f>
        <v>0.84888415207790313</v>
      </c>
      <c r="AN187" s="70">
        <f>IF(AN186&gt;15,2.01*(AN186/AN183)^(2/AN182),2.01*(15/AN183)^(2/AN182))</f>
        <v>1.0302295642273647</v>
      </c>
      <c r="BA187" t="s">
        <v>127</v>
      </c>
      <c r="BB187" t="s">
        <v>47</v>
      </c>
      <c r="BC187" s="70">
        <f>IF(BC186&gt;15,2.01*(BC186/BC183)^(2/BC182),2.01*(15/BC183)^(2/BC182))</f>
        <v>0.57471966980766043</v>
      </c>
      <c r="BD187" s="70">
        <f>IF(BD186&gt;15,2.01*(BD186/BD183)^(2/BD182),2.01*(15/BD183)^(2/BD182))</f>
        <v>0.84888415207790313</v>
      </c>
      <c r="BE187" s="70">
        <f>IF(BE186&gt;15,2.01*(BE186/BE183)^(2/BE182),2.01*(15/BE183)^(2/BE182))</f>
        <v>1.0302295642273647</v>
      </c>
      <c r="BR187" t="s">
        <v>127</v>
      </c>
      <c r="BS187" t="s">
        <v>47</v>
      </c>
      <c r="BT187" s="70">
        <f>IF(BT186&gt;15,2.01*(BT186/BT183)^(2/BT182),2.01*(15/BT183)^(2/BT182))</f>
        <v>0.57471966980766043</v>
      </c>
      <c r="BU187" s="70">
        <f>IF(BU186&gt;15,2.01*(BU186/BU183)^(2/BU182),2.01*(15/BU183)^(2/BU182))</f>
        <v>0.84888415207790313</v>
      </c>
      <c r="BV187" s="70">
        <f>IF(BV186&gt;15,2.01*(BV186/BV183)^(2/BV182),2.01*(15/BV183)^(2/BV182))</f>
        <v>1.0302295642273647</v>
      </c>
      <c r="CI187" t="s">
        <v>127</v>
      </c>
      <c r="CJ187" t="s">
        <v>47</v>
      </c>
      <c r="CK187" s="70">
        <f>IF(CK186&gt;15,2.01*(CK186/CK183)^(2/CK182),2.01*(15/CK183)^(2/CK182))</f>
        <v>0.57471966980766043</v>
      </c>
      <c r="CL187" s="70">
        <f>IF(CL186&gt;15,2.01*(CL186/CL183)^(2/CL182),2.01*(15/CL183)^(2/CL182))</f>
        <v>0.84888415207790313</v>
      </c>
      <c r="CM187" s="70">
        <f>IF(CM186&gt;15,2.01*(CM186/CM183)^(2/CM182),2.01*(15/CM183)^(2/CM182))</f>
        <v>1.0302295642273647</v>
      </c>
      <c r="CZ187" t="s">
        <v>127</v>
      </c>
      <c r="DA187" t="s">
        <v>47</v>
      </c>
      <c r="DB187" s="70">
        <f>IF(DB186&gt;15,2.01*(DB186/DB183)^(2/DB182),2.01*(15/DB183)^(2/DB182))</f>
        <v>0.57471966980766043</v>
      </c>
      <c r="DC187" s="70">
        <f>IF(DC186&gt;15,2.01*(DC186/DC183)^(2/DC182),2.01*(15/DC183)^(2/DC182))</f>
        <v>0.84888415207790313</v>
      </c>
      <c r="DD187" s="70">
        <f>IF(DD186&gt;15,2.01*(DD186/DD183)^(2/DD182),2.01*(15/DD183)^(2/DD182))</f>
        <v>1.0302295642273647</v>
      </c>
      <c r="DQ187" t="s">
        <v>127</v>
      </c>
      <c r="DR187" t="s">
        <v>47</v>
      </c>
      <c r="DS187" s="70">
        <f>IF(DS186&gt;15,2.01*(DS186/DS183)^(2/DS182),2.01*(15/DS183)^(2/DS182))</f>
        <v>0.57471966980766043</v>
      </c>
      <c r="DT187" s="70">
        <f>IF(DT186&gt;15,2.01*(DT186/DT183)^(2/DT182),2.01*(15/DT183)^(2/DT182))</f>
        <v>0.84888415207790313</v>
      </c>
      <c r="DU187" s="70">
        <f>IF(DU186&gt;15,2.01*(DU186/DU183)^(2/DU182),2.01*(15/DU183)^(2/DU182))</f>
        <v>1.0302295642273647</v>
      </c>
    </row>
    <row r="188" spans="1:125" x14ac:dyDescent="0.2">
      <c r="B188" t="s">
        <v>129</v>
      </c>
      <c r="C188" t="s">
        <v>126</v>
      </c>
      <c r="D188" s="12">
        <f>D37</f>
        <v>8</v>
      </c>
      <c r="E188" s="12">
        <f>D188</f>
        <v>8</v>
      </c>
      <c r="F188" s="12">
        <f>D188</f>
        <v>8</v>
      </c>
      <c r="S188" t="s">
        <v>129</v>
      </c>
      <c r="T188" t="s">
        <v>126</v>
      </c>
      <c r="U188" s="12">
        <f>U37</f>
        <v>8</v>
      </c>
      <c r="V188" s="12">
        <f>U188</f>
        <v>8</v>
      </c>
      <c r="W188" s="12">
        <f>U188</f>
        <v>8</v>
      </c>
      <c r="AJ188" t="s">
        <v>129</v>
      </c>
      <c r="AK188" t="s">
        <v>126</v>
      </c>
      <c r="AL188" s="12">
        <f>AL37</f>
        <v>8</v>
      </c>
      <c r="AM188" s="12">
        <f>AL188</f>
        <v>8</v>
      </c>
      <c r="AN188" s="12">
        <f>AL188</f>
        <v>8</v>
      </c>
      <c r="BA188" t="s">
        <v>129</v>
      </c>
      <c r="BB188" t="s">
        <v>126</v>
      </c>
      <c r="BC188" s="12">
        <f>BC37</f>
        <v>8</v>
      </c>
      <c r="BD188" s="12">
        <f>BC188</f>
        <v>8</v>
      </c>
      <c r="BE188" s="12">
        <f>BC188</f>
        <v>8</v>
      </c>
      <c r="BR188" t="s">
        <v>129</v>
      </c>
      <c r="BS188" t="s">
        <v>126</v>
      </c>
      <c r="BT188" s="12">
        <f>BT37</f>
        <v>8</v>
      </c>
      <c r="BU188" s="12">
        <f>BT188</f>
        <v>8</v>
      </c>
      <c r="BV188" s="12">
        <f>BT188</f>
        <v>8</v>
      </c>
      <c r="CI188" t="s">
        <v>129</v>
      </c>
      <c r="CJ188" t="s">
        <v>126</v>
      </c>
      <c r="CK188" s="12">
        <f>CK37</f>
        <v>8</v>
      </c>
      <c r="CL188" s="12">
        <f>CK188</f>
        <v>8</v>
      </c>
      <c r="CM188" s="12">
        <f>CK188</f>
        <v>8</v>
      </c>
      <c r="CZ188" t="s">
        <v>129</v>
      </c>
      <c r="DA188" t="s">
        <v>126</v>
      </c>
      <c r="DB188" s="12">
        <f>DB37</f>
        <v>8</v>
      </c>
      <c r="DC188" s="12">
        <f>DB188</f>
        <v>8</v>
      </c>
      <c r="DD188" s="12">
        <f>DB188</f>
        <v>8</v>
      </c>
      <c r="DQ188" t="s">
        <v>129</v>
      </c>
      <c r="DR188" t="s">
        <v>126</v>
      </c>
      <c r="DS188" s="12">
        <f>DS37</f>
        <v>8</v>
      </c>
      <c r="DT188" s="12">
        <f>DS188</f>
        <v>8</v>
      </c>
      <c r="DU188" s="12">
        <f>DS188</f>
        <v>8</v>
      </c>
    </row>
    <row r="189" spans="1:125" x14ac:dyDescent="0.2">
      <c r="B189" t="s">
        <v>127</v>
      </c>
      <c r="C189" t="s">
        <v>47</v>
      </c>
      <c r="D189" s="70">
        <f>IF(D188&gt;15,2.01*(D188/D183)^(2/D182),2.01*(15/D183)^(2/D182))</f>
        <v>0.57471966980766043</v>
      </c>
      <c r="E189" s="70">
        <f>IF(E188&gt;15,2.01*(E188/E183)^(2/E182),2.01*(15/E183)^(2/E182))</f>
        <v>0.84888415207790313</v>
      </c>
      <c r="F189" s="70">
        <f>IF(F188&gt;15,2.01*(F188/F183)^(2/F182),2.01*(15/F183)^(2/F182))</f>
        <v>1.0302295642273647</v>
      </c>
      <c r="S189" t="s">
        <v>127</v>
      </c>
      <c r="T189" t="s">
        <v>47</v>
      </c>
      <c r="U189" s="70">
        <f>IF(U188&gt;15,2.01*(U188/U183)^(2/U182),2.01*(15/U183)^(2/U182))</f>
        <v>0.57471966980766043</v>
      </c>
      <c r="V189" s="70">
        <f>IF(V188&gt;15,2.01*(V188/V183)^(2/V182),2.01*(15/V183)^(2/V182))</f>
        <v>0.84888415207790313</v>
      </c>
      <c r="W189" s="70">
        <f>IF(W188&gt;15,2.01*(W188/W183)^(2/W182),2.01*(15/W183)^(2/W182))</f>
        <v>1.0302295642273647</v>
      </c>
      <c r="AJ189" t="s">
        <v>127</v>
      </c>
      <c r="AK189" t="s">
        <v>47</v>
      </c>
      <c r="AL189" s="70">
        <f>IF(AL188&gt;15,2.01*(AL188/AL183)^(2/AL182),2.01*(15/AL183)^(2/AL182))</f>
        <v>0.57471966980766043</v>
      </c>
      <c r="AM189" s="70">
        <f>IF(AM188&gt;15,2.01*(AM188/AM183)^(2/AM182),2.01*(15/AM183)^(2/AM182))</f>
        <v>0.84888415207790313</v>
      </c>
      <c r="AN189" s="70">
        <f>IF(AN188&gt;15,2.01*(AN188/AN183)^(2/AN182),2.01*(15/AN183)^(2/AN182))</f>
        <v>1.0302295642273647</v>
      </c>
      <c r="BA189" t="s">
        <v>127</v>
      </c>
      <c r="BB189" t="s">
        <v>47</v>
      </c>
      <c r="BC189" s="70">
        <f>IF(BC188&gt;15,2.01*(BC188/BC183)^(2/BC182),2.01*(15/BC183)^(2/BC182))</f>
        <v>0.57471966980766043</v>
      </c>
      <c r="BD189" s="70">
        <f>IF(BD188&gt;15,2.01*(BD188/BD183)^(2/BD182),2.01*(15/BD183)^(2/BD182))</f>
        <v>0.84888415207790313</v>
      </c>
      <c r="BE189" s="70">
        <f>IF(BE188&gt;15,2.01*(BE188/BE183)^(2/BE182),2.01*(15/BE183)^(2/BE182))</f>
        <v>1.0302295642273647</v>
      </c>
      <c r="BR189" t="s">
        <v>127</v>
      </c>
      <c r="BS189" t="s">
        <v>47</v>
      </c>
      <c r="BT189" s="70">
        <f>IF(BT188&gt;15,2.01*(BT188/BT183)^(2/BT182),2.01*(15/BT183)^(2/BT182))</f>
        <v>0.57471966980766043</v>
      </c>
      <c r="BU189" s="70">
        <f>IF(BU188&gt;15,2.01*(BU188/BU183)^(2/BU182),2.01*(15/BU183)^(2/BU182))</f>
        <v>0.84888415207790313</v>
      </c>
      <c r="BV189" s="70">
        <f>IF(BV188&gt;15,2.01*(BV188/BV183)^(2/BV182),2.01*(15/BV183)^(2/BV182))</f>
        <v>1.0302295642273647</v>
      </c>
      <c r="CI189" t="s">
        <v>127</v>
      </c>
      <c r="CJ189" t="s">
        <v>47</v>
      </c>
      <c r="CK189" s="70">
        <f>IF(CK188&gt;15,2.01*(CK188/CK183)^(2/CK182),2.01*(15/CK183)^(2/CK182))</f>
        <v>0.57471966980766043</v>
      </c>
      <c r="CL189" s="70">
        <f>IF(CL188&gt;15,2.01*(CL188/CL183)^(2/CL182),2.01*(15/CL183)^(2/CL182))</f>
        <v>0.84888415207790313</v>
      </c>
      <c r="CM189" s="70">
        <f>IF(CM188&gt;15,2.01*(CM188/CM183)^(2/CM182),2.01*(15/CM183)^(2/CM182))</f>
        <v>1.0302295642273647</v>
      </c>
      <c r="CZ189" t="s">
        <v>127</v>
      </c>
      <c r="DA189" t="s">
        <v>47</v>
      </c>
      <c r="DB189" s="70">
        <f>IF(DB188&gt;15,2.01*(DB188/DB183)^(2/DB182),2.01*(15/DB183)^(2/DB182))</f>
        <v>0.57471966980766043</v>
      </c>
      <c r="DC189" s="70">
        <f>IF(DC188&gt;15,2.01*(DC188/DC183)^(2/DC182),2.01*(15/DC183)^(2/DC182))</f>
        <v>0.84888415207790313</v>
      </c>
      <c r="DD189" s="70">
        <f>IF(DD188&gt;15,2.01*(DD188/DD183)^(2/DD182),2.01*(15/DD183)^(2/DD182))</f>
        <v>1.0302295642273647</v>
      </c>
      <c r="DQ189" t="s">
        <v>127</v>
      </c>
      <c r="DR189" t="s">
        <v>47</v>
      </c>
      <c r="DS189" s="70">
        <f>IF(DS188&gt;15,2.01*(DS188/DS183)^(2/DS182),2.01*(15/DS183)^(2/DS182))</f>
        <v>0.57471966980766043</v>
      </c>
      <c r="DT189" s="70">
        <f>IF(DT188&gt;15,2.01*(DT188/DT183)^(2/DT182),2.01*(15/DT183)^(2/DT182))</f>
        <v>0.84888415207790313</v>
      </c>
      <c r="DU189" s="70">
        <f>IF(DU188&gt;15,2.01*(DU188/DU183)^(2/DU182),2.01*(15/DU183)^(2/DU182))</f>
        <v>1.0302295642273647</v>
      </c>
    </row>
    <row r="190" spans="1:125" x14ac:dyDescent="0.2">
      <c r="B190" t="s">
        <v>130</v>
      </c>
      <c r="C190" t="s">
        <v>131</v>
      </c>
      <c r="D190" s="40">
        <f>D48</f>
        <v>10.5</v>
      </c>
      <c r="E190" s="12">
        <f>D190</f>
        <v>10.5</v>
      </c>
      <c r="F190" s="12">
        <f>D190</f>
        <v>10.5</v>
      </c>
      <c r="S190" t="s">
        <v>130</v>
      </c>
      <c r="T190" t="s">
        <v>131</v>
      </c>
      <c r="U190" s="40">
        <f>U48</f>
        <v>10.5</v>
      </c>
      <c r="V190" s="12">
        <f>U190</f>
        <v>10.5</v>
      </c>
      <c r="W190" s="12">
        <f>U190</f>
        <v>10.5</v>
      </c>
      <c r="AJ190" t="s">
        <v>130</v>
      </c>
      <c r="AK190" t="s">
        <v>131</v>
      </c>
      <c r="AL190" s="40">
        <f>AL48</f>
        <v>10.5</v>
      </c>
      <c r="AM190" s="12">
        <f>AL190</f>
        <v>10.5</v>
      </c>
      <c r="AN190" s="12">
        <f>AL190</f>
        <v>10.5</v>
      </c>
      <c r="BA190" t="s">
        <v>130</v>
      </c>
      <c r="BB190" t="s">
        <v>131</v>
      </c>
      <c r="BC190" s="40">
        <f>BC48</f>
        <v>10.5</v>
      </c>
      <c r="BD190" s="12">
        <f>BC190</f>
        <v>10.5</v>
      </c>
      <c r="BE190" s="12">
        <f>BC190</f>
        <v>10.5</v>
      </c>
      <c r="BR190" t="s">
        <v>130</v>
      </c>
      <c r="BS190" t="s">
        <v>131</v>
      </c>
      <c r="BT190" s="40">
        <f>BT48</f>
        <v>10.5</v>
      </c>
      <c r="BU190" s="12">
        <f>BT190</f>
        <v>10.5</v>
      </c>
      <c r="BV190" s="12">
        <f>BT190</f>
        <v>10.5</v>
      </c>
      <c r="CI190" t="s">
        <v>130</v>
      </c>
      <c r="CJ190" t="s">
        <v>131</v>
      </c>
      <c r="CK190" s="40">
        <f>CK48</f>
        <v>10.5</v>
      </c>
      <c r="CL190" s="12">
        <f>CK190</f>
        <v>10.5</v>
      </c>
      <c r="CM190" s="12">
        <f>CK190</f>
        <v>10.5</v>
      </c>
      <c r="CZ190" t="s">
        <v>130</v>
      </c>
      <c r="DA190" t="s">
        <v>131</v>
      </c>
      <c r="DB190" s="40">
        <f>DB48</f>
        <v>10.5</v>
      </c>
      <c r="DC190" s="12">
        <f>DB190</f>
        <v>10.5</v>
      </c>
      <c r="DD190" s="12">
        <f>DB190</f>
        <v>10.5</v>
      </c>
      <c r="DQ190" t="s">
        <v>130</v>
      </c>
      <c r="DR190" t="s">
        <v>131</v>
      </c>
      <c r="DS190" s="40">
        <f>DS48</f>
        <v>10.5</v>
      </c>
      <c r="DT190" s="12">
        <f>DS190</f>
        <v>10.5</v>
      </c>
      <c r="DU190" s="12">
        <f>DS190</f>
        <v>10.5</v>
      </c>
    </row>
    <row r="191" spans="1:125" x14ac:dyDescent="0.2">
      <c r="B191" t="s">
        <v>132</v>
      </c>
      <c r="C191" t="s">
        <v>47</v>
      </c>
      <c r="D191" s="70">
        <f>IF(D190&gt;15,2.01*(D190/D183)^(2/D182),2.01*(15/D183)^(2/D182))</f>
        <v>0.57471966980766043</v>
      </c>
      <c r="E191" s="70">
        <f>IF(E190&gt;15,2.01*(E190/E183)^(2/E182),2.01*(15/E183)^(2/E182))</f>
        <v>0.84888415207790313</v>
      </c>
      <c r="F191" s="70">
        <f>IF(F190&gt;15,2.01*(F190/F183)^(2/F182),2.01*(15/F183)^(2/F182))</f>
        <v>1.0302295642273647</v>
      </c>
      <c r="S191" t="s">
        <v>132</v>
      </c>
      <c r="T191" t="s">
        <v>47</v>
      </c>
      <c r="U191" s="70">
        <f>IF(U190&gt;15,2.01*(U190/U183)^(2/U182),2.01*(15/U183)^(2/U182))</f>
        <v>0.57471966980766043</v>
      </c>
      <c r="V191" s="70">
        <f>IF(V190&gt;15,2.01*(V190/V183)^(2/V182),2.01*(15/V183)^(2/V182))</f>
        <v>0.84888415207790313</v>
      </c>
      <c r="W191" s="70">
        <f>IF(W190&gt;15,2.01*(W190/W183)^(2/W182),2.01*(15/W183)^(2/W182))</f>
        <v>1.0302295642273647</v>
      </c>
      <c r="AJ191" t="s">
        <v>132</v>
      </c>
      <c r="AK191" t="s">
        <v>47</v>
      </c>
      <c r="AL191" s="70">
        <f>IF(AL190&gt;15,2.01*(AL190/AL183)^(2/AL182),2.01*(15/AL183)^(2/AL182))</f>
        <v>0.57471966980766043</v>
      </c>
      <c r="AM191" s="70">
        <f>IF(AM190&gt;15,2.01*(AM190/AM183)^(2/AM182),2.01*(15/AM183)^(2/AM182))</f>
        <v>0.84888415207790313</v>
      </c>
      <c r="AN191" s="70">
        <f>IF(AN190&gt;15,2.01*(AN190/AN183)^(2/AN182),2.01*(15/AN183)^(2/AN182))</f>
        <v>1.0302295642273647</v>
      </c>
      <c r="BA191" t="s">
        <v>132</v>
      </c>
      <c r="BB191" t="s">
        <v>47</v>
      </c>
      <c r="BC191" s="70">
        <f>IF(BC190&gt;15,2.01*(BC190/BC183)^(2/BC182),2.01*(15/BC183)^(2/BC182))</f>
        <v>0.57471966980766043</v>
      </c>
      <c r="BD191" s="70">
        <f>IF(BD190&gt;15,2.01*(BD190/BD183)^(2/BD182),2.01*(15/BD183)^(2/BD182))</f>
        <v>0.84888415207790313</v>
      </c>
      <c r="BE191" s="70">
        <f>IF(BE190&gt;15,2.01*(BE190/BE183)^(2/BE182),2.01*(15/BE183)^(2/BE182))</f>
        <v>1.0302295642273647</v>
      </c>
      <c r="BR191" t="s">
        <v>132</v>
      </c>
      <c r="BS191" t="s">
        <v>47</v>
      </c>
      <c r="BT191" s="70">
        <f>IF(BT190&gt;15,2.01*(BT190/BT183)^(2/BT182),2.01*(15/BT183)^(2/BT182))</f>
        <v>0.57471966980766043</v>
      </c>
      <c r="BU191" s="70">
        <f>IF(BU190&gt;15,2.01*(BU190/BU183)^(2/BU182),2.01*(15/BU183)^(2/BU182))</f>
        <v>0.84888415207790313</v>
      </c>
      <c r="BV191" s="70">
        <f>IF(BV190&gt;15,2.01*(BV190/BV183)^(2/BV182),2.01*(15/BV183)^(2/BV182))</f>
        <v>1.0302295642273647</v>
      </c>
      <c r="CI191" t="s">
        <v>132</v>
      </c>
      <c r="CJ191" t="s">
        <v>47</v>
      </c>
      <c r="CK191" s="70">
        <f>IF(CK190&gt;15,2.01*(CK190/CK183)^(2/CK182),2.01*(15/CK183)^(2/CK182))</f>
        <v>0.57471966980766043</v>
      </c>
      <c r="CL191" s="70">
        <f>IF(CL190&gt;15,2.01*(CL190/CL183)^(2/CL182),2.01*(15/CL183)^(2/CL182))</f>
        <v>0.84888415207790313</v>
      </c>
      <c r="CM191" s="70">
        <f>IF(CM190&gt;15,2.01*(CM190/CM183)^(2/CM182),2.01*(15/CM183)^(2/CM182))</f>
        <v>1.0302295642273647</v>
      </c>
      <c r="CZ191" t="s">
        <v>132</v>
      </c>
      <c r="DA191" t="s">
        <v>47</v>
      </c>
      <c r="DB191" s="70">
        <f>IF(DB190&gt;15,2.01*(DB190/DB183)^(2/DB182),2.01*(15/DB183)^(2/DB182))</f>
        <v>0.57471966980766043</v>
      </c>
      <c r="DC191" s="70">
        <f>IF(DC190&gt;15,2.01*(DC190/DC183)^(2/DC182),2.01*(15/DC183)^(2/DC182))</f>
        <v>0.84888415207790313</v>
      </c>
      <c r="DD191" s="70">
        <f>IF(DD190&gt;15,2.01*(DD190/DD183)^(2/DD182),2.01*(15/DD183)^(2/DD182))</f>
        <v>1.0302295642273647</v>
      </c>
      <c r="DQ191" t="s">
        <v>132</v>
      </c>
      <c r="DR191" t="s">
        <v>47</v>
      </c>
      <c r="DS191" s="70">
        <f>IF(DS190&gt;15,2.01*(DS190/DS183)^(2/DS182),2.01*(15/DS183)^(2/DS182))</f>
        <v>0.57471966980766043</v>
      </c>
      <c r="DT191" s="70">
        <f>IF(DT190&gt;15,2.01*(DT190/DT183)^(2/DT182),2.01*(15/DT183)^(2/DT182))</f>
        <v>0.84888415207790313</v>
      </c>
      <c r="DU191" s="70">
        <f>IF(DU190&gt;15,2.01*(DU190/DU183)^(2/DU182),2.01*(15/DU183)^(2/DU182))</f>
        <v>1.0302295642273647</v>
      </c>
    </row>
    <row r="193" spans="2:126" x14ac:dyDescent="0.2">
      <c r="B193" t="s">
        <v>133</v>
      </c>
      <c r="C193" s="12" t="str">
        <f>C58</f>
        <v>D</v>
      </c>
      <c r="S193" t="s">
        <v>133</v>
      </c>
      <c r="T193" s="12" t="str">
        <f>T58</f>
        <v>D</v>
      </c>
      <c r="AJ193" t="s">
        <v>133</v>
      </c>
      <c r="AK193" s="12" t="str">
        <f>AK58</f>
        <v>D</v>
      </c>
      <c r="BA193" t="s">
        <v>133</v>
      </c>
      <c r="BB193" s="12" t="str">
        <f>BB58</f>
        <v>D</v>
      </c>
      <c r="BR193" t="s">
        <v>133</v>
      </c>
      <c r="BS193" s="12" t="str">
        <f>BS58</f>
        <v>D</v>
      </c>
      <c r="CI193" t="s">
        <v>133</v>
      </c>
      <c r="CJ193" s="12" t="str">
        <f>CJ58</f>
        <v>D</v>
      </c>
      <c r="CZ193" t="s">
        <v>133</v>
      </c>
      <c r="DA193" s="12" t="str">
        <f>DA58</f>
        <v>D</v>
      </c>
      <c r="DQ193" t="s">
        <v>133</v>
      </c>
      <c r="DR193" s="12" t="str">
        <f>DR58</f>
        <v>D</v>
      </c>
    </row>
    <row r="194" spans="2:126" x14ac:dyDescent="0.2">
      <c r="B194" t="s">
        <v>122</v>
      </c>
      <c r="C194" t="s">
        <v>123</v>
      </c>
      <c r="D194" s="49" t="str">
        <f>IF(C193="B",D182,"")</f>
        <v/>
      </c>
      <c r="E194" s="49" t="str">
        <f>IF(C193="C",E182,"")</f>
        <v/>
      </c>
      <c r="F194" s="49">
        <f>IF(C193="D",F182,"")</f>
        <v>11.5</v>
      </c>
      <c r="G194" s="17"/>
      <c r="S194" t="s">
        <v>122</v>
      </c>
      <c r="T194" t="s">
        <v>123</v>
      </c>
      <c r="U194" s="49" t="str">
        <f>IF(T193="B",U182,"")</f>
        <v/>
      </c>
      <c r="V194" s="49" t="str">
        <f>IF(T193="C",V182,"")</f>
        <v/>
      </c>
      <c r="W194" s="49">
        <f>IF(T193="D",W182,"")</f>
        <v>11.5</v>
      </c>
      <c r="X194" s="213"/>
      <c r="AJ194" t="s">
        <v>122</v>
      </c>
      <c r="AK194" t="s">
        <v>123</v>
      </c>
      <c r="AL194" s="49" t="str">
        <f>IF(AK193="B",AL182,"")</f>
        <v/>
      </c>
      <c r="AM194" s="49" t="str">
        <f>IF(AK193="C",AM182,"")</f>
        <v/>
      </c>
      <c r="AN194" s="49">
        <f>IF(AK193="D",AN182,"")</f>
        <v>11.5</v>
      </c>
      <c r="AO194" s="213"/>
      <c r="BA194" t="s">
        <v>122</v>
      </c>
      <c r="BB194" t="s">
        <v>123</v>
      </c>
      <c r="BC194" s="49" t="str">
        <f>IF(BB193="B",BC182,"")</f>
        <v/>
      </c>
      <c r="BD194" s="49" t="str">
        <f>IF(BB193="C",BD182,"")</f>
        <v/>
      </c>
      <c r="BE194" s="49">
        <f>IF(BB193="D",BE182,"")</f>
        <v>11.5</v>
      </c>
      <c r="BF194" s="213"/>
      <c r="BR194" t="s">
        <v>122</v>
      </c>
      <c r="BS194" t="s">
        <v>123</v>
      </c>
      <c r="BT194" s="49" t="str">
        <f>IF(BS193="B",BT182,"")</f>
        <v/>
      </c>
      <c r="BU194" s="49" t="str">
        <f>IF(BS193="C",BU182,"")</f>
        <v/>
      </c>
      <c r="BV194" s="49">
        <f>IF(BS193="D",BV182,"")</f>
        <v>11.5</v>
      </c>
      <c r="BW194" s="213"/>
      <c r="CI194" t="s">
        <v>122</v>
      </c>
      <c r="CJ194" t="s">
        <v>123</v>
      </c>
      <c r="CK194" s="49" t="str">
        <f>IF(CJ193="B",CK182,"")</f>
        <v/>
      </c>
      <c r="CL194" s="49" t="str">
        <f>IF(CJ193="C",CL182,"")</f>
        <v/>
      </c>
      <c r="CM194" s="49">
        <f>IF(CJ193="D",CM182,"")</f>
        <v>11.5</v>
      </c>
      <c r="CN194" s="213"/>
      <c r="CZ194" t="s">
        <v>122</v>
      </c>
      <c r="DA194" t="s">
        <v>123</v>
      </c>
      <c r="DB194" s="49" t="str">
        <f>IF(DA193="B",DB182,"")</f>
        <v/>
      </c>
      <c r="DC194" s="49" t="str">
        <f>IF(DA193="C",DC182,"")</f>
        <v/>
      </c>
      <c r="DD194" s="49">
        <f>IF(DA193="D",DD182,"")</f>
        <v>11.5</v>
      </c>
      <c r="DE194" s="213"/>
      <c r="DQ194" t="s">
        <v>122</v>
      </c>
      <c r="DR194" t="s">
        <v>123</v>
      </c>
      <c r="DS194" s="49" t="str">
        <f>IF(DR193="B",DS182,"")</f>
        <v/>
      </c>
      <c r="DT194" s="49" t="str">
        <f>IF(DR193="C",DT182,"")</f>
        <v/>
      </c>
      <c r="DU194" s="49">
        <f>IF(DR193="D",DU182,"")</f>
        <v>11.5</v>
      </c>
      <c r="DV194" s="213"/>
    </row>
    <row r="195" spans="2:126" x14ac:dyDescent="0.2">
      <c r="B195" t="s">
        <v>122</v>
      </c>
      <c r="C195" t="s">
        <v>124</v>
      </c>
      <c r="D195" s="49" t="str">
        <f>IF(C193="B",D183,"")</f>
        <v/>
      </c>
      <c r="E195" s="49" t="str">
        <f>IF(C193="C",E183,"")</f>
        <v/>
      </c>
      <c r="F195" s="49">
        <f>IF(C193="D",F183,"")</f>
        <v>700</v>
      </c>
      <c r="G195" s="17"/>
      <c r="S195" t="s">
        <v>122</v>
      </c>
      <c r="T195" t="s">
        <v>124</v>
      </c>
      <c r="U195" s="49" t="str">
        <f>IF(T193="B",U183,"")</f>
        <v/>
      </c>
      <c r="V195" s="49" t="str">
        <f>IF(T193="C",V183,"")</f>
        <v/>
      </c>
      <c r="W195" s="49">
        <f>IF(T193="D",W183,"")</f>
        <v>700</v>
      </c>
      <c r="X195" s="213"/>
      <c r="AJ195" t="s">
        <v>122</v>
      </c>
      <c r="AK195" t="s">
        <v>124</v>
      </c>
      <c r="AL195" s="49" t="str">
        <f>IF(AK193="B",AL183,"")</f>
        <v/>
      </c>
      <c r="AM195" s="49" t="str">
        <f>IF(AK193="C",AM183,"")</f>
        <v/>
      </c>
      <c r="AN195" s="49">
        <f>IF(AK193="D",AN183,"")</f>
        <v>700</v>
      </c>
      <c r="AO195" s="213"/>
      <c r="BA195" t="s">
        <v>122</v>
      </c>
      <c r="BB195" t="s">
        <v>124</v>
      </c>
      <c r="BC195" s="49" t="str">
        <f>IF(BB193="B",BC183,"")</f>
        <v/>
      </c>
      <c r="BD195" s="49" t="str">
        <f>IF(BB193="C",BD183,"")</f>
        <v/>
      </c>
      <c r="BE195" s="49">
        <f>IF(BB193="D",BE183,"")</f>
        <v>700</v>
      </c>
      <c r="BF195" s="213"/>
      <c r="BR195" t="s">
        <v>122</v>
      </c>
      <c r="BS195" t="s">
        <v>124</v>
      </c>
      <c r="BT195" s="49" t="str">
        <f>IF(BS193="B",BT183,"")</f>
        <v/>
      </c>
      <c r="BU195" s="49" t="str">
        <f>IF(BS193="C",BU183,"")</f>
        <v/>
      </c>
      <c r="BV195" s="49">
        <f>IF(BS193="D",BV183,"")</f>
        <v>700</v>
      </c>
      <c r="BW195" s="213"/>
      <c r="CI195" t="s">
        <v>122</v>
      </c>
      <c r="CJ195" t="s">
        <v>124</v>
      </c>
      <c r="CK195" s="49" t="str">
        <f>IF(CJ193="B",CK183,"")</f>
        <v/>
      </c>
      <c r="CL195" s="49" t="str">
        <f>IF(CJ193="C",CL183,"")</f>
        <v/>
      </c>
      <c r="CM195" s="49">
        <f>IF(CJ193="D",CM183,"")</f>
        <v>700</v>
      </c>
      <c r="CN195" s="213"/>
      <c r="CZ195" t="s">
        <v>122</v>
      </c>
      <c r="DA195" t="s">
        <v>124</v>
      </c>
      <c r="DB195" s="49" t="str">
        <f>IF(DA193="B",DB183,"")</f>
        <v/>
      </c>
      <c r="DC195" s="49" t="str">
        <f>IF(DA193="C",DC183,"")</f>
        <v/>
      </c>
      <c r="DD195" s="49">
        <f>IF(DA193="D",DD183,"")</f>
        <v>700</v>
      </c>
      <c r="DE195" s="213"/>
      <c r="DQ195" t="s">
        <v>122</v>
      </c>
      <c r="DR195" t="s">
        <v>124</v>
      </c>
      <c r="DS195" s="49" t="str">
        <f>IF(DR193="B",DS183,"")</f>
        <v/>
      </c>
      <c r="DT195" s="49" t="str">
        <f>IF(DR193="C",DT183,"")</f>
        <v/>
      </c>
      <c r="DU195" s="49">
        <f>IF(DR193="D",DU183,"")</f>
        <v>700</v>
      </c>
      <c r="DV195" s="213"/>
    </row>
    <row r="196" spans="2:126" x14ac:dyDescent="0.2">
      <c r="B196" t="s">
        <v>125</v>
      </c>
      <c r="C196" t="s">
        <v>126</v>
      </c>
      <c r="D196" s="12" t="str">
        <f>IF(C193="B",D184,"")</f>
        <v/>
      </c>
      <c r="E196" s="12" t="str">
        <f>IF(C193="C",E184,"")</f>
        <v/>
      </c>
      <c r="F196" s="12">
        <f>IF(C193="D",F184,"")</f>
        <v>0</v>
      </c>
      <c r="G196" s="17">
        <f>SUM(D196:F196)</f>
        <v>0</v>
      </c>
      <c r="S196" t="s">
        <v>125</v>
      </c>
      <c r="T196" t="s">
        <v>126</v>
      </c>
      <c r="U196" s="12" t="str">
        <f>IF(T193="B",U184,"")</f>
        <v/>
      </c>
      <c r="V196" s="12" t="str">
        <f>IF(T193="C",V184,"")</f>
        <v/>
      </c>
      <c r="W196" s="12">
        <f>IF(T193="D",W184,"")</f>
        <v>0</v>
      </c>
      <c r="X196" s="213">
        <f>SUM(U196:W196)</f>
        <v>0</v>
      </c>
      <c r="AJ196" t="s">
        <v>125</v>
      </c>
      <c r="AK196" t="s">
        <v>126</v>
      </c>
      <c r="AL196" s="12" t="str">
        <f>IF(AK193="B",AL184,"")</f>
        <v/>
      </c>
      <c r="AM196" s="12" t="str">
        <f>IF(AK193="C",AM184,"")</f>
        <v/>
      </c>
      <c r="AN196" s="12">
        <f>IF(AK193="D",AN184,"")</f>
        <v>0</v>
      </c>
      <c r="AO196" s="213">
        <f>SUM(AL196:AN196)</f>
        <v>0</v>
      </c>
      <c r="BA196" t="s">
        <v>125</v>
      </c>
      <c r="BB196" t="s">
        <v>126</v>
      </c>
      <c r="BC196" s="12" t="str">
        <f>IF(BB193="B",BC184,"")</f>
        <v/>
      </c>
      <c r="BD196" s="12" t="str">
        <f>IF(BB193="C",BD184,"")</f>
        <v/>
      </c>
      <c r="BE196" s="12">
        <f>IF(BB193="D",BE184,"")</f>
        <v>0</v>
      </c>
      <c r="BF196" s="213">
        <f>SUM(BC196:BE196)</f>
        <v>0</v>
      </c>
      <c r="BR196" t="s">
        <v>125</v>
      </c>
      <c r="BS196" t="s">
        <v>126</v>
      </c>
      <c r="BT196" s="12" t="str">
        <f>IF(BS193="B",BT184,"")</f>
        <v/>
      </c>
      <c r="BU196" s="12" t="str">
        <f>IF(BS193="C",BU184,"")</f>
        <v/>
      </c>
      <c r="BV196" s="12">
        <f>IF(BS193="D",BV184,"")</f>
        <v>0</v>
      </c>
      <c r="BW196" s="213">
        <f>SUM(BT196:BV196)</f>
        <v>0</v>
      </c>
      <c r="CI196" t="s">
        <v>125</v>
      </c>
      <c r="CJ196" t="s">
        <v>126</v>
      </c>
      <c r="CK196" s="12" t="str">
        <f>IF(CJ193="B",CK184,"")</f>
        <v/>
      </c>
      <c r="CL196" s="12" t="str">
        <f>IF(CJ193="C",CL184,"")</f>
        <v/>
      </c>
      <c r="CM196" s="12">
        <f>IF(CJ193="D",CM184,"")</f>
        <v>0</v>
      </c>
      <c r="CN196" s="213">
        <f>SUM(CK196:CM196)</f>
        <v>0</v>
      </c>
      <c r="CZ196" t="s">
        <v>125</v>
      </c>
      <c r="DA196" t="s">
        <v>126</v>
      </c>
      <c r="DB196" s="12" t="str">
        <f>IF(DA193="B",DB184,"")</f>
        <v/>
      </c>
      <c r="DC196" s="12" t="str">
        <f>IF(DA193="C",DC184,"")</f>
        <v/>
      </c>
      <c r="DD196" s="12">
        <f>IF(DA193="D",DD184,"")</f>
        <v>0</v>
      </c>
      <c r="DE196" s="213">
        <f>SUM(DB196:DD196)</f>
        <v>0</v>
      </c>
      <c r="DQ196" t="s">
        <v>125</v>
      </c>
      <c r="DR196" t="s">
        <v>126</v>
      </c>
      <c r="DS196" s="12" t="str">
        <f>IF(DR193="B",DS184,"")</f>
        <v/>
      </c>
      <c r="DT196" s="12" t="str">
        <f>IF(DR193="C",DT184,"")</f>
        <v/>
      </c>
      <c r="DU196" s="12">
        <f>IF(DR193="D",DU184,"")</f>
        <v>0</v>
      </c>
      <c r="DV196" s="213">
        <f>SUM(DS196:DU196)</f>
        <v>0</v>
      </c>
    </row>
    <row r="197" spans="2:126" x14ac:dyDescent="0.2">
      <c r="B197" t="s">
        <v>127</v>
      </c>
      <c r="C197" t="s">
        <v>47</v>
      </c>
      <c r="D197" s="12" t="str">
        <f>IF(C193="B",D185,"")</f>
        <v/>
      </c>
      <c r="E197" s="12" t="str">
        <f>IF(C193="C",E185,"")</f>
        <v/>
      </c>
      <c r="F197" s="70">
        <f>IF(C193="D",F185,"")</f>
        <v>1.0302295642273647</v>
      </c>
      <c r="G197" s="73">
        <f t="shared" ref="G197:G203" si="66">SUM(D197:F197)</f>
        <v>1.0302295642273647</v>
      </c>
      <c r="S197" t="s">
        <v>127</v>
      </c>
      <c r="T197" t="s">
        <v>47</v>
      </c>
      <c r="U197" s="12" t="str">
        <f>IF(T193="B",U185,"")</f>
        <v/>
      </c>
      <c r="V197" s="12" t="str">
        <f>IF(T193="C",V185,"")</f>
        <v/>
      </c>
      <c r="W197" s="70">
        <f>IF(T193="D",W185,"")</f>
        <v>1.0302295642273647</v>
      </c>
      <c r="X197" s="73">
        <f t="shared" ref="X197:X203" si="67">SUM(U197:W197)</f>
        <v>1.0302295642273647</v>
      </c>
      <c r="AJ197" t="s">
        <v>127</v>
      </c>
      <c r="AK197" t="s">
        <v>47</v>
      </c>
      <c r="AL197" s="12" t="str">
        <f>IF(AK193="B",AL185,"")</f>
        <v/>
      </c>
      <c r="AM197" s="12" t="str">
        <f>IF(AK193="C",AM185,"")</f>
        <v/>
      </c>
      <c r="AN197" s="70">
        <f>IF(AK193="D",AN185,"")</f>
        <v>1.0302295642273647</v>
      </c>
      <c r="AO197" s="73">
        <f t="shared" ref="AO197:AO203" si="68">SUM(AL197:AN197)</f>
        <v>1.0302295642273647</v>
      </c>
      <c r="BA197" t="s">
        <v>127</v>
      </c>
      <c r="BB197" t="s">
        <v>47</v>
      </c>
      <c r="BC197" s="12" t="str">
        <f>IF(BB193="B",BC185,"")</f>
        <v/>
      </c>
      <c r="BD197" s="12" t="str">
        <f>IF(BB193="C",BD185,"")</f>
        <v/>
      </c>
      <c r="BE197" s="70">
        <f>IF(BB193="D",BE185,"")</f>
        <v>1.0302295642273647</v>
      </c>
      <c r="BF197" s="73">
        <f t="shared" ref="BF197:BF203" si="69">SUM(BC197:BE197)</f>
        <v>1.0302295642273647</v>
      </c>
      <c r="BR197" t="s">
        <v>127</v>
      </c>
      <c r="BS197" t="s">
        <v>47</v>
      </c>
      <c r="BT197" s="12" t="str">
        <f>IF(BS193="B",BT185,"")</f>
        <v/>
      </c>
      <c r="BU197" s="12" t="str">
        <f>IF(BS193="C",BU185,"")</f>
        <v/>
      </c>
      <c r="BV197" s="70">
        <f>IF(BS193="D",BV185,"")</f>
        <v>1.0302295642273647</v>
      </c>
      <c r="BW197" s="73">
        <f t="shared" ref="BW197:BW203" si="70">SUM(BT197:BV197)</f>
        <v>1.0302295642273647</v>
      </c>
      <c r="CI197" t="s">
        <v>127</v>
      </c>
      <c r="CJ197" t="s">
        <v>47</v>
      </c>
      <c r="CK197" s="12" t="str">
        <f>IF(CJ193="B",CK185,"")</f>
        <v/>
      </c>
      <c r="CL197" s="12" t="str">
        <f>IF(CJ193="C",CL185,"")</f>
        <v/>
      </c>
      <c r="CM197" s="70">
        <f>IF(CJ193="D",CM185,"")</f>
        <v>1.0302295642273647</v>
      </c>
      <c r="CN197" s="73">
        <f t="shared" ref="CN197:CN203" si="71">SUM(CK197:CM197)</f>
        <v>1.0302295642273647</v>
      </c>
      <c r="CZ197" t="s">
        <v>127</v>
      </c>
      <c r="DA197" t="s">
        <v>47</v>
      </c>
      <c r="DB197" s="12" t="str">
        <f>IF(DA193="B",DB185,"")</f>
        <v/>
      </c>
      <c r="DC197" s="12" t="str">
        <f>IF(DA193="C",DC185,"")</f>
        <v/>
      </c>
      <c r="DD197" s="70">
        <f>IF(DA193="D",DD185,"")</f>
        <v>1.0302295642273647</v>
      </c>
      <c r="DE197" s="73">
        <f t="shared" ref="DE197:DE203" si="72">SUM(DB197:DD197)</f>
        <v>1.0302295642273647</v>
      </c>
      <c r="DQ197" t="s">
        <v>127</v>
      </c>
      <c r="DR197" t="s">
        <v>47</v>
      </c>
      <c r="DS197" s="12" t="str">
        <f>IF(DR193="B",DS185,"")</f>
        <v/>
      </c>
      <c r="DT197" s="12" t="str">
        <f>IF(DR193="C",DT185,"")</f>
        <v/>
      </c>
      <c r="DU197" s="70">
        <f>IF(DR193="D",DU185,"")</f>
        <v>1.0302295642273647</v>
      </c>
      <c r="DV197" s="73">
        <f t="shared" ref="DV197:DV203" si="73">SUM(DS197:DU197)</f>
        <v>1.0302295642273647</v>
      </c>
    </row>
    <row r="198" spans="2:126" x14ac:dyDescent="0.2">
      <c r="B198" t="s">
        <v>128</v>
      </c>
      <c r="C198" t="s">
        <v>126</v>
      </c>
      <c r="D198" s="12" t="str">
        <f>IF(C193="B",D186,"")</f>
        <v/>
      </c>
      <c r="E198" s="12" t="str">
        <f>IF(C193="C",E186,"")</f>
        <v/>
      </c>
      <c r="F198" s="12">
        <f>IF(C193="D",F186,"")</f>
        <v>15</v>
      </c>
      <c r="G198" s="17">
        <f t="shared" si="66"/>
        <v>15</v>
      </c>
      <c r="S198" t="s">
        <v>128</v>
      </c>
      <c r="T198" t="s">
        <v>126</v>
      </c>
      <c r="U198" s="12" t="str">
        <f>IF(T193="B",U186,"")</f>
        <v/>
      </c>
      <c r="V198" s="12" t="str">
        <f>IF(T193="C",V186,"")</f>
        <v/>
      </c>
      <c r="W198" s="12">
        <f>IF(T193="D",W186,"")</f>
        <v>15</v>
      </c>
      <c r="X198" s="213">
        <f t="shared" si="67"/>
        <v>15</v>
      </c>
      <c r="AJ198" t="s">
        <v>128</v>
      </c>
      <c r="AK198" t="s">
        <v>126</v>
      </c>
      <c r="AL198" s="12" t="str">
        <f>IF(AK193="B",AL186,"")</f>
        <v/>
      </c>
      <c r="AM198" s="12" t="str">
        <f>IF(AK193="C",AM186,"")</f>
        <v/>
      </c>
      <c r="AN198" s="12">
        <f>IF(AK193="D",AN186,"")</f>
        <v>15</v>
      </c>
      <c r="AO198" s="213">
        <f t="shared" si="68"/>
        <v>15</v>
      </c>
      <c r="BA198" t="s">
        <v>128</v>
      </c>
      <c r="BB198" t="s">
        <v>126</v>
      </c>
      <c r="BC198" s="12" t="str">
        <f>IF(BB193="B",BC186,"")</f>
        <v/>
      </c>
      <c r="BD198" s="12" t="str">
        <f>IF(BB193="C",BD186,"")</f>
        <v/>
      </c>
      <c r="BE198" s="12">
        <f>IF(BB193="D",BE186,"")</f>
        <v>15</v>
      </c>
      <c r="BF198" s="213">
        <f t="shared" si="69"/>
        <v>15</v>
      </c>
      <c r="BR198" t="s">
        <v>128</v>
      </c>
      <c r="BS198" t="s">
        <v>126</v>
      </c>
      <c r="BT198" s="12" t="str">
        <f>IF(BS193="B",BT186,"")</f>
        <v/>
      </c>
      <c r="BU198" s="12" t="str">
        <f>IF(BS193="C",BU186,"")</f>
        <v/>
      </c>
      <c r="BV198" s="12">
        <f>IF(BS193="D",BV186,"")</f>
        <v>15</v>
      </c>
      <c r="BW198" s="213">
        <f t="shared" si="70"/>
        <v>15</v>
      </c>
      <c r="CI198" t="s">
        <v>128</v>
      </c>
      <c r="CJ198" t="s">
        <v>126</v>
      </c>
      <c r="CK198" s="12" t="str">
        <f>IF(CJ193="B",CK186,"")</f>
        <v/>
      </c>
      <c r="CL198" s="12" t="str">
        <f>IF(CJ193="C",CL186,"")</f>
        <v/>
      </c>
      <c r="CM198" s="12">
        <f>IF(CJ193="D",CM186,"")</f>
        <v>15</v>
      </c>
      <c r="CN198" s="213">
        <f t="shared" si="71"/>
        <v>15</v>
      </c>
      <c r="CZ198" t="s">
        <v>128</v>
      </c>
      <c r="DA198" t="s">
        <v>126</v>
      </c>
      <c r="DB198" s="12" t="str">
        <f>IF(DA193="B",DB186,"")</f>
        <v/>
      </c>
      <c r="DC198" s="12" t="str">
        <f>IF(DA193="C",DC186,"")</f>
        <v/>
      </c>
      <c r="DD198" s="12">
        <f>IF(DA193="D",DD186,"")</f>
        <v>15</v>
      </c>
      <c r="DE198" s="213">
        <f t="shared" si="72"/>
        <v>15</v>
      </c>
      <c r="DQ198" t="s">
        <v>128</v>
      </c>
      <c r="DR198" t="s">
        <v>126</v>
      </c>
      <c r="DS198" s="12" t="str">
        <f>IF(DR193="B",DS186,"")</f>
        <v/>
      </c>
      <c r="DT198" s="12" t="str">
        <f>IF(DR193="C",DT186,"")</f>
        <v/>
      </c>
      <c r="DU198" s="12">
        <f>IF(DR193="D",DU186,"")</f>
        <v>15</v>
      </c>
      <c r="DV198" s="213">
        <f t="shared" si="73"/>
        <v>15</v>
      </c>
    </row>
    <row r="199" spans="2:126" x14ac:dyDescent="0.2">
      <c r="B199" t="s">
        <v>127</v>
      </c>
      <c r="C199" t="s">
        <v>47</v>
      </c>
      <c r="D199" s="12" t="str">
        <f>IF(C193="B",D187,"")</f>
        <v/>
      </c>
      <c r="E199" s="12" t="str">
        <f>IF(C193="C",E187,"")</f>
        <v/>
      </c>
      <c r="F199" s="70">
        <f>IF(C193="D",F187,"")</f>
        <v>1.0302295642273647</v>
      </c>
      <c r="G199" s="73">
        <f t="shared" si="66"/>
        <v>1.0302295642273647</v>
      </c>
      <c r="S199" t="s">
        <v>127</v>
      </c>
      <c r="T199" t="s">
        <v>47</v>
      </c>
      <c r="U199" s="12" t="str">
        <f>IF(T193="B",U187,"")</f>
        <v/>
      </c>
      <c r="V199" s="12" t="str">
        <f>IF(T193="C",V187,"")</f>
        <v/>
      </c>
      <c r="W199" s="70">
        <f>IF(T193="D",W187,"")</f>
        <v>1.0302295642273647</v>
      </c>
      <c r="X199" s="73">
        <f t="shared" si="67"/>
        <v>1.0302295642273647</v>
      </c>
      <c r="AJ199" t="s">
        <v>127</v>
      </c>
      <c r="AK199" t="s">
        <v>47</v>
      </c>
      <c r="AL199" s="12" t="str">
        <f>IF(AK193="B",AL187,"")</f>
        <v/>
      </c>
      <c r="AM199" s="12" t="str">
        <f>IF(AK193="C",AM187,"")</f>
        <v/>
      </c>
      <c r="AN199" s="70">
        <f>IF(AK193="D",AN187,"")</f>
        <v>1.0302295642273647</v>
      </c>
      <c r="AO199" s="73">
        <f t="shared" si="68"/>
        <v>1.0302295642273647</v>
      </c>
      <c r="BA199" t="s">
        <v>127</v>
      </c>
      <c r="BB199" t="s">
        <v>47</v>
      </c>
      <c r="BC199" s="12" t="str">
        <f>IF(BB193="B",BC187,"")</f>
        <v/>
      </c>
      <c r="BD199" s="12" t="str">
        <f>IF(BB193="C",BD187,"")</f>
        <v/>
      </c>
      <c r="BE199" s="70">
        <f>IF(BB193="D",BE187,"")</f>
        <v>1.0302295642273647</v>
      </c>
      <c r="BF199" s="73">
        <f t="shared" si="69"/>
        <v>1.0302295642273647</v>
      </c>
      <c r="BR199" t="s">
        <v>127</v>
      </c>
      <c r="BS199" t="s">
        <v>47</v>
      </c>
      <c r="BT199" s="12" t="str">
        <f>IF(BS193="B",BT187,"")</f>
        <v/>
      </c>
      <c r="BU199" s="12" t="str">
        <f>IF(BS193="C",BU187,"")</f>
        <v/>
      </c>
      <c r="BV199" s="70">
        <f>IF(BS193="D",BV187,"")</f>
        <v>1.0302295642273647</v>
      </c>
      <c r="BW199" s="73">
        <f t="shared" si="70"/>
        <v>1.0302295642273647</v>
      </c>
      <c r="CI199" t="s">
        <v>127</v>
      </c>
      <c r="CJ199" t="s">
        <v>47</v>
      </c>
      <c r="CK199" s="12" t="str">
        <f>IF(CJ193="B",CK187,"")</f>
        <v/>
      </c>
      <c r="CL199" s="12" t="str">
        <f>IF(CJ193="C",CL187,"")</f>
        <v/>
      </c>
      <c r="CM199" s="70">
        <f>IF(CJ193="D",CM187,"")</f>
        <v>1.0302295642273647</v>
      </c>
      <c r="CN199" s="73">
        <f t="shared" si="71"/>
        <v>1.0302295642273647</v>
      </c>
      <c r="CZ199" t="s">
        <v>127</v>
      </c>
      <c r="DA199" t="s">
        <v>47</v>
      </c>
      <c r="DB199" s="12" t="str">
        <f>IF(DA193="B",DB187,"")</f>
        <v/>
      </c>
      <c r="DC199" s="12" t="str">
        <f>IF(DA193="C",DC187,"")</f>
        <v/>
      </c>
      <c r="DD199" s="70">
        <f>IF(DA193="D",DD187,"")</f>
        <v>1.0302295642273647</v>
      </c>
      <c r="DE199" s="73">
        <f t="shared" si="72"/>
        <v>1.0302295642273647</v>
      </c>
      <c r="DQ199" t="s">
        <v>127</v>
      </c>
      <c r="DR199" t="s">
        <v>47</v>
      </c>
      <c r="DS199" s="12" t="str">
        <f>IF(DR193="B",DS187,"")</f>
        <v/>
      </c>
      <c r="DT199" s="12" t="str">
        <f>IF(DR193="C",DT187,"")</f>
        <v/>
      </c>
      <c r="DU199" s="70">
        <f>IF(DR193="D",DU187,"")</f>
        <v>1.0302295642273647</v>
      </c>
      <c r="DV199" s="73">
        <f t="shared" si="73"/>
        <v>1.0302295642273647</v>
      </c>
    </row>
    <row r="200" spans="2:126" x14ac:dyDescent="0.2">
      <c r="B200" t="s">
        <v>129</v>
      </c>
      <c r="C200" t="s">
        <v>126</v>
      </c>
      <c r="D200" s="12" t="str">
        <f>IF(C193="B",D188,"")</f>
        <v/>
      </c>
      <c r="E200" s="12" t="str">
        <f>IF(C193="C",E188,"")</f>
        <v/>
      </c>
      <c r="F200" s="12">
        <f>IF(C193="D",F188,"")</f>
        <v>8</v>
      </c>
      <c r="G200" s="17">
        <f t="shared" si="66"/>
        <v>8</v>
      </c>
      <c r="S200" t="s">
        <v>129</v>
      </c>
      <c r="T200" t="s">
        <v>126</v>
      </c>
      <c r="U200" s="12" t="str">
        <f>IF(T193="B",U188,"")</f>
        <v/>
      </c>
      <c r="V200" s="12" t="str">
        <f>IF(T193="C",V188,"")</f>
        <v/>
      </c>
      <c r="W200" s="12">
        <f>IF(T193="D",W188,"")</f>
        <v>8</v>
      </c>
      <c r="X200" s="213">
        <f t="shared" si="67"/>
        <v>8</v>
      </c>
      <c r="AJ200" t="s">
        <v>129</v>
      </c>
      <c r="AK200" t="s">
        <v>126</v>
      </c>
      <c r="AL200" s="12" t="str">
        <f>IF(AK193="B",AL188,"")</f>
        <v/>
      </c>
      <c r="AM200" s="12" t="str">
        <f>IF(AK193="C",AM188,"")</f>
        <v/>
      </c>
      <c r="AN200" s="12">
        <f>IF(AK193="D",AN188,"")</f>
        <v>8</v>
      </c>
      <c r="AO200" s="213">
        <f t="shared" si="68"/>
        <v>8</v>
      </c>
      <c r="BA200" t="s">
        <v>129</v>
      </c>
      <c r="BB200" t="s">
        <v>126</v>
      </c>
      <c r="BC200" s="12" t="str">
        <f>IF(BB193="B",BC188,"")</f>
        <v/>
      </c>
      <c r="BD200" s="12" t="str">
        <f>IF(BB193="C",BD188,"")</f>
        <v/>
      </c>
      <c r="BE200" s="12">
        <f>IF(BB193="D",BE188,"")</f>
        <v>8</v>
      </c>
      <c r="BF200" s="213">
        <f t="shared" si="69"/>
        <v>8</v>
      </c>
      <c r="BR200" t="s">
        <v>129</v>
      </c>
      <c r="BS200" t="s">
        <v>126</v>
      </c>
      <c r="BT200" s="12" t="str">
        <f>IF(BS193="B",BT188,"")</f>
        <v/>
      </c>
      <c r="BU200" s="12" t="str">
        <f>IF(BS193="C",BU188,"")</f>
        <v/>
      </c>
      <c r="BV200" s="12">
        <f>IF(BS193="D",BV188,"")</f>
        <v>8</v>
      </c>
      <c r="BW200" s="213">
        <f t="shared" si="70"/>
        <v>8</v>
      </c>
      <c r="CI200" t="s">
        <v>129</v>
      </c>
      <c r="CJ200" t="s">
        <v>126</v>
      </c>
      <c r="CK200" s="12" t="str">
        <f>IF(CJ193="B",CK188,"")</f>
        <v/>
      </c>
      <c r="CL200" s="12" t="str">
        <f>IF(CJ193="C",CL188,"")</f>
        <v/>
      </c>
      <c r="CM200" s="12">
        <f>IF(CJ193="D",CM188,"")</f>
        <v>8</v>
      </c>
      <c r="CN200" s="213">
        <f t="shared" si="71"/>
        <v>8</v>
      </c>
      <c r="CZ200" t="s">
        <v>129</v>
      </c>
      <c r="DA200" t="s">
        <v>126</v>
      </c>
      <c r="DB200" s="12" t="str">
        <f>IF(DA193="B",DB188,"")</f>
        <v/>
      </c>
      <c r="DC200" s="12" t="str">
        <f>IF(DA193="C",DC188,"")</f>
        <v/>
      </c>
      <c r="DD200" s="12">
        <f>IF(DA193="D",DD188,"")</f>
        <v>8</v>
      </c>
      <c r="DE200" s="213">
        <f t="shared" si="72"/>
        <v>8</v>
      </c>
      <c r="DQ200" t="s">
        <v>129</v>
      </c>
      <c r="DR200" t="s">
        <v>126</v>
      </c>
      <c r="DS200" s="12" t="str">
        <f>IF(DR193="B",DS188,"")</f>
        <v/>
      </c>
      <c r="DT200" s="12" t="str">
        <f>IF(DR193="C",DT188,"")</f>
        <v/>
      </c>
      <c r="DU200" s="12">
        <f>IF(DR193="D",DU188,"")</f>
        <v>8</v>
      </c>
      <c r="DV200" s="213">
        <f t="shared" si="73"/>
        <v>8</v>
      </c>
    </row>
    <row r="201" spans="2:126" x14ac:dyDescent="0.2">
      <c r="B201" t="s">
        <v>127</v>
      </c>
      <c r="C201" t="s">
        <v>47</v>
      </c>
      <c r="D201" s="12" t="str">
        <f>IF(C193="B",D189,"")</f>
        <v/>
      </c>
      <c r="E201" s="12" t="str">
        <f>IF(C193="C",E189,"")</f>
        <v/>
      </c>
      <c r="F201" s="70">
        <f>IF(C193="D",F189,"")</f>
        <v>1.0302295642273647</v>
      </c>
      <c r="G201" s="73">
        <f t="shared" si="66"/>
        <v>1.0302295642273647</v>
      </c>
      <c r="S201" t="s">
        <v>127</v>
      </c>
      <c r="T201" t="s">
        <v>47</v>
      </c>
      <c r="U201" s="12" t="str">
        <f>IF(T193="B",U189,"")</f>
        <v/>
      </c>
      <c r="V201" s="12" t="str">
        <f>IF(T193="C",V189,"")</f>
        <v/>
      </c>
      <c r="W201" s="70">
        <f>IF(T193="D",W189,"")</f>
        <v>1.0302295642273647</v>
      </c>
      <c r="X201" s="73">
        <f t="shared" si="67"/>
        <v>1.0302295642273647</v>
      </c>
      <c r="AJ201" t="s">
        <v>127</v>
      </c>
      <c r="AK201" t="s">
        <v>47</v>
      </c>
      <c r="AL201" s="12" t="str">
        <f>IF(AK193="B",AL189,"")</f>
        <v/>
      </c>
      <c r="AM201" s="12" t="str">
        <f>IF(AK193="C",AM189,"")</f>
        <v/>
      </c>
      <c r="AN201" s="70">
        <f>IF(AK193="D",AN189,"")</f>
        <v>1.0302295642273647</v>
      </c>
      <c r="AO201" s="73">
        <f t="shared" si="68"/>
        <v>1.0302295642273647</v>
      </c>
      <c r="BA201" t="s">
        <v>127</v>
      </c>
      <c r="BB201" t="s">
        <v>47</v>
      </c>
      <c r="BC201" s="12" t="str">
        <f>IF(BB193="B",BC189,"")</f>
        <v/>
      </c>
      <c r="BD201" s="12" t="str">
        <f>IF(BB193="C",BD189,"")</f>
        <v/>
      </c>
      <c r="BE201" s="70">
        <f>IF(BB193="D",BE189,"")</f>
        <v>1.0302295642273647</v>
      </c>
      <c r="BF201" s="73">
        <f t="shared" si="69"/>
        <v>1.0302295642273647</v>
      </c>
      <c r="BR201" t="s">
        <v>127</v>
      </c>
      <c r="BS201" t="s">
        <v>47</v>
      </c>
      <c r="BT201" s="12" t="str">
        <f>IF(BS193="B",BT189,"")</f>
        <v/>
      </c>
      <c r="BU201" s="12" t="str">
        <f>IF(BS193="C",BU189,"")</f>
        <v/>
      </c>
      <c r="BV201" s="70">
        <f>IF(BS193="D",BV189,"")</f>
        <v>1.0302295642273647</v>
      </c>
      <c r="BW201" s="73">
        <f t="shared" si="70"/>
        <v>1.0302295642273647</v>
      </c>
      <c r="CI201" t="s">
        <v>127</v>
      </c>
      <c r="CJ201" t="s">
        <v>47</v>
      </c>
      <c r="CK201" s="12" t="str">
        <f>IF(CJ193="B",CK189,"")</f>
        <v/>
      </c>
      <c r="CL201" s="12" t="str">
        <f>IF(CJ193="C",CL189,"")</f>
        <v/>
      </c>
      <c r="CM201" s="70">
        <f>IF(CJ193="D",CM189,"")</f>
        <v>1.0302295642273647</v>
      </c>
      <c r="CN201" s="73">
        <f t="shared" si="71"/>
        <v>1.0302295642273647</v>
      </c>
      <c r="CZ201" t="s">
        <v>127</v>
      </c>
      <c r="DA201" t="s">
        <v>47</v>
      </c>
      <c r="DB201" s="12" t="str">
        <f>IF(DA193="B",DB189,"")</f>
        <v/>
      </c>
      <c r="DC201" s="12" t="str">
        <f>IF(DA193="C",DC189,"")</f>
        <v/>
      </c>
      <c r="DD201" s="70">
        <f>IF(DA193="D",DD189,"")</f>
        <v>1.0302295642273647</v>
      </c>
      <c r="DE201" s="73">
        <f t="shared" si="72"/>
        <v>1.0302295642273647</v>
      </c>
      <c r="DQ201" t="s">
        <v>127</v>
      </c>
      <c r="DR201" t="s">
        <v>47</v>
      </c>
      <c r="DS201" s="12" t="str">
        <f>IF(DR193="B",DS189,"")</f>
        <v/>
      </c>
      <c r="DT201" s="12" t="str">
        <f>IF(DR193="C",DT189,"")</f>
        <v/>
      </c>
      <c r="DU201" s="70">
        <f>IF(DR193="D",DU189,"")</f>
        <v>1.0302295642273647</v>
      </c>
      <c r="DV201" s="73">
        <f t="shared" si="73"/>
        <v>1.0302295642273647</v>
      </c>
    </row>
    <row r="202" spans="2:126" x14ac:dyDescent="0.2">
      <c r="B202" t="s">
        <v>134</v>
      </c>
      <c r="C202" t="s">
        <v>131</v>
      </c>
      <c r="D202" s="12" t="str">
        <f>IF(C193="B",D190,"")</f>
        <v/>
      </c>
      <c r="E202" s="12" t="str">
        <f>IF(C193="C",E190,"")</f>
        <v/>
      </c>
      <c r="F202" s="12">
        <f>IF(C193="D",F190,"")</f>
        <v>10.5</v>
      </c>
      <c r="G202" s="17">
        <f t="shared" si="66"/>
        <v>10.5</v>
      </c>
      <c r="S202" t="s">
        <v>134</v>
      </c>
      <c r="T202" t="s">
        <v>131</v>
      </c>
      <c r="U202" s="12" t="str">
        <f>IF(T193="B",U190,"")</f>
        <v/>
      </c>
      <c r="V202" s="12" t="str">
        <f>IF(T193="C",V190,"")</f>
        <v/>
      </c>
      <c r="W202" s="12">
        <f>IF(T193="D",W190,"")</f>
        <v>10.5</v>
      </c>
      <c r="X202" s="213">
        <f t="shared" si="67"/>
        <v>10.5</v>
      </c>
      <c r="AJ202" t="s">
        <v>134</v>
      </c>
      <c r="AK202" t="s">
        <v>131</v>
      </c>
      <c r="AL202" s="12" t="str">
        <f>IF(AK193="B",AL190,"")</f>
        <v/>
      </c>
      <c r="AM202" s="12" t="str">
        <f>IF(AK193="C",AM190,"")</f>
        <v/>
      </c>
      <c r="AN202" s="12">
        <f>IF(AK193="D",AN190,"")</f>
        <v>10.5</v>
      </c>
      <c r="AO202" s="213">
        <f t="shared" si="68"/>
        <v>10.5</v>
      </c>
      <c r="BA202" t="s">
        <v>134</v>
      </c>
      <c r="BB202" t="s">
        <v>131</v>
      </c>
      <c r="BC202" s="12" t="str">
        <f>IF(BB193="B",BC190,"")</f>
        <v/>
      </c>
      <c r="BD202" s="12" t="str">
        <f>IF(BB193="C",BD190,"")</f>
        <v/>
      </c>
      <c r="BE202" s="12">
        <f>IF(BB193="D",BE190,"")</f>
        <v>10.5</v>
      </c>
      <c r="BF202" s="213">
        <f t="shared" si="69"/>
        <v>10.5</v>
      </c>
      <c r="BR202" t="s">
        <v>134</v>
      </c>
      <c r="BS202" t="s">
        <v>131</v>
      </c>
      <c r="BT202" s="12" t="str">
        <f>IF(BS193="B",BT190,"")</f>
        <v/>
      </c>
      <c r="BU202" s="12" t="str">
        <f>IF(BS193="C",BU190,"")</f>
        <v/>
      </c>
      <c r="BV202" s="12">
        <f>IF(BS193="D",BV190,"")</f>
        <v>10.5</v>
      </c>
      <c r="BW202" s="213">
        <f t="shared" si="70"/>
        <v>10.5</v>
      </c>
      <c r="CI202" t="s">
        <v>134</v>
      </c>
      <c r="CJ202" t="s">
        <v>131</v>
      </c>
      <c r="CK202" s="12" t="str">
        <f>IF(CJ193="B",CK190,"")</f>
        <v/>
      </c>
      <c r="CL202" s="12" t="str">
        <f>IF(CJ193="C",CL190,"")</f>
        <v/>
      </c>
      <c r="CM202" s="12">
        <f>IF(CJ193="D",CM190,"")</f>
        <v>10.5</v>
      </c>
      <c r="CN202" s="213">
        <f t="shared" si="71"/>
        <v>10.5</v>
      </c>
      <c r="CZ202" t="s">
        <v>134</v>
      </c>
      <c r="DA202" t="s">
        <v>131</v>
      </c>
      <c r="DB202" s="12" t="str">
        <f>IF(DA193="B",DB190,"")</f>
        <v/>
      </c>
      <c r="DC202" s="12" t="str">
        <f>IF(DA193="C",DC190,"")</f>
        <v/>
      </c>
      <c r="DD202" s="12">
        <f>IF(DA193="D",DD190,"")</f>
        <v>10.5</v>
      </c>
      <c r="DE202" s="213">
        <f t="shared" si="72"/>
        <v>10.5</v>
      </c>
      <c r="DQ202" t="s">
        <v>134</v>
      </c>
      <c r="DR202" t="s">
        <v>131</v>
      </c>
      <c r="DS202" s="12" t="str">
        <f>IF(DR193="B",DS190,"")</f>
        <v/>
      </c>
      <c r="DT202" s="12" t="str">
        <f>IF(DR193="C",DT190,"")</f>
        <v/>
      </c>
      <c r="DU202" s="12">
        <f>IF(DR193="D",DU190,"")</f>
        <v>10.5</v>
      </c>
      <c r="DV202" s="213">
        <f t="shared" si="73"/>
        <v>10.5</v>
      </c>
    </row>
    <row r="203" spans="2:126" x14ac:dyDescent="0.2">
      <c r="B203" t="s">
        <v>132</v>
      </c>
      <c r="C203" t="s">
        <v>47</v>
      </c>
      <c r="D203" s="12" t="str">
        <f>IF(C193="B",D191,"")</f>
        <v/>
      </c>
      <c r="E203" s="12" t="str">
        <f>IF(C193="C",E191,"")</f>
        <v/>
      </c>
      <c r="F203" s="70">
        <f>IF(C193="D",F191,"")</f>
        <v>1.0302295642273647</v>
      </c>
      <c r="G203" s="73">
        <f t="shared" si="66"/>
        <v>1.0302295642273647</v>
      </c>
      <c r="S203" t="s">
        <v>132</v>
      </c>
      <c r="T203" t="s">
        <v>47</v>
      </c>
      <c r="U203" s="12" t="str">
        <f>IF(T193="B",U191,"")</f>
        <v/>
      </c>
      <c r="V203" s="12" t="str">
        <f>IF(T193="C",V191,"")</f>
        <v/>
      </c>
      <c r="W203" s="70">
        <f>IF(T193="D",W191,"")</f>
        <v>1.0302295642273647</v>
      </c>
      <c r="X203" s="73">
        <f t="shared" si="67"/>
        <v>1.0302295642273647</v>
      </c>
      <c r="AJ203" t="s">
        <v>132</v>
      </c>
      <c r="AK203" t="s">
        <v>47</v>
      </c>
      <c r="AL203" s="12" t="str">
        <f>IF(AK193="B",AL191,"")</f>
        <v/>
      </c>
      <c r="AM203" s="12" t="str">
        <f>IF(AK193="C",AM191,"")</f>
        <v/>
      </c>
      <c r="AN203" s="70">
        <f>IF(AK193="D",AN191,"")</f>
        <v>1.0302295642273647</v>
      </c>
      <c r="AO203" s="73">
        <f t="shared" si="68"/>
        <v>1.0302295642273647</v>
      </c>
      <c r="BA203" t="s">
        <v>132</v>
      </c>
      <c r="BB203" t="s">
        <v>47</v>
      </c>
      <c r="BC203" s="12" t="str">
        <f>IF(BB193="B",BC191,"")</f>
        <v/>
      </c>
      <c r="BD203" s="12" t="str">
        <f>IF(BB193="C",BD191,"")</f>
        <v/>
      </c>
      <c r="BE203" s="70">
        <f>IF(BB193="D",BE191,"")</f>
        <v>1.0302295642273647</v>
      </c>
      <c r="BF203" s="73">
        <f t="shared" si="69"/>
        <v>1.0302295642273647</v>
      </c>
      <c r="BR203" t="s">
        <v>132</v>
      </c>
      <c r="BS203" t="s">
        <v>47</v>
      </c>
      <c r="BT203" s="12" t="str">
        <f>IF(BS193="B",BT191,"")</f>
        <v/>
      </c>
      <c r="BU203" s="12" t="str">
        <f>IF(BS193="C",BU191,"")</f>
        <v/>
      </c>
      <c r="BV203" s="70">
        <f>IF(BS193="D",BV191,"")</f>
        <v>1.0302295642273647</v>
      </c>
      <c r="BW203" s="73">
        <f t="shared" si="70"/>
        <v>1.0302295642273647</v>
      </c>
      <c r="CI203" t="s">
        <v>132</v>
      </c>
      <c r="CJ203" t="s">
        <v>47</v>
      </c>
      <c r="CK203" s="12" t="str">
        <f>IF(CJ193="B",CK191,"")</f>
        <v/>
      </c>
      <c r="CL203" s="12" t="str">
        <f>IF(CJ193="C",CL191,"")</f>
        <v/>
      </c>
      <c r="CM203" s="70">
        <f>IF(CJ193="D",CM191,"")</f>
        <v>1.0302295642273647</v>
      </c>
      <c r="CN203" s="73">
        <f t="shared" si="71"/>
        <v>1.0302295642273647</v>
      </c>
      <c r="CZ203" t="s">
        <v>132</v>
      </c>
      <c r="DA203" t="s">
        <v>47</v>
      </c>
      <c r="DB203" s="12" t="str">
        <f>IF(DA193="B",DB191,"")</f>
        <v/>
      </c>
      <c r="DC203" s="12" t="str">
        <f>IF(DA193="C",DC191,"")</f>
        <v/>
      </c>
      <c r="DD203" s="70">
        <f>IF(DA193="D",DD191,"")</f>
        <v>1.0302295642273647</v>
      </c>
      <c r="DE203" s="73">
        <f t="shared" si="72"/>
        <v>1.0302295642273647</v>
      </c>
      <c r="DQ203" t="s">
        <v>132</v>
      </c>
      <c r="DR203" t="s">
        <v>47</v>
      </c>
      <c r="DS203" s="12" t="str">
        <f>IF(DR193="B",DS191,"")</f>
        <v/>
      </c>
      <c r="DT203" s="12" t="str">
        <f>IF(DR193="C",DT191,"")</f>
        <v/>
      </c>
      <c r="DU203" s="70">
        <f>IF(DR193="D",DU191,"")</f>
        <v>1.0302295642273647</v>
      </c>
      <c r="DV203" s="73">
        <f t="shared" si="73"/>
        <v>1.0302295642273647</v>
      </c>
    </row>
    <row r="204" spans="2:126" x14ac:dyDescent="0.2">
      <c r="B204" s="13"/>
      <c r="C204" s="17"/>
      <c r="D204" s="17"/>
      <c r="E204" s="17"/>
      <c r="F204" s="17"/>
      <c r="G204" s="17"/>
      <c r="S204" s="13"/>
      <c r="T204" s="213"/>
      <c r="U204" s="213"/>
      <c r="V204" s="213"/>
      <c r="W204" s="213"/>
      <c r="X204" s="213"/>
      <c r="AJ204" s="13"/>
      <c r="AK204" s="213"/>
      <c r="AL204" s="213"/>
      <c r="AM204" s="213"/>
      <c r="AN204" s="213"/>
      <c r="AO204" s="213"/>
      <c r="BA204" s="13"/>
      <c r="BB204" s="213"/>
      <c r="BC204" s="213"/>
      <c r="BD204" s="213"/>
      <c r="BE204" s="213"/>
      <c r="BF204" s="213"/>
      <c r="BR204" s="13"/>
      <c r="BS204" s="213"/>
      <c r="BT204" s="213"/>
      <c r="BU204" s="213"/>
      <c r="BV204" s="213"/>
      <c r="BW204" s="213"/>
      <c r="CI204" s="13"/>
      <c r="CJ204" s="213"/>
      <c r="CK204" s="213"/>
      <c r="CL204" s="213"/>
      <c r="CM204" s="213"/>
      <c r="CN204" s="213"/>
      <c r="CZ204" s="13"/>
      <c r="DA204" s="213"/>
      <c r="DB204" s="213"/>
      <c r="DC204" s="213"/>
      <c r="DD204" s="213"/>
      <c r="DE204" s="213"/>
      <c r="DQ204" s="13"/>
      <c r="DR204" s="213"/>
      <c r="DS204" s="213"/>
      <c r="DT204" s="213"/>
      <c r="DU204" s="213"/>
      <c r="DV204" s="213"/>
    </row>
    <row r="205" spans="2:126" x14ac:dyDescent="0.2">
      <c r="B205" s="13"/>
      <c r="C205" s="17"/>
      <c r="D205" s="17"/>
      <c r="E205" s="17"/>
      <c r="F205" s="17"/>
      <c r="G205" s="17"/>
      <c r="S205" s="13"/>
      <c r="T205" s="213"/>
      <c r="U205" s="213"/>
      <c r="V205" s="213"/>
      <c r="W205" s="213"/>
      <c r="X205" s="213"/>
      <c r="AJ205" s="13"/>
      <c r="AK205" s="213"/>
      <c r="AL205" s="213"/>
      <c r="AM205" s="213"/>
      <c r="AN205" s="213"/>
      <c r="AO205" s="213"/>
      <c r="BA205" s="13"/>
      <c r="BB205" s="213"/>
      <c r="BC205" s="213"/>
      <c r="BD205" s="213"/>
      <c r="BE205" s="213"/>
      <c r="BF205" s="213"/>
      <c r="BR205" s="13"/>
      <c r="BS205" s="213"/>
      <c r="BT205" s="213"/>
      <c r="BU205" s="213"/>
      <c r="BV205" s="213"/>
      <c r="BW205" s="213"/>
      <c r="CI205" s="13"/>
      <c r="CJ205" s="213"/>
      <c r="CK205" s="213"/>
      <c r="CL205" s="213"/>
      <c r="CM205" s="213"/>
      <c r="CN205" s="213"/>
      <c r="CZ205" s="13"/>
      <c r="DA205" s="213"/>
      <c r="DB205" s="213"/>
      <c r="DC205" s="213"/>
      <c r="DD205" s="213"/>
      <c r="DE205" s="213"/>
      <c r="DQ205" s="13"/>
      <c r="DR205" s="213"/>
      <c r="DS205" s="213"/>
      <c r="DT205" s="213"/>
      <c r="DU205" s="213"/>
      <c r="DV205" s="213"/>
    </row>
    <row r="206" spans="2:126" x14ac:dyDescent="0.2">
      <c r="B206" s="13"/>
      <c r="C206" s="59" t="s">
        <v>135</v>
      </c>
      <c r="D206" s="59" t="s">
        <v>136</v>
      </c>
      <c r="E206" s="17"/>
      <c r="F206" s="17"/>
      <c r="G206" s="17"/>
      <c r="S206" s="13"/>
      <c r="T206" s="59" t="s">
        <v>135</v>
      </c>
      <c r="U206" s="59" t="s">
        <v>136</v>
      </c>
      <c r="V206" s="213"/>
      <c r="W206" s="213"/>
      <c r="X206" s="213"/>
      <c r="AJ206" s="13"/>
      <c r="AK206" s="59" t="s">
        <v>135</v>
      </c>
      <c r="AL206" s="59" t="s">
        <v>136</v>
      </c>
      <c r="AM206" s="213"/>
      <c r="AN206" s="213"/>
      <c r="AO206" s="213"/>
      <c r="BA206" s="13"/>
      <c r="BB206" s="59" t="s">
        <v>135</v>
      </c>
      <c r="BC206" s="59" t="s">
        <v>136</v>
      </c>
      <c r="BD206" s="213"/>
      <c r="BE206" s="213"/>
      <c r="BF206" s="213"/>
      <c r="BR206" s="13"/>
      <c r="BS206" s="59" t="s">
        <v>135</v>
      </c>
      <c r="BT206" s="59" t="s">
        <v>136</v>
      </c>
      <c r="BU206" s="213"/>
      <c r="BV206" s="213"/>
      <c r="BW206" s="213"/>
      <c r="CI206" s="13"/>
      <c r="CJ206" s="59" t="s">
        <v>135</v>
      </c>
      <c r="CK206" s="59" t="s">
        <v>136</v>
      </c>
      <c r="CL206" s="213"/>
      <c r="CM206" s="213"/>
      <c r="CN206" s="213"/>
      <c r="CZ206" s="13"/>
      <c r="DA206" s="59" t="s">
        <v>135</v>
      </c>
      <c r="DB206" s="59" t="s">
        <v>136</v>
      </c>
      <c r="DC206" s="213"/>
      <c r="DD206" s="213"/>
      <c r="DE206" s="213"/>
      <c r="DQ206" s="13"/>
      <c r="DR206" s="59" t="s">
        <v>135</v>
      </c>
      <c r="DS206" s="59" t="s">
        <v>136</v>
      </c>
      <c r="DT206" s="213"/>
      <c r="DU206" s="213"/>
      <c r="DV206" s="213"/>
    </row>
    <row r="207" spans="2:126" x14ac:dyDescent="0.2">
      <c r="B207" s="60" t="str">
        <f>B196</f>
        <v>z = 0 ft</v>
      </c>
      <c r="C207" s="64">
        <f>G196</f>
        <v>0</v>
      </c>
      <c r="D207" s="71">
        <f>G197</f>
        <v>1.0302295642273647</v>
      </c>
      <c r="E207" s="64" t="s">
        <v>47</v>
      </c>
      <c r="F207" s="17"/>
      <c r="G207" s="17"/>
      <c r="S207" s="60" t="str">
        <f>S196</f>
        <v>z = 0 ft</v>
      </c>
      <c r="T207" s="214">
        <f>X196</f>
        <v>0</v>
      </c>
      <c r="U207" s="71">
        <f>X197</f>
        <v>1.0302295642273647</v>
      </c>
      <c r="V207" s="214" t="s">
        <v>47</v>
      </c>
      <c r="W207" s="213"/>
      <c r="X207" s="213"/>
      <c r="AJ207" s="60" t="str">
        <f>AJ196</f>
        <v>z = 0 ft</v>
      </c>
      <c r="AK207" s="214">
        <f>AO196</f>
        <v>0</v>
      </c>
      <c r="AL207" s="71">
        <f>AO197</f>
        <v>1.0302295642273647</v>
      </c>
      <c r="AM207" s="214" t="s">
        <v>47</v>
      </c>
      <c r="AN207" s="213"/>
      <c r="AO207" s="213"/>
      <c r="BA207" s="60" t="str">
        <f>BA196</f>
        <v>z = 0 ft</v>
      </c>
      <c r="BB207" s="214">
        <f>BF196</f>
        <v>0</v>
      </c>
      <c r="BC207" s="71">
        <f>BF197</f>
        <v>1.0302295642273647</v>
      </c>
      <c r="BD207" s="214" t="s">
        <v>47</v>
      </c>
      <c r="BE207" s="213"/>
      <c r="BF207" s="213"/>
      <c r="BR207" s="60" t="str">
        <f>BR196</f>
        <v>z = 0 ft</v>
      </c>
      <c r="BS207" s="214">
        <f>BW196</f>
        <v>0</v>
      </c>
      <c r="BT207" s="71">
        <f>BW197</f>
        <v>1.0302295642273647</v>
      </c>
      <c r="BU207" s="214" t="s">
        <v>47</v>
      </c>
      <c r="BV207" s="213"/>
      <c r="BW207" s="213"/>
      <c r="CI207" s="60" t="str">
        <f>CI196</f>
        <v>z = 0 ft</v>
      </c>
      <c r="CJ207" s="214">
        <f>CN196</f>
        <v>0</v>
      </c>
      <c r="CK207" s="71">
        <f>CN197</f>
        <v>1.0302295642273647</v>
      </c>
      <c r="CL207" s="214" t="s">
        <v>47</v>
      </c>
      <c r="CM207" s="213"/>
      <c r="CN207" s="213"/>
      <c r="CZ207" s="60" t="str">
        <f>CZ196</f>
        <v>z = 0 ft</v>
      </c>
      <c r="DA207" s="214">
        <f>DE196</f>
        <v>0</v>
      </c>
      <c r="DB207" s="71">
        <f>DE197</f>
        <v>1.0302295642273647</v>
      </c>
      <c r="DC207" s="214" t="s">
        <v>47</v>
      </c>
      <c r="DD207" s="213"/>
      <c r="DE207" s="213"/>
      <c r="DQ207" s="60" t="str">
        <f>DQ196</f>
        <v>z = 0 ft</v>
      </c>
      <c r="DR207" s="214">
        <f>DV196</f>
        <v>0</v>
      </c>
      <c r="DS207" s="71">
        <f>DV197</f>
        <v>1.0302295642273647</v>
      </c>
      <c r="DT207" s="214" t="s">
        <v>47</v>
      </c>
      <c r="DU207" s="213"/>
      <c r="DV207" s="213"/>
    </row>
    <row r="208" spans="2:126" x14ac:dyDescent="0.2">
      <c r="B208" s="60" t="str">
        <f>B198</f>
        <v>z = 15 ft</v>
      </c>
      <c r="C208" s="64">
        <f>G198</f>
        <v>15</v>
      </c>
      <c r="D208" s="71">
        <f>G199</f>
        <v>1.0302295642273647</v>
      </c>
      <c r="E208" s="64" t="s">
        <v>47</v>
      </c>
      <c r="F208" s="17"/>
      <c r="G208" s="17"/>
      <c r="S208" s="60" t="str">
        <f>S198</f>
        <v>z = 15 ft</v>
      </c>
      <c r="T208" s="214">
        <f>X198</f>
        <v>15</v>
      </c>
      <c r="U208" s="71">
        <f>X199</f>
        <v>1.0302295642273647</v>
      </c>
      <c r="V208" s="214" t="s">
        <v>47</v>
      </c>
      <c r="W208" s="213"/>
      <c r="X208" s="213"/>
      <c r="AJ208" s="60" t="str">
        <f>AJ198</f>
        <v>z = 15 ft</v>
      </c>
      <c r="AK208" s="214">
        <f>AO198</f>
        <v>15</v>
      </c>
      <c r="AL208" s="71">
        <f>AO199</f>
        <v>1.0302295642273647</v>
      </c>
      <c r="AM208" s="214" t="s">
        <v>47</v>
      </c>
      <c r="AN208" s="213"/>
      <c r="AO208" s="213"/>
      <c r="BA208" s="60" t="str">
        <f>BA198</f>
        <v>z = 15 ft</v>
      </c>
      <c r="BB208" s="214">
        <f>BF198</f>
        <v>15</v>
      </c>
      <c r="BC208" s="71">
        <f>BF199</f>
        <v>1.0302295642273647</v>
      </c>
      <c r="BD208" s="214" t="s">
        <v>47</v>
      </c>
      <c r="BE208" s="213"/>
      <c r="BF208" s="213"/>
      <c r="BR208" s="60" t="str">
        <f>BR198</f>
        <v>z = 15 ft</v>
      </c>
      <c r="BS208" s="214">
        <f>BW198</f>
        <v>15</v>
      </c>
      <c r="BT208" s="71">
        <f>BW199</f>
        <v>1.0302295642273647</v>
      </c>
      <c r="BU208" s="214" t="s">
        <v>47</v>
      </c>
      <c r="BV208" s="213"/>
      <c r="BW208" s="213"/>
      <c r="CI208" s="60" t="str">
        <f>CI198</f>
        <v>z = 15 ft</v>
      </c>
      <c r="CJ208" s="214">
        <f>CN198</f>
        <v>15</v>
      </c>
      <c r="CK208" s="71">
        <f>CN199</f>
        <v>1.0302295642273647</v>
      </c>
      <c r="CL208" s="214" t="s">
        <v>47</v>
      </c>
      <c r="CM208" s="213"/>
      <c r="CN208" s="213"/>
      <c r="CZ208" s="60" t="str">
        <f>CZ198</f>
        <v>z = 15 ft</v>
      </c>
      <c r="DA208" s="214">
        <f>DE198</f>
        <v>15</v>
      </c>
      <c r="DB208" s="71">
        <f>DE199</f>
        <v>1.0302295642273647</v>
      </c>
      <c r="DC208" s="214" t="s">
        <v>47</v>
      </c>
      <c r="DD208" s="213"/>
      <c r="DE208" s="213"/>
      <c r="DQ208" s="60" t="str">
        <f>DQ198</f>
        <v>z = 15 ft</v>
      </c>
      <c r="DR208" s="214">
        <f>DV198</f>
        <v>15</v>
      </c>
      <c r="DS208" s="71">
        <f>DV199</f>
        <v>1.0302295642273647</v>
      </c>
      <c r="DT208" s="214" t="s">
        <v>47</v>
      </c>
      <c r="DU208" s="213"/>
      <c r="DV208" s="213"/>
    </row>
    <row r="209" spans="1:131" x14ac:dyDescent="0.2">
      <c r="B209" s="60" t="str">
        <f>B200</f>
        <v>z = H</v>
      </c>
      <c r="C209" s="64">
        <f>G200</f>
        <v>8</v>
      </c>
      <c r="D209" s="71">
        <f>G201</f>
        <v>1.0302295642273647</v>
      </c>
      <c r="E209" s="64" t="s">
        <v>47</v>
      </c>
      <c r="F209" s="17"/>
      <c r="G209" s="17"/>
      <c r="S209" s="60" t="str">
        <f>S200</f>
        <v>z = H</v>
      </c>
      <c r="T209" s="214">
        <f>X200</f>
        <v>8</v>
      </c>
      <c r="U209" s="71">
        <f>X201</f>
        <v>1.0302295642273647</v>
      </c>
      <c r="V209" s="214" t="s">
        <v>47</v>
      </c>
      <c r="W209" s="213"/>
      <c r="X209" s="213"/>
      <c r="AJ209" s="60" t="str">
        <f>AJ200</f>
        <v>z = H</v>
      </c>
      <c r="AK209" s="214">
        <f>AO200</f>
        <v>8</v>
      </c>
      <c r="AL209" s="71">
        <f>AO201</f>
        <v>1.0302295642273647</v>
      </c>
      <c r="AM209" s="214" t="s">
        <v>47</v>
      </c>
      <c r="AN209" s="213"/>
      <c r="AO209" s="213"/>
      <c r="BA209" s="60" t="str">
        <f>BA200</f>
        <v>z = H</v>
      </c>
      <c r="BB209" s="214">
        <f>BF200</f>
        <v>8</v>
      </c>
      <c r="BC209" s="71">
        <f>BF201</f>
        <v>1.0302295642273647</v>
      </c>
      <c r="BD209" s="214" t="s">
        <v>47</v>
      </c>
      <c r="BE209" s="213"/>
      <c r="BF209" s="213"/>
      <c r="BR209" s="60" t="str">
        <f>BR200</f>
        <v>z = H</v>
      </c>
      <c r="BS209" s="214">
        <f>BW200</f>
        <v>8</v>
      </c>
      <c r="BT209" s="71">
        <f>BW201</f>
        <v>1.0302295642273647</v>
      </c>
      <c r="BU209" s="214" t="s">
        <v>47</v>
      </c>
      <c r="BV209" s="213"/>
      <c r="BW209" s="213"/>
      <c r="CI209" s="60" t="str">
        <f>CI200</f>
        <v>z = H</v>
      </c>
      <c r="CJ209" s="214">
        <f>CN200</f>
        <v>8</v>
      </c>
      <c r="CK209" s="71">
        <f>CN201</f>
        <v>1.0302295642273647</v>
      </c>
      <c r="CL209" s="214" t="s">
        <v>47</v>
      </c>
      <c r="CM209" s="213"/>
      <c r="CN209" s="213"/>
      <c r="CZ209" s="60" t="str">
        <f>CZ200</f>
        <v>z = H</v>
      </c>
      <c r="DA209" s="214">
        <f>DE200</f>
        <v>8</v>
      </c>
      <c r="DB209" s="71">
        <f>DE201</f>
        <v>1.0302295642273647</v>
      </c>
      <c r="DC209" s="214" t="s">
        <v>47</v>
      </c>
      <c r="DD209" s="213"/>
      <c r="DE209" s="213"/>
      <c r="DQ209" s="60" t="str">
        <f>DQ200</f>
        <v>z = H</v>
      </c>
      <c r="DR209" s="214">
        <f>DV200</f>
        <v>8</v>
      </c>
      <c r="DS209" s="71">
        <f>DV201</f>
        <v>1.0302295642273647</v>
      </c>
      <c r="DT209" s="214" t="s">
        <v>47</v>
      </c>
      <c r="DU209" s="213"/>
      <c r="DV209" s="213"/>
    </row>
    <row r="210" spans="1:131" x14ac:dyDescent="0.2">
      <c r="B210" s="60" t="str">
        <f>B202</f>
        <v>z = RMH = h</v>
      </c>
      <c r="C210" s="64">
        <f>G202</f>
        <v>10.5</v>
      </c>
      <c r="D210" s="71">
        <f>G203</f>
        <v>1.0302295642273647</v>
      </c>
      <c r="E210" s="64" t="s">
        <v>137</v>
      </c>
      <c r="F210" s="17"/>
      <c r="G210" s="17"/>
      <c r="S210" s="60" t="str">
        <f>S202</f>
        <v>z = RMH = h</v>
      </c>
      <c r="T210" s="214">
        <f>X202</f>
        <v>10.5</v>
      </c>
      <c r="U210" s="71">
        <f>X203</f>
        <v>1.0302295642273647</v>
      </c>
      <c r="V210" s="214" t="s">
        <v>137</v>
      </c>
      <c r="W210" s="213"/>
      <c r="X210" s="213"/>
      <c r="AJ210" s="60" t="str">
        <f>AJ202</f>
        <v>z = RMH = h</v>
      </c>
      <c r="AK210" s="214">
        <f>AO202</f>
        <v>10.5</v>
      </c>
      <c r="AL210" s="71">
        <f>AO203</f>
        <v>1.0302295642273647</v>
      </c>
      <c r="AM210" s="214" t="s">
        <v>137</v>
      </c>
      <c r="AN210" s="213"/>
      <c r="AO210" s="213"/>
      <c r="BA210" s="60" t="str">
        <f>BA202</f>
        <v>z = RMH = h</v>
      </c>
      <c r="BB210" s="214">
        <f>BF202</f>
        <v>10.5</v>
      </c>
      <c r="BC210" s="71">
        <f>BF203</f>
        <v>1.0302295642273647</v>
      </c>
      <c r="BD210" s="214" t="s">
        <v>137</v>
      </c>
      <c r="BE210" s="213"/>
      <c r="BF210" s="213"/>
      <c r="BR210" s="60" t="str">
        <f>BR202</f>
        <v>z = RMH = h</v>
      </c>
      <c r="BS210" s="214">
        <f>BW202</f>
        <v>10.5</v>
      </c>
      <c r="BT210" s="71">
        <f>BW203</f>
        <v>1.0302295642273647</v>
      </c>
      <c r="BU210" s="214" t="s">
        <v>137</v>
      </c>
      <c r="BV210" s="213"/>
      <c r="BW210" s="213"/>
      <c r="CI210" s="60" t="str">
        <f>CI202</f>
        <v>z = RMH = h</v>
      </c>
      <c r="CJ210" s="214">
        <f>CN202</f>
        <v>10.5</v>
      </c>
      <c r="CK210" s="71">
        <f>CN203</f>
        <v>1.0302295642273647</v>
      </c>
      <c r="CL210" s="214" t="s">
        <v>137</v>
      </c>
      <c r="CM210" s="213"/>
      <c r="CN210" s="213"/>
      <c r="CZ210" s="60" t="str">
        <f>CZ202</f>
        <v>z = RMH = h</v>
      </c>
      <c r="DA210" s="214">
        <f>DE202</f>
        <v>10.5</v>
      </c>
      <c r="DB210" s="71">
        <f>DE203</f>
        <v>1.0302295642273647</v>
      </c>
      <c r="DC210" s="214" t="s">
        <v>137</v>
      </c>
      <c r="DD210" s="213"/>
      <c r="DE210" s="213"/>
      <c r="DQ210" s="60" t="str">
        <f>DQ202</f>
        <v>z = RMH = h</v>
      </c>
      <c r="DR210" s="214">
        <f>DV202</f>
        <v>10.5</v>
      </c>
      <c r="DS210" s="71">
        <f>DV203</f>
        <v>1.0302295642273647</v>
      </c>
      <c r="DT210" s="214" t="s">
        <v>137</v>
      </c>
      <c r="DU210" s="213"/>
      <c r="DV210" s="213"/>
    </row>
    <row r="212" spans="1:131" s="74" customFormat="1" x14ac:dyDescent="0.2">
      <c r="A212" s="75" t="s">
        <v>138</v>
      </c>
      <c r="R212" s="75" t="s">
        <v>138</v>
      </c>
      <c r="AI212" s="75" t="s">
        <v>138</v>
      </c>
      <c r="AZ212" s="75" t="s">
        <v>138</v>
      </c>
      <c r="BQ212" s="75" t="s">
        <v>138</v>
      </c>
      <c r="CH212" s="75" t="s">
        <v>138</v>
      </c>
      <c r="CY212" s="75" t="s">
        <v>138</v>
      </c>
      <c r="DP212" s="75" t="s">
        <v>138</v>
      </c>
    </row>
    <row r="213" spans="1:131" x14ac:dyDescent="0.2">
      <c r="A213" s="1" t="s">
        <v>139</v>
      </c>
      <c r="B213" s="1"/>
      <c r="C213" s="1"/>
      <c r="D213" s="1"/>
      <c r="E213" s="1"/>
      <c r="R213" s="1" t="s">
        <v>139</v>
      </c>
      <c r="S213" s="1"/>
      <c r="T213" s="1"/>
      <c r="U213" s="1"/>
      <c r="V213" s="1"/>
      <c r="AI213" s="1" t="s">
        <v>139</v>
      </c>
      <c r="AJ213" s="1"/>
      <c r="AK213" s="1"/>
      <c r="AL213" s="1"/>
      <c r="AM213" s="1"/>
      <c r="AZ213" s="1" t="s">
        <v>139</v>
      </c>
      <c r="BA213" s="1"/>
      <c r="BB213" s="1"/>
      <c r="BC213" s="1"/>
      <c r="BD213" s="1"/>
      <c r="BQ213" s="1" t="s">
        <v>139</v>
      </c>
      <c r="BR213" s="1"/>
      <c r="BS213" s="1"/>
      <c r="BT213" s="1"/>
      <c r="BU213" s="1"/>
      <c r="CH213" s="1" t="s">
        <v>139</v>
      </c>
      <c r="CI213" s="1"/>
      <c r="CJ213" s="1"/>
      <c r="CK213" s="1"/>
      <c r="CL213" s="1"/>
      <c r="CY213" s="1" t="s">
        <v>139</v>
      </c>
      <c r="CZ213" s="1"/>
      <c r="DA213" s="1"/>
      <c r="DB213" s="1"/>
      <c r="DC213" s="1"/>
      <c r="DP213" s="1" t="s">
        <v>139</v>
      </c>
      <c r="DQ213" s="1"/>
      <c r="DR213" s="1"/>
      <c r="DS213" s="1"/>
      <c r="DT213" s="1"/>
    </row>
    <row r="214" spans="1:131" x14ac:dyDescent="0.2">
      <c r="A214" s="1"/>
      <c r="B214" s="1"/>
      <c r="C214" s="1"/>
      <c r="D214" s="1"/>
      <c r="E214" s="1"/>
      <c r="R214" s="1"/>
      <c r="S214" s="1"/>
      <c r="T214" s="1"/>
      <c r="U214" s="1"/>
      <c r="V214" s="1"/>
      <c r="AI214" s="1"/>
      <c r="AJ214" s="1"/>
      <c r="AK214" s="1"/>
      <c r="AL214" s="1"/>
      <c r="AM214" s="1"/>
      <c r="AZ214" s="1"/>
      <c r="BA214" s="1"/>
      <c r="BB214" s="1"/>
      <c r="BC214" s="1"/>
      <c r="BD214" s="1"/>
      <c r="BQ214" s="1"/>
      <c r="BR214" s="1"/>
      <c r="BS214" s="1"/>
      <c r="BT214" s="1"/>
      <c r="BU214" s="1"/>
      <c r="CH214" s="1"/>
      <c r="CI214" s="1"/>
      <c r="CJ214" s="1"/>
      <c r="CK214" s="1"/>
      <c r="CL214" s="1"/>
      <c r="CY214" s="1"/>
      <c r="CZ214" s="1"/>
      <c r="DA214" s="1"/>
      <c r="DB214" s="1"/>
      <c r="DC214" s="1"/>
      <c r="DP214" s="1"/>
      <c r="DQ214" s="1"/>
      <c r="DR214" s="1"/>
      <c r="DS214" s="1"/>
      <c r="DT214" s="1"/>
    </row>
    <row r="215" spans="1:131" x14ac:dyDescent="0.2">
      <c r="A215" s="1"/>
      <c r="B215" s="13" t="s">
        <v>140</v>
      </c>
      <c r="C215" s="1"/>
      <c r="D215" s="1"/>
      <c r="E215" s="1"/>
      <c r="R215" s="1"/>
      <c r="S215" s="13" t="s">
        <v>140</v>
      </c>
      <c r="T215" s="1"/>
      <c r="U215" s="1"/>
      <c r="V215" s="1"/>
      <c r="AI215" s="1"/>
      <c r="AJ215" s="13" t="s">
        <v>140</v>
      </c>
      <c r="AK215" s="1"/>
      <c r="AL215" s="1"/>
      <c r="AM215" s="1"/>
      <c r="AZ215" s="1"/>
      <c r="BA215" s="13" t="s">
        <v>140</v>
      </c>
      <c r="BB215" s="1"/>
      <c r="BC215" s="1"/>
      <c r="BD215" s="1"/>
      <c r="BQ215" s="1"/>
      <c r="BR215" s="13" t="s">
        <v>140</v>
      </c>
      <c r="BS215" s="1"/>
      <c r="BT215" s="1"/>
      <c r="BU215" s="1"/>
      <c r="CH215" s="1"/>
      <c r="CI215" s="13" t="s">
        <v>140</v>
      </c>
      <c r="CJ215" s="1"/>
      <c r="CK215" s="1"/>
      <c r="CL215" s="1"/>
      <c r="CY215" s="1"/>
      <c r="CZ215" s="13" t="s">
        <v>140</v>
      </c>
      <c r="DA215" s="1"/>
      <c r="DB215" s="1"/>
      <c r="DC215" s="1"/>
      <c r="DP215" s="1"/>
      <c r="DQ215" s="13" t="s">
        <v>140</v>
      </c>
      <c r="DR215" s="1"/>
      <c r="DS215" s="1"/>
      <c r="DT215" s="1"/>
    </row>
    <row r="216" spans="1:131" x14ac:dyDescent="0.2">
      <c r="A216" s="1"/>
      <c r="B216" s="13"/>
      <c r="C216" s="1"/>
      <c r="D216" s="1"/>
      <c r="E216" s="1"/>
      <c r="R216" s="1"/>
      <c r="S216" s="13"/>
      <c r="T216" s="1"/>
      <c r="U216" s="1"/>
      <c r="V216" s="1"/>
      <c r="AI216" s="1"/>
      <c r="AJ216" s="13"/>
      <c r="AK216" s="1"/>
      <c r="AL216" s="1"/>
      <c r="AM216" s="1"/>
      <c r="AZ216" s="1"/>
      <c r="BA216" s="13"/>
      <c r="BB216" s="1"/>
      <c r="BC216" s="1"/>
      <c r="BD216" s="1"/>
      <c r="BQ216" s="1"/>
      <c r="BR216" s="13"/>
      <c r="BS216" s="1"/>
      <c r="BT216" s="1"/>
      <c r="BU216" s="1"/>
      <c r="CH216" s="1"/>
      <c r="CI216" s="13"/>
      <c r="CJ216" s="1"/>
      <c r="CK216" s="1"/>
      <c r="CL216" s="1"/>
      <c r="CY216" s="1"/>
      <c r="CZ216" s="13"/>
      <c r="DA216" s="1"/>
      <c r="DB216" s="1"/>
      <c r="DC216" s="1"/>
      <c r="DP216" s="1"/>
      <c r="DQ216" s="13"/>
      <c r="DR216" s="1"/>
      <c r="DS216" s="1"/>
      <c r="DT216" s="1"/>
    </row>
    <row r="217" spans="1:131" x14ac:dyDescent="0.2">
      <c r="B217" s="13"/>
      <c r="C217" s="59" t="s">
        <v>135</v>
      </c>
      <c r="D217" s="59" t="s">
        <v>141</v>
      </c>
      <c r="E217" s="17"/>
      <c r="S217" s="13"/>
      <c r="T217" s="59" t="s">
        <v>135</v>
      </c>
      <c r="U217" s="59" t="s">
        <v>141</v>
      </c>
      <c r="V217" s="213"/>
      <c r="AJ217" s="13"/>
      <c r="AK217" s="59" t="s">
        <v>135</v>
      </c>
      <c r="AL217" s="59" t="s">
        <v>141</v>
      </c>
      <c r="AM217" s="213"/>
      <c r="BA217" s="13"/>
      <c r="BB217" s="59" t="s">
        <v>135</v>
      </c>
      <c r="BC217" s="59" t="s">
        <v>141</v>
      </c>
      <c r="BD217" s="213"/>
      <c r="BR217" s="13"/>
      <c r="BS217" s="59" t="s">
        <v>135</v>
      </c>
      <c r="BT217" s="59" t="s">
        <v>141</v>
      </c>
      <c r="BU217" s="213"/>
      <c r="CI217" s="13"/>
      <c r="CJ217" s="59" t="s">
        <v>135</v>
      </c>
      <c r="CK217" s="59" t="s">
        <v>141</v>
      </c>
      <c r="CL217" s="213"/>
      <c r="CZ217" s="13"/>
      <c r="DA217" s="59" t="s">
        <v>135</v>
      </c>
      <c r="DB217" s="59" t="s">
        <v>141</v>
      </c>
      <c r="DC217" s="213"/>
      <c r="DQ217" s="13"/>
      <c r="DR217" s="59" t="s">
        <v>135</v>
      </c>
      <c r="DS217" s="59" t="s">
        <v>141</v>
      </c>
      <c r="DT217" s="213"/>
    </row>
    <row r="218" spans="1:131" x14ac:dyDescent="0.2">
      <c r="B218" s="60" t="str">
        <f>B207</f>
        <v>z = 0 ft</v>
      </c>
      <c r="C218" s="64">
        <f>C207</f>
        <v>0</v>
      </c>
      <c r="D218" s="71">
        <f>0.00256*D207*D150*D128*D94*D94</f>
        <v>10.984719705617854</v>
      </c>
      <c r="E218" s="64" t="s">
        <v>48</v>
      </c>
      <c r="S218" s="60" t="str">
        <f>S207</f>
        <v>z = 0 ft</v>
      </c>
      <c r="T218" s="214">
        <f>T207</f>
        <v>0</v>
      </c>
      <c r="U218" s="71">
        <f>0.00256*U207*U150*U128*U94*U94</f>
        <v>10.984719705617854</v>
      </c>
      <c r="V218" s="214" t="s">
        <v>48</v>
      </c>
      <c r="AJ218" s="60" t="str">
        <f>AJ207</f>
        <v>z = 0 ft</v>
      </c>
      <c r="AK218" s="214">
        <f>AK207</f>
        <v>0</v>
      </c>
      <c r="AL218" s="71">
        <f>0.00256*AL207*AL150*AL128*AL94*AL94</f>
        <v>10.984719705617854</v>
      </c>
      <c r="AM218" s="214" t="s">
        <v>48</v>
      </c>
      <c r="BA218" s="60" t="str">
        <f>BA207</f>
        <v>z = 0 ft</v>
      </c>
      <c r="BB218" s="214">
        <f>BB207</f>
        <v>0</v>
      </c>
      <c r="BC218" s="71">
        <f>0.00256*BC207*BC150*BC128*BC94*BC94</f>
        <v>10.984719705617854</v>
      </c>
      <c r="BD218" s="214" t="s">
        <v>48</v>
      </c>
      <c r="BR218" s="60" t="str">
        <f>BR207</f>
        <v>z = 0 ft</v>
      </c>
      <c r="BS218" s="214">
        <f>BS207</f>
        <v>0</v>
      </c>
      <c r="BT218" s="71">
        <f>0.00256*BT207*BT150*BT128*BT94*BT94</f>
        <v>10.984719705617854</v>
      </c>
      <c r="BU218" s="214" t="s">
        <v>48</v>
      </c>
      <c r="CI218" s="60" t="str">
        <f>CI207</f>
        <v>z = 0 ft</v>
      </c>
      <c r="CJ218" s="214">
        <f>CJ207</f>
        <v>0</v>
      </c>
      <c r="CK218" s="71">
        <f>0.00256*CK207*CK150*CK128*CK94*CK94</f>
        <v>10.984719705617854</v>
      </c>
      <c r="CL218" s="214" t="s">
        <v>48</v>
      </c>
      <c r="CZ218" s="60" t="str">
        <f>CZ207</f>
        <v>z = 0 ft</v>
      </c>
      <c r="DA218" s="214">
        <f>DA207</f>
        <v>0</v>
      </c>
      <c r="DB218" s="71">
        <f>0.00256*DB207*DB150*DB128*DB94*DB94</f>
        <v>10.984719705617854</v>
      </c>
      <c r="DC218" s="214" t="s">
        <v>48</v>
      </c>
      <c r="DQ218" s="60" t="str">
        <f>DQ207</f>
        <v>z = 0 ft</v>
      </c>
      <c r="DR218" s="214">
        <f>DR207</f>
        <v>0</v>
      </c>
      <c r="DS218" s="71">
        <f>0.00256*DS207*DS150*DS128*DS94*DS94</f>
        <v>10.984719705617854</v>
      </c>
      <c r="DT218" s="214" t="s">
        <v>48</v>
      </c>
    </row>
    <row r="219" spans="1:131" x14ac:dyDescent="0.2">
      <c r="B219" s="60" t="str">
        <f t="shared" ref="B219:C221" si="74">B208</f>
        <v>z = 15 ft</v>
      </c>
      <c r="C219" s="64">
        <f t="shared" si="74"/>
        <v>15</v>
      </c>
      <c r="D219" s="71">
        <f>0.00256*D208*D150*D128*D94*D94</f>
        <v>10.984719705617854</v>
      </c>
      <c r="E219" s="64" t="s">
        <v>48</v>
      </c>
      <c r="S219" s="60" t="str">
        <f t="shared" ref="S219:T219" si="75">S208</f>
        <v>z = 15 ft</v>
      </c>
      <c r="T219" s="214">
        <f t="shared" si="75"/>
        <v>15</v>
      </c>
      <c r="U219" s="71">
        <f>0.00256*U208*U150*U128*U94*U94</f>
        <v>10.984719705617854</v>
      </c>
      <c r="V219" s="214" t="s">
        <v>48</v>
      </c>
      <c r="AJ219" s="60" t="str">
        <f t="shared" ref="AJ219:AK219" si="76">AJ208</f>
        <v>z = 15 ft</v>
      </c>
      <c r="AK219" s="214">
        <f t="shared" si="76"/>
        <v>15</v>
      </c>
      <c r="AL219" s="71">
        <f>0.00256*AL208*AL150*AL128*AL94*AL94</f>
        <v>10.984719705617854</v>
      </c>
      <c r="AM219" s="214" t="s">
        <v>48</v>
      </c>
      <c r="BA219" s="60" t="str">
        <f t="shared" ref="BA219:BB219" si="77">BA208</f>
        <v>z = 15 ft</v>
      </c>
      <c r="BB219" s="214">
        <f t="shared" si="77"/>
        <v>15</v>
      </c>
      <c r="BC219" s="71">
        <f>0.00256*BC208*BC150*BC128*BC94*BC94</f>
        <v>10.984719705617854</v>
      </c>
      <c r="BD219" s="214" t="s">
        <v>48</v>
      </c>
      <c r="BR219" s="60" t="str">
        <f t="shared" ref="BR219:BS219" si="78">BR208</f>
        <v>z = 15 ft</v>
      </c>
      <c r="BS219" s="214">
        <f t="shared" si="78"/>
        <v>15</v>
      </c>
      <c r="BT219" s="71">
        <f>0.00256*BT208*BT150*BT128*BT94*BT94</f>
        <v>10.984719705617854</v>
      </c>
      <c r="BU219" s="214" t="s">
        <v>48</v>
      </c>
      <c r="CI219" s="60" t="str">
        <f t="shared" ref="CI219:CJ219" si="79">CI208</f>
        <v>z = 15 ft</v>
      </c>
      <c r="CJ219" s="214">
        <f t="shared" si="79"/>
        <v>15</v>
      </c>
      <c r="CK219" s="71">
        <f>0.00256*CK208*CK150*CK128*CK94*CK94</f>
        <v>10.984719705617854</v>
      </c>
      <c r="CL219" s="214" t="s">
        <v>48</v>
      </c>
      <c r="CZ219" s="60" t="str">
        <f t="shared" ref="CZ219:DA219" si="80">CZ208</f>
        <v>z = 15 ft</v>
      </c>
      <c r="DA219" s="214">
        <f t="shared" si="80"/>
        <v>15</v>
      </c>
      <c r="DB219" s="71">
        <f>0.00256*DB208*DB150*DB128*DB94*DB94</f>
        <v>10.984719705617854</v>
      </c>
      <c r="DC219" s="214" t="s">
        <v>48</v>
      </c>
      <c r="DQ219" s="60" t="str">
        <f t="shared" ref="DQ219:DR219" si="81">DQ208</f>
        <v>z = 15 ft</v>
      </c>
      <c r="DR219" s="214">
        <f t="shared" si="81"/>
        <v>15</v>
      </c>
      <c r="DS219" s="71">
        <f>0.00256*DS208*DS150*DS128*DS94*DS94</f>
        <v>10.984719705617854</v>
      </c>
      <c r="DT219" s="214" t="s">
        <v>48</v>
      </c>
    </row>
    <row r="220" spans="1:131" x14ac:dyDescent="0.2">
      <c r="B220" s="60" t="str">
        <f t="shared" si="74"/>
        <v>z = H</v>
      </c>
      <c r="C220" s="64">
        <f t="shared" si="74"/>
        <v>8</v>
      </c>
      <c r="D220" s="71">
        <f>0.00256*D209*D150*D128*D94*D94</f>
        <v>10.984719705617854</v>
      </c>
      <c r="E220" s="64" t="s">
        <v>48</v>
      </c>
      <c r="S220" s="60" t="str">
        <f t="shared" ref="S220:T220" si="82">S209</f>
        <v>z = H</v>
      </c>
      <c r="T220" s="214">
        <f t="shared" si="82"/>
        <v>8</v>
      </c>
      <c r="U220" s="71">
        <f>0.00256*U209*U150*U128*U94*U94</f>
        <v>10.984719705617854</v>
      </c>
      <c r="V220" s="214" t="s">
        <v>48</v>
      </c>
      <c r="AJ220" s="60" t="str">
        <f t="shared" ref="AJ220:AK220" si="83">AJ209</f>
        <v>z = H</v>
      </c>
      <c r="AK220" s="214">
        <f t="shared" si="83"/>
        <v>8</v>
      </c>
      <c r="AL220" s="71">
        <f>0.00256*AL209*AL150*AL128*AL94*AL94</f>
        <v>10.984719705617854</v>
      </c>
      <c r="AM220" s="214" t="s">
        <v>48</v>
      </c>
      <c r="BA220" s="60" t="str">
        <f t="shared" ref="BA220:BB220" si="84">BA209</f>
        <v>z = H</v>
      </c>
      <c r="BB220" s="214">
        <f t="shared" si="84"/>
        <v>8</v>
      </c>
      <c r="BC220" s="71">
        <f>0.00256*BC209*BC150*BC128*BC94*BC94</f>
        <v>10.984719705617854</v>
      </c>
      <c r="BD220" s="214" t="s">
        <v>48</v>
      </c>
      <c r="BR220" s="60" t="str">
        <f t="shared" ref="BR220:BS220" si="85">BR209</f>
        <v>z = H</v>
      </c>
      <c r="BS220" s="214">
        <f t="shared" si="85"/>
        <v>8</v>
      </c>
      <c r="BT220" s="71">
        <f>0.00256*BT209*BT150*BT128*BT94*BT94</f>
        <v>10.984719705617854</v>
      </c>
      <c r="BU220" s="214" t="s">
        <v>48</v>
      </c>
      <c r="CI220" s="60" t="str">
        <f t="shared" ref="CI220:CJ220" si="86">CI209</f>
        <v>z = H</v>
      </c>
      <c r="CJ220" s="214">
        <f t="shared" si="86"/>
        <v>8</v>
      </c>
      <c r="CK220" s="71">
        <f>0.00256*CK209*CK150*CK128*CK94*CK94</f>
        <v>10.984719705617854</v>
      </c>
      <c r="CL220" s="214" t="s">
        <v>48</v>
      </c>
      <c r="CZ220" s="60" t="str">
        <f t="shared" ref="CZ220:DA220" si="87">CZ209</f>
        <v>z = H</v>
      </c>
      <c r="DA220" s="214">
        <f t="shared" si="87"/>
        <v>8</v>
      </c>
      <c r="DB220" s="71">
        <f>0.00256*DB209*DB150*DB128*DB94*DB94</f>
        <v>10.984719705617854</v>
      </c>
      <c r="DC220" s="214" t="s">
        <v>48</v>
      </c>
      <c r="DQ220" s="60" t="str">
        <f t="shared" ref="DQ220:DR220" si="88">DQ209</f>
        <v>z = H</v>
      </c>
      <c r="DR220" s="214">
        <f t="shared" si="88"/>
        <v>8</v>
      </c>
      <c r="DS220" s="71">
        <f>0.00256*DS209*DS150*DS128*DS94*DS94</f>
        <v>10.984719705617854</v>
      </c>
      <c r="DT220" s="214" t="s">
        <v>48</v>
      </c>
    </row>
    <row r="221" spans="1:131" x14ac:dyDescent="0.2">
      <c r="B221" s="60" t="str">
        <f t="shared" si="74"/>
        <v>z = RMH = h</v>
      </c>
      <c r="C221" s="64">
        <f t="shared" si="74"/>
        <v>10.5</v>
      </c>
      <c r="D221" s="71">
        <f>0.00256*D210*D150*D128*D94*D94</f>
        <v>10.984719705617854</v>
      </c>
      <c r="E221" s="64" t="s">
        <v>142</v>
      </c>
      <c r="S221" s="60" t="str">
        <f t="shared" ref="S221:T221" si="89">S210</f>
        <v>z = RMH = h</v>
      </c>
      <c r="T221" s="214">
        <f t="shared" si="89"/>
        <v>10.5</v>
      </c>
      <c r="U221" s="71">
        <f>0.00256*U210*U150*U128*U94*U94</f>
        <v>10.984719705617854</v>
      </c>
      <c r="V221" s="214" t="s">
        <v>142</v>
      </c>
      <c r="AJ221" s="60" t="str">
        <f t="shared" ref="AJ221:AK221" si="90">AJ210</f>
        <v>z = RMH = h</v>
      </c>
      <c r="AK221" s="214">
        <f t="shared" si="90"/>
        <v>10.5</v>
      </c>
      <c r="AL221" s="71">
        <f>0.00256*AL210*AL150*AL128*AL94*AL94</f>
        <v>10.984719705617854</v>
      </c>
      <c r="AM221" s="214" t="s">
        <v>142</v>
      </c>
      <c r="BA221" s="60" t="str">
        <f t="shared" ref="BA221:BB221" si="91">BA210</f>
        <v>z = RMH = h</v>
      </c>
      <c r="BB221" s="214">
        <f t="shared" si="91"/>
        <v>10.5</v>
      </c>
      <c r="BC221" s="71">
        <f>0.00256*BC210*BC150*BC128*BC94*BC94</f>
        <v>10.984719705617854</v>
      </c>
      <c r="BD221" s="214" t="s">
        <v>142</v>
      </c>
      <c r="BR221" s="60" t="str">
        <f t="shared" ref="BR221:BS221" si="92">BR210</f>
        <v>z = RMH = h</v>
      </c>
      <c r="BS221" s="214">
        <f t="shared" si="92"/>
        <v>10.5</v>
      </c>
      <c r="BT221" s="71">
        <f>0.00256*BT210*BT150*BT128*BT94*BT94</f>
        <v>10.984719705617854</v>
      </c>
      <c r="BU221" s="214" t="s">
        <v>142</v>
      </c>
      <c r="CI221" s="60" t="str">
        <f t="shared" ref="CI221:CJ221" si="93">CI210</f>
        <v>z = RMH = h</v>
      </c>
      <c r="CJ221" s="214">
        <f t="shared" si="93"/>
        <v>10.5</v>
      </c>
      <c r="CK221" s="71">
        <f>0.00256*CK210*CK150*CK128*CK94*CK94</f>
        <v>10.984719705617854</v>
      </c>
      <c r="CL221" s="214" t="s">
        <v>142</v>
      </c>
      <c r="CZ221" s="60" t="str">
        <f t="shared" ref="CZ221:DA221" si="94">CZ210</f>
        <v>z = RMH = h</v>
      </c>
      <c r="DA221" s="214">
        <f t="shared" si="94"/>
        <v>10.5</v>
      </c>
      <c r="DB221" s="71">
        <f>0.00256*DB210*DB150*DB128*DB94*DB94</f>
        <v>10.984719705617854</v>
      </c>
      <c r="DC221" s="214" t="s">
        <v>142</v>
      </c>
      <c r="DQ221" s="60" t="str">
        <f t="shared" ref="DQ221:DR221" si="95">DQ210</f>
        <v>z = RMH = h</v>
      </c>
      <c r="DR221" s="214">
        <f t="shared" si="95"/>
        <v>10.5</v>
      </c>
      <c r="DS221" s="71">
        <f>0.00256*DS210*DS150*DS128*DS94*DS94</f>
        <v>10.984719705617854</v>
      </c>
      <c r="DT221" s="214" t="s">
        <v>142</v>
      </c>
    </row>
    <row r="223" spans="1:131" s="76" customFormat="1" x14ac:dyDescent="0.2">
      <c r="A223" s="77" t="s">
        <v>143</v>
      </c>
      <c r="R223" s="77" t="s">
        <v>143</v>
      </c>
      <c r="AI223" s="77" t="s">
        <v>143</v>
      </c>
      <c r="AZ223" s="77" t="s">
        <v>143</v>
      </c>
      <c r="BQ223" s="77" t="s">
        <v>143</v>
      </c>
      <c r="CH223" s="77" t="s">
        <v>143</v>
      </c>
      <c r="CY223" s="77" t="s">
        <v>143</v>
      </c>
      <c r="DP223" s="77" t="s">
        <v>143</v>
      </c>
    </row>
    <row r="224" spans="1:131" x14ac:dyDescent="0.2">
      <c r="A224" s="1" t="s">
        <v>184</v>
      </c>
      <c r="B224" s="1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R224" s="1" t="s">
        <v>184</v>
      </c>
      <c r="S224" s="1"/>
      <c r="T224" s="213"/>
      <c r="U224" s="213"/>
      <c r="V224" s="213"/>
      <c r="W224" s="213"/>
      <c r="X224" s="213"/>
      <c r="Y224" s="213"/>
      <c r="Z224" s="213"/>
      <c r="AA224" s="213"/>
      <c r="AB224" s="213"/>
      <c r="AC224" s="213"/>
      <c r="AI224" s="1" t="s">
        <v>184</v>
      </c>
      <c r="AJ224" s="1"/>
      <c r="AK224" s="213"/>
      <c r="AL224" s="213"/>
      <c r="AM224" s="213"/>
      <c r="AN224" s="213"/>
      <c r="AO224" s="213"/>
      <c r="AP224" s="213"/>
      <c r="AQ224" s="213"/>
      <c r="AR224" s="213"/>
      <c r="AS224" s="213"/>
      <c r="AT224" s="213"/>
      <c r="AZ224" s="1" t="s">
        <v>184</v>
      </c>
      <c r="BA224" s="1"/>
      <c r="BB224" s="213"/>
      <c r="BC224" s="213"/>
      <c r="BD224" s="213"/>
      <c r="BE224" s="213"/>
      <c r="BF224" s="213"/>
      <c r="BG224" s="213"/>
      <c r="BH224" s="213"/>
      <c r="BI224" s="213"/>
      <c r="BJ224" s="213"/>
      <c r="BK224" s="213"/>
      <c r="BQ224" s="1" t="s">
        <v>184</v>
      </c>
      <c r="BR224" s="1"/>
      <c r="BS224" s="213"/>
      <c r="BT224" s="213"/>
      <c r="BU224" s="213"/>
      <c r="BV224" s="213"/>
      <c r="BW224" s="213"/>
      <c r="BX224" s="213"/>
      <c r="BY224" s="213"/>
      <c r="BZ224" s="213"/>
      <c r="CA224" s="213"/>
      <c r="CB224" s="213"/>
      <c r="CH224" s="1" t="s">
        <v>184</v>
      </c>
      <c r="CI224" s="1"/>
      <c r="CJ224" s="213"/>
      <c r="CK224" s="213"/>
      <c r="CL224" s="213"/>
      <c r="CM224" s="213"/>
      <c r="CN224" s="213"/>
      <c r="CO224" s="213"/>
      <c r="CP224" s="213"/>
      <c r="CQ224" s="213"/>
      <c r="CR224" s="213"/>
      <c r="CS224" s="213"/>
      <c r="CY224" s="1" t="s">
        <v>184</v>
      </c>
      <c r="CZ224" s="1"/>
      <c r="DA224" s="213"/>
      <c r="DB224" s="213"/>
      <c r="DC224" s="213"/>
      <c r="DD224" s="213"/>
      <c r="DE224" s="213"/>
      <c r="DF224" s="213"/>
      <c r="DG224" s="213"/>
      <c r="DH224" s="213"/>
      <c r="DI224" s="213"/>
      <c r="DJ224" s="213"/>
      <c r="DP224" s="1" t="s">
        <v>184</v>
      </c>
      <c r="DQ224" s="1"/>
      <c r="DR224" s="213"/>
      <c r="DS224" s="213"/>
      <c r="DT224" s="213"/>
      <c r="DU224" s="213"/>
      <c r="DV224" s="213"/>
      <c r="DW224" s="213"/>
      <c r="DX224" s="213"/>
      <c r="DY224" s="213"/>
      <c r="DZ224" s="213"/>
      <c r="EA224" s="213"/>
    </row>
    <row r="225" spans="1:132" x14ac:dyDescent="0.2">
      <c r="A225" s="1"/>
      <c r="B225" s="1" t="s">
        <v>144</v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R225" s="1"/>
      <c r="S225" s="1" t="s">
        <v>144</v>
      </c>
      <c r="T225" s="213"/>
      <c r="U225" s="213"/>
      <c r="V225" s="213"/>
      <c r="W225" s="213"/>
      <c r="X225" s="213"/>
      <c r="Y225" s="213"/>
      <c r="Z225" s="213"/>
      <c r="AA225" s="213"/>
      <c r="AB225" s="213"/>
      <c r="AC225" s="213"/>
      <c r="AI225" s="1"/>
      <c r="AJ225" s="1" t="s">
        <v>144</v>
      </c>
      <c r="AK225" s="213"/>
      <c r="AL225" s="213"/>
      <c r="AM225" s="213"/>
      <c r="AN225" s="213"/>
      <c r="AO225" s="213"/>
      <c r="AP225" s="213"/>
      <c r="AQ225" s="213"/>
      <c r="AR225" s="213"/>
      <c r="AS225" s="213"/>
      <c r="AT225" s="213"/>
      <c r="AZ225" s="1"/>
      <c r="BA225" s="1" t="s">
        <v>144</v>
      </c>
      <c r="BB225" s="213"/>
      <c r="BC225" s="213"/>
      <c r="BD225" s="213"/>
      <c r="BE225" s="213"/>
      <c r="BF225" s="213"/>
      <c r="BG225" s="213"/>
      <c r="BH225" s="213"/>
      <c r="BI225" s="213"/>
      <c r="BJ225" s="213"/>
      <c r="BK225" s="213"/>
      <c r="BQ225" s="1"/>
      <c r="BR225" s="1" t="s">
        <v>144</v>
      </c>
      <c r="BS225" s="213"/>
      <c r="BT225" s="213"/>
      <c r="BU225" s="213"/>
      <c r="BV225" s="213"/>
      <c r="BW225" s="213"/>
      <c r="BX225" s="213"/>
      <c r="BY225" s="213"/>
      <c r="BZ225" s="213"/>
      <c r="CA225" s="213"/>
      <c r="CB225" s="213"/>
      <c r="CH225" s="1"/>
      <c r="CI225" s="1" t="s">
        <v>144</v>
      </c>
      <c r="CJ225" s="213"/>
      <c r="CK225" s="213"/>
      <c r="CL225" s="213"/>
      <c r="CM225" s="213"/>
      <c r="CN225" s="213"/>
      <c r="CO225" s="213"/>
      <c r="CP225" s="213"/>
      <c r="CQ225" s="213"/>
      <c r="CR225" s="213"/>
      <c r="CS225" s="213"/>
      <c r="CY225" s="1"/>
      <c r="CZ225" s="1" t="s">
        <v>144</v>
      </c>
      <c r="DA225" s="213"/>
      <c r="DB225" s="213"/>
      <c r="DC225" s="213"/>
      <c r="DD225" s="213"/>
      <c r="DE225" s="213"/>
      <c r="DF225" s="213"/>
      <c r="DG225" s="213"/>
      <c r="DH225" s="213"/>
      <c r="DI225" s="213"/>
      <c r="DJ225" s="213"/>
      <c r="DP225" s="1"/>
      <c r="DQ225" s="1" t="s">
        <v>144</v>
      </c>
      <c r="DR225" s="213"/>
      <c r="DS225" s="213"/>
      <c r="DT225" s="213"/>
      <c r="DU225" s="213"/>
      <c r="DV225" s="213"/>
      <c r="DW225" s="213"/>
      <c r="DX225" s="213"/>
      <c r="DY225" s="213"/>
      <c r="DZ225" s="213"/>
      <c r="EA225" s="213"/>
    </row>
    <row r="226" spans="1:132" x14ac:dyDescent="0.2">
      <c r="A226" s="1"/>
      <c r="B226" s="1" t="s">
        <v>145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R226" s="1"/>
      <c r="S226" s="1" t="s">
        <v>145</v>
      </c>
      <c r="T226" s="213"/>
      <c r="U226" s="213"/>
      <c r="V226" s="213"/>
      <c r="W226" s="213"/>
      <c r="X226" s="213"/>
      <c r="Y226" s="213"/>
      <c r="Z226" s="213"/>
      <c r="AA226" s="213"/>
      <c r="AB226" s="213"/>
      <c r="AC226" s="213"/>
      <c r="AI226" s="1"/>
      <c r="AJ226" s="1" t="s">
        <v>145</v>
      </c>
      <c r="AK226" s="213"/>
      <c r="AL226" s="213"/>
      <c r="AM226" s="213"/>
      <c r="AN226" s="213"/>
      <c r="AO226" s="213"/>
      <c r="AP226" s="213"/>
      <c r="AQ226" s="213"/>
      <c r="AR226" s="213"/>
      <c r="AS226" s="213"/>
      <c r="AT226" s="213"/>
      <c r="AZ226" s="1"/>
      <c r="BA226" s="1" t="s">
        <v>145</v>
      </c>
      <c r="BB226" s="213"/>
      <c r="BC226" s="213"/>
      <c r="BD226" s="213"/>
      <c r="BE226" s="213"/>
      <c r="BF226" s="213"/>
      <c r="BG226" s="213"/>
      <c r="BH226" s="213"/>
      <c r="BI226" s="213"/>
      <c r="BJ226" s="213"/>
      <c r="BK226" s="213"/>
      <c r="BQ226" s="1"/>
      <c r="BR226" s="1" t="s">
        <v>145</v>
      </c>
      <c r="BS226" s="213"/>
      <c r="BT226" s="213"/>
      <c r="BU226" s="213"/>
      <c r="BV226" s="213"/>
      <c r="BW226" s="213"/>
      <c r="BX226" s="213"/>
      <c r="BY226" s="213"/>
      <c r="BZ226" s="213"/>
      <c r="CA226" s="213"/>
      <c r="CB226" s="213"/>
      <c r="CH226" s="1"/>
      <c r="CI226" s="1" t="s">
        <v>145</v>
      </c>
      <c r="CJ226" s="213"/>
      <c r="CK226" s="213"/>
      <c r="CL226" s="213"/>
      <c r="CM226" s="213"/>
      <c r="CN226" s="213"/>
      <c r="CO226" s="213"/>
      <c r="CP226" s="213"/>
      <c r="CQ226" s="213"/>
      <c r="CR226" s="213"/>
      <c r="CS226" s="213"/>
      <c r="CY226" s="1"/>
      <c r="CZ226" s="1" t="s">
        <v>145</v>
      </c>
      <c r="DA226" s="213"/>
      <c r="DB226" s="213"/>
      <c r="DC226" s="213"/>
      <c r="DD226" s="213"/>
      <c r="DE226" s="213"/>
      <c r="DF226" s="213"/>
      <c r="DG226" s="213"/>
      <c r="DH226" s="213"/>
      <c r="DI226" s="213"/>
      <c r="DJ226" s="213"/>
      <c r="DP226" s="1"/>
      <c r="DQ226" s="1" t="s">
        <v>145</v>
      </c>
      <c r="DR226" s="213"/>
      <c r="DS226" s="213"/>
      <c r="DT226" s="213"/>
      <c r="DU226" s="213"/>
      <c r="DV226" s="213"/>
      <c r="DW226" s="213"/>
      <c r="DX226" s="213"/>
      <c r="DY226" s="213"/>
      <c r="DZ226" s="213"/>
      <c r="EA226" s="213"/>
    </row>
    <row r="227" spans="1:132" x14ac:dyDescent="0.2">
      <c r="B227" s="13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S227" s="13"/>
      <c r="T227" s="213"/>
      <c r="U227" s="213"/>
      <c r="V227" s="213"/>
      <c r="W227" s="213"/>
      <c r="X227" s="213"/>
      <c r="Y227" s="213"/>
      <c r="Z227" s="213"/>
      <c r="AA227" s="213"/>
      <c r="AB227" s="213"/>
      <c r="AC227" s="213"/>
      <c r="AJ227" s="13"/>
      <c r="AK227" s="213"/>
      <c r="AL227" s="213"/>
      <c r="AM227" s="213"/>
      <c r="AN227" s="213"/>
      <c r="AO227" s="213"/>
      <c r="AP227" s="213"/>
      <c r="AQ227" s="213"/>
      <c r="AR227" s="213"/>
      <c r="AS227" s="213"/>
      <c r="AT227" s="213"/>
      <c r="BA227" s="13"/>
      <c r="BB227" s="213"/>
      <c r="BC227" s="213"/>
      <c r="BD227" s="213"/>
      <c r="BE227" s="213"/>
      <c r="BF227" s="213"/>
      <c r="BG227" s="213"/>
      <c r="BH227" s="213"/>
      <c r="BI227" s="213"/>
      <c r="BJ227" s="213"/>
      <c r="BK227" s="213"/>
      <c r="BR227" s="13"/>
      <c r="BS227" s="213"/>
      <c r="BT227" s="213"/>
      <c r="BU227" s="213"/>
      <c r="BV227" s="213"/>
      <c r="BW227" s="213"/>
      <c r="BX227" s="213"/>
      <c r="BY227" s="213"/>
      <c r="BZ227" s="213"/>
      <c r="CA227" s="213"/>
      <c r="CB227" s="213"/>
      <c r="CI227" s="13"/>
      <c r="CJ227" s="213"/>
      <c r="CK227" s="213"/>
      <c r="CL227" s="213"/>
      <c r="CM227" s="213"/>
      <c r="CN227" s="213"/>
      <c r="CO227" s="213"/>
      <c r="CP227" s="213"/>
      <c r="CQ227" s="213"/>
      <c r="CR227" s="213"/>
      <c r="CS227" s="213"/>
      <c r="CZ227" s="13"/>
      <c r="DA227" s="213"/>
      <c r="DB227" s="213"/>
      <c r="DC227" s="213"/>
      <c r="DD227" s="213"/>
      <c r="DE227" s="213"/>
      <c r="DF227" s="213"/>
      <c r="DG227" s="213"/>
      <c r="DH227" s="213"/>
      <c r="DI227" s="213"/>
      <c r="DJ227" s="213"/>
      <c r="DQ227" s="13"/>
      <c r="DR227" s="213"/>
      <c r="DS227" s="213"/>
      <c r="DT227" s="213"/>
      <c r="DU227" s="213"/>
      <c r="DV227" s="213"/>
      <c r="DW227" s="213"/>
      <c r="DX227" s="213"/>
      <c r="DY227" s="213"/>
      <c r="DZ227" s="213"/>
      <c r="EA227" s="213"/>
    </row>
    <row r="228" spans="1:132" x14ac:dyDescent="0.2">
      <c r="B228" s="13" t="s">
        <v>146</v>
      </c>
      <c r="C228" s="12" t="str">
        <f>D9</f>
        <v>X</v>
      </c>
      <c r="D228" s="17"/>
      <c r="E228" s="17"/>
      <c r="F228" s="17"/>
      <c r="G228" s="17"/>
      <c r="H228" s="17"/>
      <c r="I228" s="17"/>
      <c r="J228" s="17"/>
      <c r="K228" s="17"/>
      <c r="L228" s="17"/>
      <c r="S228" s="13" t="s">
        <v>146</v>
      </c>
      <c r="T228" s="12" t="str">
        <f>U9</f>
        <v>X</v>
      </c>
      <c r="U228" s="213"/>
      <c r="V228" s="213"/>
      <c r="W228" s="213"/>
      <c r="X228" s="213"/>
      <c r="Y228" s="213"/>
      <c r="Z228" s="213"/>
      <c r="AA228" s="213"/>
      <c r="AB228" s="213"/>
      <c r="AC228" s="213"/>
      <c r="AJ228" s="13" t="s">
        <v>146</v>
      </c>
      <c r="AK228" s="12" t="str">
        <f>AL9</f>
        <v>X</v>
      </c>
      <c r="AL228" s="213"/>
      <c r="AM228" s="213"/>
      <c r="AN228" s="213"/>
      <c r="AO228" s="213"/>
      <c r="AP228" s="213"/>
      <c r="AQ228" s="213"/>
      <c r="AR228" s="213"/>
      <c r="AS228" s="213"/>
      <c r="AT228" s="213"/>
      <c r="BA228" s="13" t="s">
        <v>146</v>
      </c>
      <c r="BB228" s="12" t="str">
        <f>BC9</f>
        <v>X</v>
      </c>
      <c r="BC228" s="213"/>
      <c r="BD228" s="213"/>
      <c r="BE228" s="213"/>
      <c r="BF228" s="213"/>
      <c r="BG228" s="213"/>
      <c r="BH228" s="213"/>
      <c r="BI228" s="213"/>
      <c r="BJ228" s="213"/>
      <c r="BK228" s="213"/>
      <c r="BR228" s="13" t="s">
        <v>146</v>
      </c>
      <c r="BS228" s="12" t="str">
        <f>BT9</f>
        <v>Y</v>
      </c>
      <c r="BT228" s="213"/>
      <c r="BU228" s="213"/>
      <c r="BV228" s="213"/>
      <c r="BW228" s="213"/>
      <c r="BX228" s="213"/>
      <c r="BY228" s="213"/>
      <c r="BZ228" s="213"/>
      <c r="CA228" s="213"/>
      <c r="CB228" s="213"/>
      <c r="CI228" s="13" t="s">
        <v>146</v>
      </c>
      <c r="CJ228" s="12" t="str">
        <f>CK9</f>
        <v>Y</v>
      </c>
      <c r="CK228" s="213"/>
      <c r="CL228" s="213"/>
      <c r="CM228" s="213"/>
      <c r="CN228" s="213"/>
      <c r="CO228" s="213"/>
      <c r="CP228" s="213"/>
      <c r="CQ228" s="213"/>
      <c r="CR228" s="213"/>
      <c r="CS228" s="213"/>
      <c r="CZ228" s="13" t="s">
        <v>146</v>
      </c>
      <c r="DA228" s="12" t="str">
        <f>DB9</f>
        <v>Y</v>
      </c>
      <c r="DB228" s="213"/>
      <c r="DC228" s="213"/>
      <c r="DD228" s="213"/>
      <c r="DE228" s="213"/>
      <c r="DF228" s="213"/>
      <c r="DG228" s="213"/>
      <c r="DH228" s="213"/>
      <c r="DI228" s="213"/>
      <c r="DJ228" s="213"/>
      <c r="DQ228" s="13" t="s">
        <v>146</v>
      </c>
      <c r="DR228" s="12" t="str">
        <f>DS9</f>
        <v>Y</v>
      </c>
      <c r="DS228" s="213"/>
      <c r="DT228" s="213"/>
      <c r="DU228" s="213"/>
      <c r="DV228" s="213"/>
      <c r="DW228" s="213"/>
      <c r="DX228" s="213"/>
      <c r="DY228" s="213"/>
      <c r="DZ228" s="213"/>
      <c r="EA228" s="213"/>
    </row>
    <row r="229" spans="1:132" x14ac:dyDescent="0.2">
      <c r="B229" s="13" t="s">
        <v>147</v>
      </c>
      <c r="C229" s="12" t="str">
        <f>IF(C228="X","parallel","normal")</f>
        <v>parallel</v>
      </c>
      <c r="D229" s="39" t="s">
        <v>148</v>
      </c>
      <c r="E229" s="17"/>
      <c r="F229" s="17"/>
      <c r="G229" s="17"/>
      <c r="H229" s="17"/>
      <c r="I229" s="17"/>
      <c r="J229" s="17"/>
      <c r="K229" s="17"/>
      <c r="L229" s="17"/>
      <c r="S229" s="13" t="s">
        <v>147</v>
      </c>
      <c r="T229" s="12" t="str">
        <f>IF(T228="X","parallel","normal")</f>
        <v>parallel</v>
      </c>
      <c r="U229" s="39" t="s">
        <v>148</v>
      </c>
      <c r="V229" s="213"/>
      <c r="W229" s="213"/>
      <c r="X229" s="213"/>
      <c r="Y229" s="213"/>
      <c r="Z229" s="213"/>
      <c r="AA229" s="213"/>
      <c r="AB229" s="213"/>
      <c r="AC229" s="213"/>
      <c r="AJ229" s="13" t="s">
        <v>147</v>
      </c>
      <c r="AK229" s="12" t="str">
        <f>IF(AK228="X","parallel","normal")</f>
        <v>parallel</v>
      </c>
      <c r="AL229" s="39" t="s">
        <v>148</v>
      </c>
      <c r="AM229" s="213"/>
      <c r="AN229" s="213"/>
      <c r="AO229" s="213"/>
      <c r="AP229" s="213"/>
      <c r="AQ229" s="213"/>
      <c r="AR229" s="213"/>
      <c r="AS229" s="213"/>
      <c r="AT229" s="213"/>
      <c r="BA229" s="13" t="s">
        <v>147</v>
      </c>
      <c r="BB229" s="12" t="str">
        <f>IF(BB228="X","parallel","normal")</f>
        <v>parallel</v>
      </c>
      <c r="BC229" s="39" t="s">
        <v>148</v>
      </c>
      <c r="BD229" s="213"/>
      <c r="BE229" s="213"/>
      <c r="BF229" s="213"/>
      <c r="BG229" s="213"/>
      <c r="BH229" s="213"/>
      <c r="BI229" s="213"/>
      <c r="BJ229" s="213"/>
      <c r="BK229" s="213"/>
      <c r="BR229" s="13" t="s">
        <v>147</v>
      </c>
      <c r="BS229" s="12" t="str">
        <f>IF(BS228="X","parallel","normal")</f>
        <v>normal</v>
      </c>
      <c r="BT229" s="39" t="s">
        <v>148</v>
      </c>
      <c r="BU229" s="213"/>
      <c r="BV229" s="213"/>
      <c r="BW229" s="213"/>
      <c r="BX229" s="213"/>
      <c r="BY229" s="213"/>
      <c r="BZ229" s="213"/>
      <c r="CA229" s="213"/>
      <c r="CB229" s="213"/>
      <c r="CI229" s="13" t="s">
        <v>147</v>
      </c>
      <c r="CJ229" s="12" t="str">
        <f>IF(CJ228="X","parallel","normal")</f>
        <v>normal</v>
      </c>
      <c r="CK229" s="39" t="s">
        <v>148</v>
      </c>
      <c r="CL229" s="213"/>
      <c r="CM229" s="213"/>
      <c r="CN229" s="213"/>
      <c r="CO229" s="213"/>
      <c r="CP229" s="213"/>
      <c r="CQ229" s="213"/>
      <c r="CR229" s="213"/>
      <c r="CS229" s="213"/>
      <c r="CZ229" s="13" t="s">
        <v>147</v>
      </c>
      <c r="DA229" s="12" t="str">
        <f>IF(DA228="X","parallel","normal")</f>
        <v>normal</v>
      </c>
      <c r="DB229" s="39" t="s">
        <v>148</v>
      </c>
      <c r="DC229" s="213"/>
      <c r="DD229" s="213"/>
      <c r="DE229" s="213"/>
      <c r="DF229" s="213"/>
      <c r="DG229" s="213"/>
      <c r="DH229" s="213"/>
      <c r="DI229" s="213"/>
      <c r="DJ229" s="213"/>
      <c r="DQ229" s="13" t="s">
        <v>147</v>
      </c>
      <c r="DR229" s="12" t="str">
        <f>IF(DR228="X","parallel","normal")</f>
        <v>normal</v>
      </c>
      <c r="DS229" s="39" t="s">
        <v>148</v>
      </c>
      <c r="DT229" s="213"/>
      <c r="DU229" s="213"/>
      <c r="DV229" s="213"/>
      <c r="DW229" s="213"/>
      <c r="DX229" s="213"/>
      <c r="DY229" s="213"/>
      <c r="DZ229" s="213"/>
      <c r="EA229" s="213"/>
    </row>
    <row r="230" spans="1:132" x14ac:dyDescent="0.2">
      <c r="B230" s="13" t="s">
        <v>149</v>
      </c>
      <c r="C230" s="12" t="str">
        <f>IF(C228="X","+X &amp; -X","+Y &amp; -Y")</f>
        <v>+X &amp; -X</v>
      </c>
      <c r="E230" s="17"/>
      <c r="F230" s="17"/>
      <c r="G230" s="17"/>
      <c r="H230" s="17"/>
      <c r="I230" s="17"/>
      <c r="J230" s="17"/>
      <c r="K230" s="17"/>
      <c r="L230" s="17"/>
      <c r="S230" s="13" t="s">
        <v>149</v>
      </c>
      <c r="T230" s="12" t="str">
        <f>IF(T228="X","+X &amp; -X","+Y &amp; -Y")</f>
        <v>+X &amp; -X</v>
      </c>
      <c r="V230" s="213"/>
      <c r="W230" s="213"/>
      <c r="X230" s="213"/>
      <c r="Y230" s="213"/>
      <c r="Z230" s="213"/>
      <c r="AA230" s="213"/>
      <c r="AB230" s="213"/>
      <c r="AC230" s="213"/>
      <c r="AJ230" s="13" t="s">
        <v>149</v>
      </c>
      <c r="AK230" s="12" t="str">
        <f>IF(AK228="X","+X &amp; -X","+Y &amp; -Y")</f>
        <v>+X &amp; -X</v>
      </c>
      <c r="AM230" s="213"/>
      <c r="AN230" s="213"/>
      <c r="AO230" s="213"/>
      <c r="AP230" s="213"/>
      <c r="AQ230" s="213"/>
      <c r="AR230" s="213"/>
      <c r="AS230" s="213"/>
      <c r="AT230" s="213"/>
      <c r="BA230" s="13" t="s">
        <v>149</v>
      </c>
      <c r="BB230" s="12" t="str">
        <f>IF(BB228="X","+X &amp; -X","+Y &amp; -Y")</f>
        <v>+X &amp; -X</v>
      </c>
      <c r="BD230" s="213"/>
      <c r="BE230" s="213"/>
      <c r="BF230" s="213"/>
      <c r="BG230" s="213"/>
      <c r="BH230" s="213"/>
      <c r="BI230" s="213"/>
      <c r="BJ230" s="213"/>
      <c r="BK230" s="213"/>
      <c r="BR230" s="13" t="s">
        <v>149</v>
      </c>
      <c r="BS230" s="12" t="str">
        <f>IF(BS228="X","+X &amp; -X","+Y &amp; -Y")</f>
        <v>+Y &amp; -Y</v>
      </c>
      <c r="BU230" s="213"/>
      <c r="BV230" s="213"/>
      <c r="BW230" s="213"/>
      <c r="BX230" s="213"/>
      <c r="BY230" s="213"/>
      <c r="BZ230" s="213"/>
      <c r="CA230" s="213"/>
      <c r="CB230" s="213"/>
      <c r="CI230" s="13" t="s">
        <v>149</v>
      </c>
      <c r="CJ230" s="12" t="str">
        <f>IF(CJ228="X","+X &amp; -X","+Y &amp; -Y")</f>
        <v>+Y &amp; -Y</v>
      </c>
      <c r="CL230" s="213"/>
      <c r="CM230" s="213"/>
      <c r="CN230" s="213"/>
      <c r="CO230" s="213"/>
      <c r="CP230" s="213"/>
      <c r="CQ230" s="213"/>
      <c r="CR230" s="213"/>
      <c r="CS230" s="213"/>
      <c r="CZ230" s="13" t="s">
        <v>149</v>
      </c>
      <c r="DA230" s="12" t="str">
        <f>IF(DA228="X","+X &amp; -X","+Y &amp; -Y")</f>
        <v>+Y &amp; -Y</v>
      </c>
      <c r="DC230" s="213"/>
      <c r="DD230" s="213"/>
      <c r="DE230" s="213"/>
      <c r="DF230" s="213"/>
      <c r="DG230" s="213"/>
      <c r="DH230" s="213"/>
      <c r="DI230" s="213"/>
      <c r="DJ230" s="213"/>
      <c r="DQ230" s="13" t="s">
        <v>149</v>
      </c>
      <c r="DR230" s="12" t="str">
        <f>IF(DR228="X","+X &amp; -X","+Y &amp; -Y")</f>
        <v>+Y &amp; -Y</v>
      </c>
      <c r="DT230" s="213"/>
      <c r="DU230" s="213"/>
      <c r="DV230" s="213"/>
      <c r="DW230" s="213"/>
      <c r="DX230" s="213"/>
      <c r="DY230" s="213"/>
      <c r="DZ230" s="213"/>
      <c r="EA230" s="213"/>
    </row>
    <row r="231" spans="1:132" x14ac:dyDescent="0.2">
      <c r="B231" s="13" t="s">
        <v>150</v>
      </c>
      <c r="C231" s="40">
        <f>IF(C228="X",D44,D43)</f>
        <v>26.565073615635743</v>
      </c>
      <c r="D231" s="39"/>
      <c r="E231" s="17"/>
      <c r="F231" s="17"/>
      <c r="G231" s="17"/>
      <c r="H231" s="17"/>
      <c r="I231" s="17"/>
      <c r="J231" s="17"/>
      <c r="K231" s="17"/>
      <c r="L231" s="17"/>
      <c r="S231" s="13" t="s">
        <v>150</v>
      </c>
      <c r="T231" s="40">
        <f>IF(T228="X",U44,U43)</f>
        <v>26.565073615635743</v>
      </c>
      <c r="U231" s="39"/>
      <c r="V231" s="213"/>
      <c r="W231" s="213"/>
      <c r="X231" s="213"/>
      <c r="Y231" s="213"/>
      <c r="Z231" s="213"/>
      <c r="AA231" s="213"/>
      <c r="AB231" s="213"/>
      <c r="AC231" s="213"/>
      <c r="AJ231" s="13" t="s">
        <v>150</v>
      </c>
      <c r="AK231" s="40">
        <f>IF(AK228="X",AL44,AL43)</f>
        <v>26.565073615635743</v>
      </c>
      <c r="AL231" s="39"/>
      <c r="AM231" s="213"/>
      <c r="AN231" s="213"/>
      <c r="AO231" s="213"/>
      <c r="AP231" s="213"/>
      <c r="AQ231" s="213"/>
      <c r="AR231" s="213"/>
      <c r="AS231" s="213"/>
      <c r="AT231" s="213"/>
      <c r="BA231" s="13" t="s">
        <v>150</v>
      </c>
      <c r="BB231" s="40">
        <f>IF(BB228="X",BC44,BC43)</f>
        <v>26.565073615635743</v>
      </c>
      <c r="BC231" s="39"/>
      <c r="BD231" s="213"/>
      <c r="BE231" s="213"/>
      <c r="BF231" s="213"/>
      <c r="BG231" s="213"/>
      <c r="BH231" s="213"/>
      <c r="BI231" s="213"/>
      <c r="BJ231" s="213"/>
      <c r="BK231" s="213"/>
      <c r="BR231" s="13" t="s">
        <v>150</v>
      </c>
      <c r="BS231" s="40">
        <f>IF(BS228="X",BT44,BT43)</f>
        <v>26.565073615635743</v>
      </c>
      <c r="BT231" s="39"/>
      <c r="BU231" s="213"/>
      <c r="BV231" s="213"/>
      <c r="BW231" s="213"/>
      <c r="BX231" s="213"/>
      <c r="BY231" s="213"/>
      <c r="BZ231" s="213"/>
      <c r="CA231" s="213"/>
      <c r="CB231" s="213"/>
      <c r="CI231" s="13" t="s">
        <v>150</v>
      </c>
      <c r="CJ231" s="40">
        <f>IF(CJ228="X",CK44,CK43)</f>
        <v>26.565073615635743</v>
      </c>
      <c r="CK231" s="39"/>
      <c r="CL231" s="213"/>
      <c r="CM231" s="213"/>
      <c r="CN231" s="213"/>
      <c r="CO231" s="213"/>
      <c r="CP231" s="213"/>
      <c r="CQ231" s="213"/>
      <c r="CR231" s="213"/>
      <c r="CS231" s="213"/>
      <c r="CZ231" s="13" t="s">
        <v>150</v>
      </c>
      <c r="DA231" s="40">
        <f>IF(DA228="X",DB44,DB43)</f>
        <v>26.565073615635743</v>
      </c>
      <c r="DB231" s="39"/>
      <c r="DC231" s="213"/>
      <c r="DD231" s="213"/>
      <c r="DE231" s="213"/>
      <c r="DF231" s="213"/>
      <c r="DG231" s="213"/>
      <c r="DH231" s="213"/>
      <c r="DI231" s="213"/>
      <c r="DJ231" s="213"/>
      <c r="DQ231" s="13" t="s">
        <v>150</v>
      </c>
      <c r="DR231" s="40">
        <f>IF(DR228="X",DS44,DS43)</f>
        <v>26.565073615635743</v>
      </c>
      <c r="DS231" s="39"/>
      <c r="DT231" s="213"/>
      <c r="DU231" s="213"/>
      <c r="DV231" s="213"/>
      <c r="DW231" s="213"/>
      <c r="DX231" s="213"/>
      <c r="DY231" s="213"/>
      <c r="DZ231" s="213"/>
      <c r="EA231" s="213"/>
    </row>
    <row r="232" spans="1:132" x14ac:dyDescent="0.2">
      <c r="B232" s="13" t="s">
        <v>151</v>
      </c>
      <c r="C232" s="12" t="str">
        <f>IF(C228="X","+Y &amp; -Y","+X &amp; -X")</f>
        <v>+Y &amp; -Y</v>
      </c>
      <c r="D232" s="39"/>
      <c r="E232" s="17"/>
      <c r="F232" s="17"/>
      <c r="G232" s="17"/>
      <c r="H232" s="17"/>
      <c r="I232" s="17"/>
      <c r="J232" s="17"/>
      <c r="K232" s="17"/>
      <c r="L232" s="17"/>
      <c r="S232" s="13" t="s">
        <v>151</v>
      </c>
      <c r="T232" s="12" t="str">
        <f>IF(T228="X","+Y &amp; -Y","+X &amp; -X")</f>
        <v>+Y &amp; -Y</v>
      </c>
      <c r="U232" s="39"/>
      <c r="V232" s="213"/>
      <c r="W232" s="213"/>
      <c r="X232" s="213"/>
      <c r="Y232" s="213"/>
      <c r="Z232" s="213"/>
      <c r="AA232" s="213"/>
      <c r="AB232" s="213"/>
      <c r="AC232" s="213"/>
      <c r="AJ232" s="13" t="s">
        <v>151</v>
      </c>
      <c r="AK232" s="12" t="str">
        <f>IF(AK228="X","+Y &amp; -Y","+X &amp; -X")</f>
        <v>+Y &amp; -Y</v>
      </c>
      <c r="AL232" s="39"/>
      <c r="AM232" s="213"/>
      <c r="AN232" s="213"/>
      <c r="AO232" s="213"/>
      <c r="AP232" s="213"/>
      <c r="AQ232" s="213"/>
      <c r="AR232" s="213"/>
      <c r="AS232" s="213"/>
      <c r="AT232" s="213"/>
      <c r="BA232" s="13" t="s">
        <v>151</v>
      </c>
      <c r="BB232" s="12" t="str">
        <f>IF(BB228="X","+Y &amp; -Y","+X &amp; -X")</f>
        <v>+Y &amp; -Y</v>
      </c>
      <c r="BC232" s="39"/>
      <c r="BD232" s="213"/>
      <c r="BE232" s="213"/>
      <c r="BF232" s="213"/>
      <c r="BG232" s="213"/>
      <c r="BH232" s="213"/>
      <c r="BI232" s="213"/>
      <c r="BJ232" s="213"/>
      <c r="BK232" s="213"/>
      <c r="BR232" s="13" t="s">
        <v>151</v>
      </c>
      <c r="BS232" s="12" t="str">
        <f>IF(BS228="X","+Y &amp; -Y","+X &amp; -X")</f>
        <v>+X &amp; -X</v>
      </c>
      <c r="BT232" s="39"/>
      <c r="BU232" s="213"/>
      <c r="BV232" s="213"/>
      <c r="BW232" s="213"/>
      <c r="BX232" s="213"/>
      <c r="BY232" s="213"/>
      <c r="BZ232" s="213"/>
      <c r="CA232" s="213"/>
      <c r="CB232" s="213"/>
      <c r="CI232" s="13" t="s">
        <v>151</v>
      </c>
      <c r="CJ232" s="12" t="str">
        <f>IF(CJ228="X","+Y &amp; -Y","+X &amp; -X")</f>
        <v>+X &amp; -X</v>
      </c>
      <c r="CK232" s="39"/>
      <c r="CL232" s="213"/>
      <c r="CM232" s="213"/>
      <c r="CN232" s="213"/>
      <c r="CO232" s="213"/>
      <c r="CP232" s="213"/>
      <c r="CQ232" s="213"/>
      <c r="CR232" s="213"/>
      <c r="CS232" s="213"/>
      <c r="CZ232" s="13" t="s">
        <v>151</v>
      </c>
      <c r="DA232" s="12" t="str">
        <f>IF(DA228="X","+Y &amp; -Y","+X &amp; -X")</f>
        <v>+X &amp; -X</v>
      </c>
      <c r="DB232" s="39"/>
      <c r="DC232" s="213"/>
      <c r="DD232" s="213"/>
      <c r="DE232" s="213"/>
      <c r="DF232" s="213"/>
      <c r="DG232" s="213"/>
      <c r="DH232" s="213"/>
      <c r="DI232" s="213"/>
      <c r="DJ232" s="213"/>
      <c r="DQ232" s="13" t="s">
        <v>151</v>
      </c>
      <c r="DR232" s="12" t="str">
        <f>IF(DR228="X","+Y &amp; -Y","+X &amp; -X")</f>
        <v>+X &amp; -X</v>
      </c>
      <c r="DS232" s="39"/>
      <c r="DT232" s="213"/>
      <c r="DU232" s="213"/>
      <c r="DV232" s="213"/>
      <c r="DW232" s="213"/>
      <c r="DX232" s="213"/>
      <c r="DY232" s="213"/>
      <c r="DZ232" s="213"/>
      <c r="EA232" s="213"/>
    </row>
    <row r="233" spans="1:132" x14ac:dyDescent="0.2">
      <c r="B233" s="13" t="s">
        <v>150</v>
      </c>
      <c r="C233" s="40">
        <f>IF(C228="X",D43,D44)</f>
        <v>26.565073615635743</v>
      </c>
      <c r="D233" s="39"/>
      <c r="E233" s="17"/>
      <c r="F233" s="17"/>
      <c r="G233" s="17"/>
      <c r="H233" s="17"/>
      <c r="I233" s="17"/>
      <c r="J233" s="17"/>
      <c r="K233" s="17"/>
      <c r="L233" s="17"/>
      <c r="S233" s="13" t="s">
        <v>150</v>
      </c>
      <c r="T233" s="40">
        <f>IF(T228="X",U43,U44)</f>
        <v>26.565073615635743</v>
      </c>
      <c r="U233" s="39"/>
      <c r="V233" s="213"/>
      <c r="W233" s="213"/>
      <c r="X233" s="213"/>
      <c r="Y233" s="213"/>
      <c r="Z233" s="213"/>
      <c r="AA233" s="213"/>
      <c r="AB233" s="213"/>
      <c r="AC233" s="213"/>
      <c r="AJ233" s="13" t="s">
        <v>150</v>
      </c>
      <c r="AK233" s="40">
        <f>IF(AK228="X",AL43,AL44)</f>
        <v>26.565073615635743</v>
      </c>
      <c r="AL233" s="39"/>
      <c r="AM233" s="213"/>
      <c r="AN233" s="213"/>
      <c r="AO233" s="213"/>
      <c r="AP233" s="213"/>
      <c r="AQ233" s="213"/>
      <c r="AR233" s="213"/>
      <c r="AS233" s="213"/>
      <c r="AT233" s="213"/>
      <c r="BA233" s="13" t="s">
        <v>150</v>
      </c>
      <c r="BB233" s="40">
        <f>IF(BB228="X",BC43,BC44)</f>
        <v>26.565073615635743</v>
      </c>
      <c r="BC233" s="39"/>
      <c r="BD233" s="213"/>
      <c r="BE233" s="213"/>
      <c r="BF233" s="213"/>
      <c r="BG233" s="213"/>
      <c r="BH233" s="213"/>
      <c r="BI233" s="213"/>
      <c r="BJ233" s="213"/>
      <c r="BK233" s="213"/>
      <c r="BR233" s="13" t="s">
        <v>150</v>
      </c>
      <c r="BS233" s="40">
        <f>IF(BS228="X",BT43,BT44)</f>
        <v>26.565073615635743</v>
      </c>
      <c r="BT233" s="39"/>
      <c r="BU233" s="213"/>
      <c r="BV233" s="213"/>
      <c r="BW233" s="213"/>
      <c r="BX233" s="213"/>
      <c r="BY233" s="213"/>
      <c r="BZ233" s="213"/>
      <c r="CA233" s="213"/>
      <c r="CB233" s="213"/>
      <c r="CI233" s="13" t="s">
        <v>150</v>
      </c>
      <c r="CJ233" s="40">
        <f>IF(CJ228="X",CK43,CK44)</f>
        <v>26.565073615635743</v>
      </c>
      <c r="CK233" s="39"/>
      <c r="CL233" s="213"/>
      <c r="CM233" s="213"/>
      <c r="CN233" s="213"/>
      <c r="CO233" s="213"/>
      <c r="CP233" s="213"/>
      <c r="CQ233" s="213"/>
      <c r="CR233" s="213"/>
      <c r="CS233" s="213"/>
      <c r="CZ233" s="13" t="s">
        <v>150</v>
      </c>
      <c r="DA233" s="40">
        <f>IF(DA228="X",DB43,DB44)</f>
        <v>26.565073615635743</v>
      </c>
      <c r="DB233" s="39"/>
      <c r="DC233" s="213"/>
      <c r="DD233" s="213"/>
      <c r="DE233" s="213"/>
      <c r="DF233" s="213"/>
      <c r="DG233" s="213"/>
      <c r="DH233" s="213"/>
      <c r="DI233" s="213"/>
      <c r="DJ233" s="213"/>
      <c r="DQ233" s="13" t="s">
        <v>150</v>
      </c>
      <c r="DR233" s="40">
        <f>IF(DR228="X",DS43,DS44)</f>
        <v>26.565073615635743</v>
      </c>
      <c r="DS233" s="39"/>
      <c r="DT233" s="213"/>
      <c r="DU233" s="213"/>
      <c r="DV233" s="213"/>
      <c r="DW233" s="213"/>
      <c r="DX233" s="213"/>
      <c r="DY233" s="213"/>
      <c r="DZ233" s="213"/>
      <c r="EA233" s="213"/>
    </row>
    <row r="234" spans="1:132" x14ac:dyDescent="0.2">
      <c r="B234" s="13" t="s">
        <v>152</v>
      </c>
      <c r="C234" s="12">
        <f>IF(C228="X",D36,D35)</f>
        <v>20</v>
      </c>
      <c r="D234" s="39"/>
      <c r="E234" s="17"/>
      <c r="F234" s="17"/>
      <c r="G234" s="17"/>
      <c r="H234" s="17"/>
      <c r="I234" s="17"/>
      <c r="J234" s="17"/>
      <c r="K234" s="17"/>
      <c r="L234" s="17"/>
      <c r="S234" s="13" t="s">
        <v>152</v>
      </c>
      <c r="T234" s="12">
        <f>IF(T228="X",U36,U35)</f>
        <v>20</v>
      </c>
      <c r="U234" s="39"/>
      <c r="V234" s="213"/>
      <c r="W234" s="213"/>
      <c r="X234" s="213"/>
      <c r="Y234" s="213"/>
      <c r="Z234" s="213"/>
      <c r="AA234" s="213"/>
      <c r="AB234" s="213"/>
      <c r="AC234" s="213"/>
      <c r="AJ234" s="13" t="s">
        <v>152</v>
      </c>
      <c r="AK234" s="12">
        <f>IF(AK228="X",AL36,AL35)</f>
        <v>20</v>
      </c>
      <c r="AL234" s="39"/>
      <c r="AM234" s="213"/>
      <c r="AN234" s="213"/>
      <c r="AO234" s="213"/>
      <c r="AP234" s="213"/>
      <c r="AQ234" s="213"/>
      <c r="AR234" s="213"/>
      <c r="AS234" s="213"/>
      <c r="AT234" s="213"/>
      <c r="BA234" s="13" t="s">
        <v>152</v>
      </c>
      <c r="BB234" s="12">
        <f>IF(BB228="X",BC36,BC35)</f>
        <v>20</v>
      </c>
      <c r="BC234" s="39"/>
      <c r="BD234" s="213"/>
      <c r="BE234" s="213"/>
      <c r="BF234" s="213"/>
      <c r="BG234" s="213"/>
      <c r="BH234" s="213"/>
      <c r="BI234" s="213"/>
      <c r="BJ234" s="213"/>
      <c r="BK234" s="213"/>
      <c r="BR234" s="13" t="s">
        <v>152</v>
      </c>
      <c r="BS234" s="12">
        <f>IF(BS228="X",BT36,BT35)</f>
        <v>40</v>
      </c>
      <c r="BT234" s="39"/>
      <c r="BU234" s="213"/>
      <c r="BV234" s="213"/>
      <c r="BW234" s="213"/>
      <c r="BX234" s="213"/>
      <c r="BY234" s="213"/>
      <c r="BZ234" s="213"/>
      <c r="CA234" s="213"/>
      <c r="CB234" s="213"/>
      <c r="CI234" s="13" t="s">
        <v>152</v>
      </c>
      <c r="CJ234" s="12">
        <f>IF(CJ228="X",CK36,CK35)</f>
        <v>40</v>
      </c>
      <c r="CK234" s="39"/>
      <c r="CL234" s="213"/>
      <c r="CM234" s="213"/>
      <c r="CN234" s="213"/>
      <c r="CO234" s="213"/>
      <c r="CP234" s="213"/>
      <c r="CQ234" s="213"/>
      <c r="CR234" s="213"/>
      <c r="CS234" s="213"/>
      <c r="CZ234" s="13" t="s">
        <v>152</v>
      </c>
      <c r="DA234" s="12">
        <f>IF(DA228="X",DB36,DB35)</f>
        <v>40</v>
      </c>
      <c r="DB234" s="39"/>
      <c r="DC234" s="213"/>
      <c r="DD234" s="213"/>
      <c r="DE234" s="213"/>
      <c r="DF234" s="213"/>
      <c r="DG234" s="213"/>
      <c r="DH234" s="213"/>
      <c r="DI234" s="213"/>
      <c r="DJ234" s="213"/>
      <c r="DQ234" s="13" t="s">
        <v>152</v>
      </c>
      <c r="DR234" s="12">
        <f>IF(DR228="X",DS36,DS35)</f>
        <v>40</v>
      </c>
      <c r="DS234" s="39"/>
      <c r="DT234" s="213"/>
      <c r="DU234" s="213"/>
      <c r="DV234" s="213"/>
      <c r="DW234" s="213"/>
      <c r="DX234" s="213"/>
      <c r="DY234" s="213"/>
      <c r="DZ234" s="213"/>
      <c r="EA234" s="213"/>
    </row>
    <row r="235" spans="1:132" x14ac:dyDescent="0.2">
      <c r="B235" s="13" t="s">
        <v>153</v>
      </c>
      <c r="C235" s="12">
        <f>IF(C228="X",D35,D36)</f>
        <v>40</v>
      </c>
      <c r="D235" s="39"/>
      <c r="E235" s="17"/>
      <c r="F235" s="17"/>
      <c r="G235" s="17"/>
      <c r="H235" s="17"/>
      <c r="I235" s="17"/>
      <c r="J235" s="17"/>
      <c r="K235" s="17"/>
      <c r="L235" s="17"/>
      <c r="S235" s="13" t="s">
        <v>153</v>
      </c>
      <c r="T235" s="12">
        <f>IF(T228="X",U35,U36)</f>
        <v>40</v>
      </c>
      <c r="U235" s="39"/>
      <c r="V235" s="213"/>
      <c r="W235" s="213"/>
      <c r="X235" s="213"/>
      <c r="Y235" s="213"/>
      <c r="Z235" s="213"/>
      <c r="AA235" s="213"/>
      <c r="AB235" s="213"/>
      <c r="AC235" s="213"/>
      <c r="AJ235" s="13" t="s">
        <v>153</v>
      </c>
      <c r="AK235" s="12">
        <f>IF(AK228="X",AL35,AL36)</f>
        <v>40</v>
      </c>
      <c r="AL235" s="39"/>
      <c r="AM235" s="213"/>
      <c r="AN235" s="213"/>
      <c r="AO235" s="213"/>
      <c r="AP235" s="213"/>
      <c r="AQ235" s="213"/>
      <c r="AR235" s="213"/>
      <c r="AS235" s="213"/>
      <c r="AT235" s="213"/>
      <c r="BA235" s="13" t="s">
        <v>153</v>
      </c>
      <c r="BB235" s="12">
        <f>IF(BB228="X",BC35,BC36)</f>
        <v>40</v>
      </c>
      <c r="BC235" s="39"/>
      <c r="BD235" s="213"/>
      <c r="BE235" s="213"/>
      <c r="BF235" s="213"/>
      <c r="BG235" s="213"/>
      <c r="BH235" s="213"/>
      <c r="BI235" s="213"/>
      <c r="BJ235" s="213"/>
      <c r="BK235" s="213"/>
      <c r="BR235" s="13" t="s">
        <v>153</v>
      </c>
      <c r="BS235" s="12">
        <f>IF(BS228="X",BT35,BT36)</f>
        <v>20</v>
      </c>
      <c r="BT235" s="39"/>
      <c r="BU235" s="213"/>
      <c r="BV235" s="213"/>
      <c r="BW235" s="213"/>
      <c r="BX235" s="213"/>
      <c r="BY235" s="213"/>
      <c r="BZ235" s="213"/>
      <c r="CA235" s="213"/>
      <c r="CB235" s="213"/>
      <c r="CI235" s="13" t="s">
        <v>153</v>
      </c>
      <c r="CJ235" s="12">
        <f>IF(CJ228="X",CK35,CK36)</f>
        <v>20</v>
      </c>
      <c r="CK235" s="39"/>
      <c r="CL235" s="213"/>
      <c r="CM235" s="213"/>
      <c r="CN235" s="213"/>
      <c r="CO235" s="213"/>
      <c r="CP235" s="213"/>
      <c r="CQ235" s="213"/>
      <c r="CR235" s="213"/>
      <c r="CS235" s="213"/>
      <c r="CZ235" s="13" t="s">
        <v>153</v>
      </c>
      <c r="DA235" s="12">
        <f>IF(DA228="X",DB35,DB36)</f>
        <v>20</v>
      </c>
      <c r="DB235" s="39"/>
      <c r="DC235" s="213"/>
      <c r="DD235" s="213"/>
      <c r="DE235" s="213"/>
      <c r="DF235" s="213"/>
      <c r="DG235" s="213"/>
      <c r="DH235" s="213"/>
      <c r="DI235" s="213"/>
      <c r="DJ235" s="213"/>
      <c r="DQ235" s="13" t="s">
        <v>153</v>
      </c>
      <c r="DR235" s="12">
        <f>IF(DR228="X",DS35,DS36)</f>
        <v>20</v>
      </c>
      <c r="DS235" s="39"/>
      <c r="DT235" s="213"/>
      <c r="DU235" s="213"/>
      <c r="DV235" s="213"/>
      <c r="DW235" s="213"/>
      <c r="DX235" s="213"/>
      <c r="DY235" s="213"/>
      <c r="DZ235" s="213"/>
      <c r="EA235" s="213"/>
    </row>
    <row r="236" spans="1:132" x14ac:dyDescent="0.2">
      <c r="B236" s="13" t="s">
        <v>18</v>
      </c>
      <c r="C236" s="40">
        <f>D48</f>
        <v>10.5</v>
      </c>
      <c r="D236" s="39"/>
      <c r="E236" s="17"/>
      <c r="F236" s="17"/>
      <c r="G236" s="17"/>
      <c r="H236" s="17"/>
      <c r="I236" s="17"/>
      <c r="J236" s="17"/>
      <c r="K236" s="17"/>
      <c r="L236" s="17"/>
      <c r="S236" s="13" t="s">
        <v>18</v>
      </c>
      <c r="T236" s="40">
        <f>U48</f>
        <v>10.5</v>
      </c>
      <c r="U236" s="39"/>
      <c r="V236" s="213"/>
      <c r="W236" s="213"/>
      <c r="X236" s="213"/>
      <c r="Y236" s="213"/>
      <c r="Z236" s="213"/>
      <c r="AA236" s="213"/>
      <c r="AB236" s="213"/>
      <c r="AC236" s="213"/>
      <c r="AJ236" s="13" t="s">
        <v>18</v>
      </c>
      <c r="AK236" s="40">
        <f>AL48</f>
        <v>10.5</v>
      </c>
      <c r="AL236" s="39"/>
      <c r="AM236" s="213"/>
      <c r="AN236" s="213"/>
      <c r="AO236" s="213"/>
      <c r="AP236" s="213"/>
      <c r="AQ236" s="213"/>
      <c r="AR236" s="213"/>
      <c r="AS236" s="213"/>
      <c r="AT236" s="213"/>
      <c r="BA236" s="13" t="s">
        <v>18</v>
      </c>
      <c r="BB236" s="40">
        <f>BC48</f>
        <v>10.5</v>
      </c>
      <c r="BC236" s="39"/>
      <c r="BD236" s="213"/>
      <c r="BE236" s="213"/>
      <c r="BF236" s="213"/>
      <c r="BG236" s="213"/>
      <c r="BH236" s="213"/>
      <c r="BI236" s="213"/>
      <c r="BJ236" s="213"/>
      <c r="BK236" s="213"/>
      <c r="BR236" s="13" t="s">
        <v>18</v>
      </c>
      <c r="BS236" s="40">
        <f>BT48</f>
        <v>10.5</v>
      </c>
      <c r="BT236" s="39"/>
      <c r="BU236" s="213"/>
      <c r="BV236" s="213"/>
      <c r="BW236" s="213"/>
      <c r="BX236" s="213"/>
      <c r="BY236" s="213"/>
      <c r="BZ236" s="213"/>
      <c r="CA236" s="213"/>
      <c r="CB236" s="213"/>
      <c r="CI236" s="13" t="s">
        <v>18</v>
      </c>
      <c r="CJ236" s="40">
        <f>CK48</f>
        <v>10.5</v>
      </c>
      <c r="CK236" s="39"/>
      <c r="CL236" s="213"/>
      <c r="CM236" s="213"/>
      <c r="CN236" s="213"/>
      <c r="CO236" s="213"/>
      <c r="CP236" s="213"/>
      <c r="CQ236" s="213"/>
      <c r="CR236" s="213"/>
      <c r="CS236" s="213"/>
      <c r="CZ236" s="13" t="s">
        <v>18</v>
      </c>
      <c r="DA236" s="40">
        <f>DB48</f>
        <v>10.5</v>
      </c>
      <c r="DB236" s="39"/>
      <c r="DC236" s="213"/>
      <c r="DD236" s="213"/>
      <c r="DE236" s="213"/>
      <c r="DF236" s="213"/>
      <c r="DG236" s="213"/>
      <c r="DH236" s="213"/>
      <c r="DI236" s="213"/>
      <c r="DJ236" s="213"/>
      <c r="DQ236" s="13" t="s">
        <v>18</v>
      </c>
      <c r="DR236" s="40">
        <f>DS48</f>
        <v>10.5</v>
      </c>
      <c r="DS236" s="39"/>
      <c r="DT236" s="213"/>
      <c r="DU236" s="213"/>
      <c r="DV236" s="213"/>
      <c r="DW236" s="213"/>
      <c r="DX236" s="213"/>
      <c r="DY236" s="213"/>
      <c r="DZ236" s="213"/>
      <c r="EA236" s="213"/>
    </row>
    <row r="237" spans="1:132" x14ac:dyDescent="0.2">
      <c r="B237" s="13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S237" s="13"/>
      <c r="T237" s="213"/>
      <c r="U237" s="213"/>
      <c r="V237" s="213"/>
      <c r="W237" s="213"/>
      <c r="X237" s="213"/>
      <c r="Y237" s="213"/>
      <c r="Z237" s="213"/>
      <c r="AA237" s="213"/>
      <c r="AB237" s="213"/>
      <c r="AC237" s="213"/>
      <c r="AJ237" s="13"/>
      <c r="AK237" s="213"/>
      <c r="AL237" s="213"/>
      <c r="AM237" s="213"/>
      <c r="AN237" s="213"/>
      <c r="AO237" s="213"/>
      <c r="AP237" s="213"/>
      <c r="AQ237" s="213"/>
      <c r="AR237" s="213"/>
      <c r="AS237" s="213"/>
      <c r="AT237" s="213"/>
      <c r="BA237" s="13"/>
      <c r="BB237" s="213"/>
      <c r="BC237" s="213"/>
      <c r="BD237" s="213"/>
      <c r="BE237" s="213"/>
      <c r="BF237" s="213"/>
      <c r="BG237" s="213"/>
      <c r="BH237" s="213"/>
      <c r="BI237" s="213"/>
      <c r="BJ237" s="213"/>
      <c r="BK237" s="213"/>
      <c r="BR237" s="13"/>
      <c r="BS237" s="213"/>
      <c r="BT237" s="213"/>
      <c r="BU237" s="213"/>
      <c r="BV237" s="213"/>
      <c r="BW237" s="213"/>
      <c r="BX237" s="213"/>
      <c r="BY237" s="213"/>
      <c r="BZ237" s="213"/>
      <c r="CA237" s="213"/>
      <c r="CB237" s="213"/>
      <c r="CI237" s="13"/>
      <c r="CJ237" s="213"/>
      <c r="CK237" s="213"/>
      <c r="CL237" s="213"/>
      <c r="CM237" s="213"/>
      <c r="CN237" s="213"/>
      <c r="CO237" s="213"/>
      <c r="CP237" s="213"/>
      <c r="CQ237" s="213"/>
      <c r="CR237" s="213"/>
      <c r="CS237" s="213"/>
      <c r="CZ237" s="13"/>
      <c r="DA237" s="213"/>
      <c r="DB237" s="213"/>
      <c r="DC237" s="213"/>
      <c r="DD237" s="213"/>
      <c r="DE237" s="213"/>
      <c r="DF237" s="213"/>
      <c r="DG237" s="213"/>
      <c r="DH237" s="213"/>
      <c r="DI237" s="213"/>
      <c r="DJ237" s="213"/>
      <c r="DQ237" s="13"/>
      <c r="DR237" s="213"/>
      <c r="DS237" s="213"/>
      <c r="DT237" s="213"/>
      <c r="DU237" s="213"/>
      <c r="DV237" s="213"/>
      <c r="DW237" s="213"/>
      <c r="DX237" s="213"/>
      <c r="DY237" s="213"/>
      <c r="DZ237" s="213"/>
      <c r="EA237" s="213"/>
    </row>
    <row r="238" spans="1:132" x14ac:dyDescent="0.2">
      <c r="B238" s="13" t="s">
        <v>154</v>
      </c>
      <c r="C238" s="17" t="s">
        <v>155</v>
      </c>
      <c r="D238" s="78" t="str">
        <f>C56</f>
        <v>A</v>
      </c>
      <c r="E238" s="17"/>
      <c r="F238" s="17"/>
      <c r="G238" s="17"/>
      <c r="H238" s="17"/>
      <c r="I238" s="17"/>
      <c r="J238" s="17"/>
      <c r="K238" s="17"/>
      <c r="L238" s="17"/>
      <c r="M238" s="17"/>
      <c r="S238" s="13" t="s">
        <v>154</v>
      </c>
      <c r="T238" s="213" t="s">
        <v>155</v>
      </c>
      <c r="U238" s="78" t="str">
        <f>T56</f>
        <v>B</v>
      </c>
      <c r="V238" s="213"/>
      <c r="W238" s="213"/>
      <c r="X238" s="213"/>
      <c r="Y238" s="213"/>
      <c r="Z238" s="213"/>
      <c r="AA238" s="213"/>
      <c r="AB238" s="213"/>
      <c r="AC238" s="213"/>
      <c r="AD238" s="213"/>
      <c r="AJ238" s="13" t="s">
        <v>154</v>
      </c>
      <c r="AK238" s="213" t="s">
        <v>155</v>
      </c>
      <c r="AL238" s="78" t="str">
        <f>AK56</f>
        <v>A</v>
      </c>
      <c r="AM238" s="213"/>
      <c r="AN238" s="213"/>
      <c r="AO238" s="213"/>
      <c r="AP238" s="213"/>
      <c r="AQ238" s="213"/>
      <c r="AR238" s="213"/>
      <c r="AS238" s="213"/>
      <c r="AT238" s="213"/>
      <c r="AU238" s="213"/>
      <c r="BA238" s="13" t="s">
        <v>154</v>
      </c>
      <c r="BB238" s="213" t="s">
        <v>155</v>
      </c>
      <c r="BC238" s="78" t="str">
        <f>BB56</f>
        <v>B</v>
      </c>
      <c r="BD238" s="213"/>
      <c r="BE238" s="213"/>
      <c r="BF238" s="213"/>
      <c r="BG238" s="213"/>
      <c r="BH238" s="213"/>
      <c r="BI238" s="213"/>
      <c r="BJ238" s="213"/>
      <c r="BK238" s="213"/>
      <c r="BL238" s="213"/>
      <c r="BR238" s="13" t="s">
        <v>154</v>
      </c>
      <c r="BS238" s="213" t="s">
        <v>155</v>
      </c>
      <c r="BT238" s="78" t="str">
        <f>BS56</f>
        <v>A</v>
      </c>
      <c r="BU238" s="213"/>
      <c r="BV238" s="213"/>
      <c r="BW238" s="213"/>
      <c r="BX238" s="213"/>
      <c r="BY238" s="213"/>
      <c r="BZ238" s="213"/>
      <c r="CA238" s="213"/>
      <c r="CB238" s="213"/>
      <c r="CC238" s="213"/>
      <c r="CI238" s="13" t="s">
        <v>154</v>
      </c>
      <c r="CJ238" s="213" t="s">
        <v>155</v>
      </c>
      <c r="CK238" s="78" t="str">
        <f>CJ56</f>
        <v>B</v>
      </c>
      <c r="CL238" s="213"/>
      <c r="CM238" s="213"/>
      <c r="CN238" s="213"/>
      <c r="CO238" s="213"/>
      <c r="CP238" s="213"/>
      <c r="CQ238" s="213"/>
      <c r="CR238" s="213"/>
      <c r="CS238" s="213"/>
      <c r="CT238" s="213"/>
      <c r="CZ238" s="13" t="s">
        <v>154</v>
      </c>
      <c r="DA238" s="213" t="s">
        <v>155</v>
      </c>
      <c r="DB238" s="78" t="str">
        <f>DA56</f>
        <v>A</v>
      </c>
      <c r="DC238" s="213"/>
      <c r="DD238" s="213"/>
      <c r="DE238" s="213"/>
      <c r="DF238" s="213"/>
      <c r="DG238" s="213"/>
      <c r="DH238" s="213"/>
      <c r="DI238" s="213"/>
      <c r="DJ238" s="213"/>
      <c r="DK238" s="213"/>
      <c r="DQ238" s="13" t="s">
        <v>154</v>
      </c>
      <c r="DR238" s="213" t="s">
        <v>155</v>
      </c>
      <c r="DS238" s="78" t="str">
        <f>DR56</f>
        <v>B</v>
      </c>
      <c r="DT238" s="213"/>
      <c r="DU238" s="213"/>
      <c r="DV238" s="213"/>
      <c r="DW238" s="213"/>
      <c r="DX238" s="213"/>
      <c r="DY238" s="213"/>
      <c r="DZ238" s="213"/>
      <c r="EA238" s="213"/>
      <c r="EB238" s="213"/>
    </row>
    <row r="239" spans="1:132" x14ac:dyDescent="0.2">
      <c r="B239" s="13" t="s">
        <v>156</v>
      </c>
      <c r="C239" s="17" t="s">
        <v>157</v>
      </c>
      <c r="D239" s="78">
        <f>C57</f>
        <v>1</v>
      </c>
      <c r="E239" s="39" t="s">
        <v>158</v>
      </c>
      <c r="F239" s="17"/>
      <c r="G239" s="17"/>
      <c r="H239" s="17"/>
      <c r="I239" s="17"/>
      <c r="J239" s="17"/>
      <c r="K239" s="17"/>
      <c r="L239" s="17"/>
      <c r="M239" s="17"/>
      <c r="S239" s="13" t="s">
        <v>156</v>
      </c>
      <c r="T239" s="213" t="s">
        <v>157</v>
      </c>
      <c r="U239" s="78">
        <f>T57</f>
        <v>1</v>
      </c>
      <c r="V239" s="39" t="s">
        <v>158</v>
      </c>
      <c r="W239" s="213"/>
      <c r="X239" s="213"/>
      <c r="Y239" s="213"/>
      <c r="Z239" s="213"/>
      <c r="AA239" s="213"/>
      <c r="AB239" s="213"/>
      <c r="AC239" s="213"/>
      <c r="AD239" s="213"/>
      <c r="AJ239" s="13" t="s">
        <v>156</v>
      </c>
      <c r="AK239" s="213" t="s">
        <v>157</v>
      </c>
      <c r="AL239" s="78">
        <f>AK57</f>
        <v>1</v>
      </c>
      <c r="AM239" s="39" t="s">
        <v>158</v>
      </c>
      <c r="AN239" s="213"/>
      <c r="AO239" s="213"/>
      <c r="AP239" s="213"/>
      <c r="AQ239" s="213"/>
      <c r="AR239" s="213"/>
      <c r="AS239" s="213"/>
      <c r="AT239" s="213"/>
      <c r="AU239" s="213"/>
      <c r="BA239" s="13" t="s">
        <v>156</v>
      </c>
      <c r="BB239" s="213" t="s">
        <v>157</v>
      </c>
      <c r="BC239" s="78">
        <f>BB57</f>
        <v>1</v>
      </c>
      <c r="BD239" s="39" t="s">
        <v>158</v>
      </c>
      <c r="BE239" s="213"/>
      <c r="BF239" s="213"/>
      <c r="BG239" s="213"/>
      <c r="BH239" s="213"/>
      <c r="BI239" s="213"/>
      <c r="BJ239" s="213"/>
      <c r="BK239" s="213"/>
      <c r="BL239" s="213"/>
      <c r="BR239" s="13" t="s">
        <v>156</v>
      </c>
      <c r="BS239" s="213" t="s">
        <v>157</v>
      </c>
      <c r="BT239" s="78">
        <f>BS57</f>
        <v>1</v>
      </c>
      <c r="BU239" s="39" t="s">
        <v>158</v>
      </c>
      <c r="BV239" s="213"/>
      <c r="BW239" s="213"/>
      <c r="BX239" s="213"/>
      <c r="BY239" s="213"/>
      <c r="BZ239" s="213"/>
      <c r="CA239" s="213"/>
      <c r="CB239" s="213"/>
      <c r="CC239" s="213"/>
      <c r="CI239" s="13" t="s">
        <v>156</v>
      </c>
      <c r="CJ239" s="213" t="s">
        <v>157</v>
      </c>
      <c r="CK239" s="78">
        <f>CJ57</f>
        <v>1</v>
      </c>
      <c r="CL239" s="39" t="s">
        <v>158</v>
      </c>
      <c r="CM239" s="213"/>
      <c r="CN239" s="213"/>
      <c r="CO239" s="213"/>
      <c r="CP239" s="213"/>
      <c r="CQ239" s="213"/>
      <c r="CR239" s="213"/>
      <c r="CS239" s="213"/>
      <c r="CT239" s="213"/>
      <c r="CZ239" s="13" t="s">
        <v>156</v>
      </c>
      <c r="DA239" s="213" t="s">
        <v>157</v>
      </c>
      <c r="DB239" s="78">
        <f>DA57</f>
        <v>1</v>
      </c>
      <c r="DC239" s="39" t="s">
        <v>158</v>
      </c>
      <c r="DD239" s="213"/>
      <c r="DE239" s="213"/>
      <c r="DF239" s="213"/>
      <c r="DG239" s="213"/>
      <c r="DH239" s="213"/>
      <c r="DI239" s="213"/>
      <c r="DJ239" s="213"/>
      <c r="DK239" s="213"/>
      <c r="DQ239" s="13" t="s">
        <v>156</v>
      </c>
      <c r="DR239" s="213" t="s">
        <v>157</v>
      </c>
      <c r="DS239" s="78">
        <f>DR57</f>
        <v>1</v>
      </c>
      <c r="DT239" s="39" t="s">
        <v>158</v>
      </c>
      <c r="DU239" s="213"/>
      <c r="DV239" s="213"/>
      <c r="DW239" s="213"/>
      <c r="DX239" s="213"/>
      <c r="DY239" s="213"/>
      <c r="DZ239" s="213"/>
      <c r="EA239" s="213"/>
      <c r="EB239" s="213"/>
    </row>
    <row r="240" spans="1:132" x14ac:dyDescent="0.2">
      <c r="B240" s="13"/>
      <c r="C240" s="17"/>
      <c r="D240" s="17"/>
      <c r="E240" s="39"/>
      <c r="F240" s="17"/>
      <c r="G240" s="17"/>
      <c r="H240" s="17"/>
      <c r="I240" s="17"/>
      <c r="J240" s="17"/>
      <c r="K240" s="17"/>
      <c r="L240" s="17"/>
      <c r="M240" s="17"/>
      <c r="S240" s="13"/>
      <c r="T240" s="213"/>
      <c r="U240" s="213"/>
      <c r="V240" s="39"/>
      <c r="W240" s="213"/>
      <c r="X240" s="213"/>
      <c r="Y240" s="213"/>
      <c r="Z240" s="213"/>
      <c r="AA240" s="213"/>
      <c r="AB240" s="213"/>
      <c r="AC240" s="213"/>
      <c r="AD240" s="213"/>
      <c r="AJ240" s="13"/>
      <c r="AK240" s="213"/>
      <c r="AL240" s="213"/>
      <c r="AM240" s="39"/>
      <c r="AN240" s="213"/>
      <c r="AO240" s="213"/>
      <c r="AP240" s="213"/>
      <c r="AQ240" s="213"/>
      <c r="AR240" s="213"/>
      <c r="AS240" s="213"/>
      <c r="AT240" s="213"/>
      <c r="AU240" s="213"/>
      <c r="BA240" s="13"/>
      <c r="BB240" s="213"/>
      <c r="BC240" s="213"/>
      <c r="BD240" s="39"/>
      <c r="BE240" s="213"/>
      <c r="BF240" s="213"/>
      <c r="BG240" s="213"/>
      <c r="BH240" s="213"/>
      <c r="BI240" s="213"/>
      <c r="BJ240" s="213"/>
      <c r="BK240" s="213"/>
      <c r="BL240" s="213"/>
      <c r="BR240" s="13"/>
      <c r="BS240" s="213"/>
      <c r="BT240" s="213"/>
      <c r="BU240" s="39"/>
      <c r="BV240" s="213"/>
      <c r="BW240" s="213"/>
      <c r="BX240" s="213"/>
      <c r="BY240" s="213"/>
      <c r="BZ240" s="213"/>
      <c r="CA240" s="213"/>
      <c r="CB240" s="213"/>
      <c r="CC240" s="213"/>
      <c r="CI240" s="13"/>
      <c r="CJ240" s="213"/>
      <c r="CK240" s="213"/>
      <c r="CL240" s="39"/>
      <c r="CM240" s="213"/>
      <c r="CN240" s="213"/>
      <c r="CO240" s="213"/>
      <c r="CP240" s="213"/>
      <c r="CQ240" s="213"/>
      <c r="CR240" s="213"/>
      <c r="CS240" s="213"/>
      <c r="CT240" s="213"/>
      <c r="CZ240" s="13"/>
      <c r="DA240" s="213"/>
      <c r="DB240" s="213"/>
      <c r="DC240" s="39"/>
      <c r="DD240" s="213"/>
      <c r="DE240" s="213"/>
      <c r="DF240" s="213"/>
      <c r="DG240" s="213"/>
      <c r="DH240" s="213"/>
      <c r="DI240" s="213"/>
      <c r="DJ240" s="213"/>
      <c r="DK240" s="213"/>
      <c r="DQ240" s="13"/>
      <c r="DR240" s="213"/>
      <c r="DS240" s="213"/>
      <c r="DT240" s="39"/>
      <c r="DU240" s="213"/>
      <c r="DV240" s="213"/>
      <c r="DW240" s="213"/>
      <c r="DX240" s="213"/>
      <c r="DY240" s="213"/>
      <c r="DZ240" s="213"/>
      <c r="EA240" s="213"/>
      <c r="EB240" s="213"/>
    </row>
    <row r="241" spans="1:136" x14ac:dyDescent="0.2">
      <c r="B241" s="79" t="s">
        <v>159</v>
      </c>
      <c r="C241" s="17"/>
      <c r="D241" s="17"/>
      <c r="E241" s="39"/>
      <c r="F241" s="17"/>
      <c r="G241" s="17"/>
      <c r="H241" s="17"/>
      <c r="I241" s="17"/>
      <c r="J241" s="17"/>
      <c r="K241" s="17"/>
      <c r="L241" s="17"/>
      <c r="M241" s="17"/>
      <c r="S241" s="79" t="s">
        <v>159</v>
      </c>
      <c r="T241" s="213"/>
      <c r="U241" s="213"/>
      <c r="V241" s="39"/>
      <c r="W241" s="213"/>
      <c r="X241" s="213"/>
      <c r="Y241" s="213"/>
      <c r="Z241" s="213"/>
      <c r="AA241" s="213"/>
      <c r="AB241" s="213"/>
      <c r="AC241" s="213"/>
      <c r="AD241" s="213"/>
      <c r="AJ241" s="79" t="s">
        <v>159</v>
      </c>
      <c r="AK241" s="213"/>
      <c r="AL241" s="213"/>
      <c r="AM241" s="39"/>
      <c r="AN241" s="213"/>
      <c r="AO241" s="213"/>
      <c r="AP241" s="213"/>
      <c r="AQ241" s="213"/>
      <c r="AR241" s="213"/>
      <c r="AS241" s="213"/>
      <c r="AT241" s="213"/>
      <c r="AU241" s="213"/>
      <c r="BA241" s="79" t="s">
        <v>159</v>
      </c>
      <c r="BB241" s="213"/>
      <c r="BC241" s="213"/>
      <c r="BD241" s="39"/>
      <c r="BE241" s="213"/>
      <c r="BF241" s="213"/>
      <c r="BG241" s="213"/>
      <c r="BH241" s="213"/>
      <c r="BI241" s="213"/>
      <c r="BJ241" s="213"/>
      <c r="BK241" s="213"/>
      <c r="BL241" s="213"/>
      <c r="BR241" s="79" t="s">
        <v>159</v>
      </c>
      <c r="BS241" s="213"/>
      <c r="BT241" s="213"/>
      <c r="BU241" s="39"/>
      <c r="BV241" s="213"/>
      <c r="BW241" s="213"/>
      <c r="BX241" s="213"/>
      <c r="BY241" s="213"/>
      <c r="BZ241" s="213"/>
      <c r="CA241" s="213"/>
      <c r="CB241" s="213"/>
      <c r="CC241" s="213"/>
      <c r="CI241" s="79" t="s">
        <v>159</v>
      </c>
      <c r="CJ241" s="213"/>
      <c r="CK241" s="213"/>
      <c r="CL241" s="39"/>
      <c r="CM241" s="213"/>
      <c r="CN241" s="213"/>
      <c r="CO241" s="213"/>
      <c r="CP241" s="213"/>
      <c r="CQ241" s="213"/>
      <c r="CR241" s="213"/>
      <c r="CS241" s="213"/>
      <c r="CT241" s="213"/>
      <c r="CZ241" s="79" t="s">
        <v>159</v>
      </c>
      <c r="DA241" s="213"/>
      <c r="DB241" s="213"/>
      <c r="DC241" s="39"/>
      <c r="DD241" s="213"/>
      <c r="DE241" s="213"/>
      <c r="DF241" s="213"/>
      <c r="DG241" s="213"/>
      <c r="DH241" s="213"/>
      <c r="DI241" s="213"/>
      <c r="DJ241" s="213"/>
      <c r="DK241" s="213"/>
      <c r="DQ241" s="79" t="s">
        <v>159</v>
      </c>
      <c r="DR241" s="213"/>
      <c r="DS241" s="213"/>
      <c r="DT241" s="39"/>
      <c r="DU241" s="213"/>
      <c r="DV241" s="213"/>
      <c r="DW241" s="213"/>
      <c r="DX241" s="213"/>
      <c r="DY241" s="213"/>
      <c r="DZ241" s="213"/>
      <c r="EA241" s="213"/>
      <c r="EB241" s="213"/>
    </row>
    <row r="242" spans="1:136" x14ac:dyDescent="0.2">
      <c r="B242" s="62" t="s">
        <v>160</v>
      </c>
      <c r="C242" s="17"/>
      <c r="D242" s="17"/>
      <c r="E242" s="39"/>
      <c r="F242" s="17"/>
      <c r="G242" s="17"/>
      <c r="H242" s="17"/>
      <c r="I242" s="17"/>
      <c r="J242" s="17"/>
      <c r="K242" s="17"/>
      <c r="L242" s="17"/>
      <c r="M242" s="17"/>
      <c r="S242" s="62" t="s">
        <v>160</v>
      </c>
      <c r="T242" s="213"/>
      <c r="U242" s="213"/>
      <c r="V242" s="39"/>
      <c r="W242" s="213"/>
      <c r="X242" s="213"/>
      <c r="Y242" s="213"/>
      <c r="Z242" s="213"/>
      <c r="AA242" s="213"/>
      <c r="AB242" s="213"/>
      <c r="AC242" s="213"/>
      <c r="AD242" s="213"/>
      <c r="AJ242" s="62" t="s">
        <v>160</v>
      </c>
      <c r="AK242" s="213"/>
      <c r="AL242" s="213"/>
      <c r="AM242" s="39"/>
      <c r="AN242" s="213"/>
      <c r="AO242" s="213"/>
      <c r="AP242" s="213"/>
      <c r="AQ242" s="213"/>
      <c r="AR242" s="213"/>
      <c r="AS242" s="213"/>
      <c r="AT242" s="213"/>
      <c r="AU242" s="213"/>
      <c r="BA242" s="62" t="s">
        <v>160</v>
      </c>
      <c r="BB242" s="213"/>
      <c r="BC242" s="213"/>
      <c r="BD242" s="39"/>
      <c r="BE242" s="213"/>
      <c r="BF242" s="213"/>
      <c r="BG242" s="213"/>
      <c r="BH242" s="213"/>
      <c r="BI242" s="213"/>
      <c r="BJ242" s="213"/>
      <c r="BK242" s="213"/>
      <c r="BL242" s="213"/>
      <c r="BR242" s="62" t="s">
        <v>160</v>
      </c>
      <c r="BS242" s="213"/>
      <c r="BT242" s="213"/>
      <c r="BU242" s="39"/>
      <c r="BV242" s="213"/>
      <c r="BW242" s="213"/>
      <c r="BX242" s="213"/>
      <c r="BY242" s="213"/>
      <c r="BZ242" s="213"/>
      <c r="CA242" s="213"/>
      <c r="CB242" s="213"/>
      <c r="CC242" s="213"/>
      <c r="CI242" s="62" t="s">
        <v>160</v>
      </c>
      <c r="CJ242" s="213"/>
      <c r="CK242" s="213"/>
      <c r="CL242" s="39"/>
      <c r="CM242" s="213"/>
      <c r="CN242" s="213"/>
      <c r="CO242" s="213"/>
      <c r="CP242" s="213"/>
      <c r="CQ242" s="213"/>
      <c r="CR242" s="213"/>
      <c r="CS242" s="213"/>
      <c r="CT242" s="213"/>
      <c r="CZ242" s="62" t="s">
        <v>160</v>
      </c>
      <c r="DA242" s="213"/>
      <c r="DB242" s="213"/>
      <c r="DC242" s="39"/>
      <c r="DD242" s="213"/>
      <c r="DE242" s="213"/>
      <c r="DF242" s="213"/>
      <c r="DG242" s="213"/>
      <c r="DH242" s="213"/>
      <c r="DI242" s="213"/>
      <c r="DJ242" s="213"/>
      <c r="DK242" s="213"/>
      <c r="DQ242" s="62" t="s">
        <v>160</v>
      </c>
      <c r="DR242" s="213"/>
      <c r="DS242" s="213"/>
      <c r="DT242" s="39"/>
      <c r="DU242" s="213"/>
      <c r="DV242" s="213"/>
      <c r="DW242" s="213"/>
      <c r="DX242" s="213"/>
      <c r="DY242" s="213"/>
      <c r="DZ242" s="213"/>
      <c r="EA242" s="213"/>
      <c r="EB242" s="213"/>
    </row>
    <row r="243" spans="1:136" x14ac:dyDescent="0.2">
      <c r="B243" s="62"/>
      <c r="C243" s="17"/>
      <c r="D243" s="17"/>
      <c r="E243" s="39"/>
      <c r="F243" s="17"/>
      <c r="G243" s="17"/>
      <c r="H243" s="17"/>
      <c r="I243" s="17"/>
      <c r="J243" s="17"/>
      <c r="K243" s="17"/>
      <c r="L243" s="17"/>
      <c r="M243" s="17"/>
      <c r="S243" s="62"/>
      <c r="T243" s="213"/>
      <c r="U243" s="213"/>
      <c r="V243" s="39"/>
      <c r="W243" s="213"/>
      <c r="X243" s="213"/>
      <c r="Y243" s="213"/>
      <c r="Z243" s="213"/>
      <c r="AA243" s="213"/>
      <c r="AB243" s="213"/>
      <c r="AC243" s="213"/>
      <c r="AD243" s="213"/>
      <c r="AJ243" s="62"/>
      <c r="AK243" s="213"/>
      <c r="AL243" s="213"/>
      <c r="AM243" s="39"/>
      <c r="AN243" s="213"/>
      <c r="AO243" s="213"/>
      <c r="AP243" s="213"/>
      <c r="AQ243" s="213"/>
      <c r="AR243" s="213"/>
      <c r="AS243" s="213"/>
      <c r="AT243" s="213"/>
      <c r="AU243" s="213"/>
      <c r="BA243" s="62"/>
      <c r="BB243" s="213"/>
      <c r="BC243" s="213"/>
      <c r="BD243" s="39"/>
      <c r="BE243" s="213"/>
      <c r="BF243" s="213"/>
      <c r="BG243" s="213"/>
      <c r="BH243" s="213"/>
      <c r="BI243" s="213"/>
      <c r="BJ243" s="213"/>
      <c r="BK243" s="213"/>
      <c r="BL243" s="213"/>
      <c r="BR243" s="62"/>
      <c r="BS243" s="213"/>
      <c r="BT243" s="213"/>
      <c r="BU243" s="39"/>
      <c r="BV243" s="213"/>
      <c r="BW243" s="213"/>
      <c r="BX243" s="213"/>
      <c r="BY243" s="213"/>
      <c r="BZ243" s="213"/>
      <c r="CA243" s="213"/>
      <c r="CB243" s="213"/>
      <c r="CC243" s="213"/>
      <c r="CI243" s="62"/>
      <c r="CJ243" s="213"/>
      <c r="CK243" s="213"/>
      <c r="CL243" s="39"/>
      <c r="CM243" s="213"/>
      <c r="CN243" s="213"/>
      <c r="CO243" s="213"/>
      <c r="CP243" s="213"/>
      <c r="CQ243" s="213"/>
      <c r="CR243" s="213"/>
      <c r="CS243" s="213"/>
      <c r="CT243" s="213"/>
      <c r="CZ243" s="62"/>
      <c r="DA243" s="213"/>
      <c r="DB243" s="213"/>
      <c r="DC243" s="39"/>
      <c r="DD243" s="213"/>
      <c r="DE243" s="213"/>
      <c r="DF243" s="213"/>
      <c r="DG243" s="213"/>
      <c r="DH243" s="213"/>
      <c r="DI243" s="213"/>
      <c r="DJ243" s="213"/>
      <c r="DK243" s="213"/>
      <c r="DQ243" s="62"/>
      <c r="DR243" s="213"/>
      <c r="DS243" s="213"/>
      <c r="DT243" s="39"/>
      <c r="DU243" s="213"/>
      <c r="DV243" s="213"/>
      <c r="DW243" s="213"/>
      <c r="DX243" s="213"/>
      <c r="DY243" s="213"/>
      <c r="DZ243" s="213"/>
      <c r="EA243" s="213"/>
      <c r="EB243" s="213"/>
    </row>
    <row r="244" spans="1:136" x14ac:dyDescent="0.2">
      <c r="B244" s="62" t="s">
        <v>161</v>
      </c>
      <c r="C244" s="17"/>
      <c r="D244" s="17"/>
      <c r="E244" s="39"/>
      <c r="F244" s="17"/>
      <c r="G244" s="17"/>
      <c r="H244" s="17"/>
      <c r="I244" s="17"/>
      <c r="J244" s="17"/>
      <c r="K244" s="17"/>
      <c r="L244" s="17"/>
      <c r="M244" s="17"/>
      <c r="S244" s="62" t="s">
        <v>161</v>
      </c>
      <c r="T244" s="213"/>
      <c r="U244" s="213"/>
      <c r="V244" s="39"/>
      <c r="W244" s="213"/>
      <c r="X244" s="213"/>
      <c r="Y244" s="213"/>
      <c r="Z244" s="213"/>
      <c r="AA244" s="213"/>
      <c r="AB244" s="213"/>
      <c r="AC244" s="213"/>
      <c r="AD244" s="213"/>
      <c r="AJ244" s="62" t="s">
        <v>161</v>
      </c>
      <c r="AK244" s="213"/>
      <c r="AL244" s="213"/>
      <c r="AM244" s="39"/>
      <c r="AN244" s="213"/>
      <c r="AO244" s="213"/>
      <c r="AP244" s="213"/>
      <c r="AQ244" s="213"/>
      <c r="AR244" s="213"/>
      <c r="AS244" s="213"/>
      <c r="AT244" s="213"/>
      <c r="AU244" s="213"/>
      <c r="BA244" s="62" t="s">
        <v>161</v>
      </c>
      <c r="BB244" s="213"/>
      <c r="BC244" s="213"/>
      <c r="BD244" s="39"/>
      <c r="BE244" s="213"/>
      <c r="BF244" s="213"/>
      <c r="BG244" s="213"/>
      <c r="BH244" s="213"/>
      <c r="BI244" s="213"/>
      <c r="BJ244" s="213"/>
      <c r="BK244" s="213"/>
      <c r="BL244" s="213"/>
      <c r="BR244" s="62" t="s">
        <v>161</v>
      </c>
      <c r="BS244" s="213"/>
      <c r="BT244" s="213"/>
      <c r="BU244" s="39"/>
      <c r="BV244" s="213"/>
      <c r="BW244" s="213"/>
      <c r="BX244" s="213"/>
      <c r="BY244" s="213"/>
      <c r="BZ244" s="213"/>
      <c r="CA244" s="213"/>
      <c r="CB244" s="213"/>
      <c r="CC244" s="213"/>
      <c r="CI244" s="62" t="s">
        <v>161</v>
      </c>
      <c r="CJ244" s="213"/>
      <c r="CK244" s="213"/>
      <c r="CL244" s="39"/>
      <c r="CM244" s="213"/>
      <c r="CN244" s="213"/>
      <c r="CO244" s="213"/>
      <c r="CP244" s="213"/>
      <c r="CQ244" s="213"/>
      <c r="CR244" s="213"/>
      <c r="CS244" s="213"/>
      <c r="CT244" s="213"/>
      <c r="CZ244" s="62" t="s">
        <v>161</v>
      </c>
      <c r="DA244" s="213"/>
      <c r="DB244" s="213"/>
      <c r="DC244" s="39"/>
      <c r="DD244" s="213"/>
      <c r="DE244" s="213"/>
      <c r="DF244" s="213"/>
      <c r="DG244" s="213"/>
      <c r="DH244" s="213"/>
      <c r="DI244" s="213"/>
      <c r="DJ244" s="213"/>
      <c r="DK244" s="213"/>
      <c r="DQ244" s="62" t="s">
        <v>161</v>
      </c>
      <c r="DR244" s="213"/>
      <c r="DS244" s="213"/>
      <c r="DT244" s="39"/>
      <c r="DU244" s="213"/>
      <c r="DV244" s="213"/>
      <c r="DW244" s="213"/>
      <c r="DX244" s="213"/>
      <c r="DY244" s="213"/>
      <c r="DZ244" s="213"/>
      <c r="EA244" s="213"/>
      <c r="EB244" s="213"/>
    </row>
    <row r="245" spans="1:136" x14ac:dyDescent="0.2">
      <c r="B245" s="62" t="s">
        <v>162</v>
      </c>
      <c r="C245" s="17"/>
      <c r="D245" s="17"/>
      <c r="E245" s="39"/>
      <c r="F245" s="17"/>
      <c r="G245" s="17"/>
      <c r="H245" s="17"/>
      <c r="I245" s="17"/>
      <c r="J245" s="17"/>
      <c r="K245" s="17"/>
      <c r="L245" s="17"/>
      <c r="M245" s="17"/>
      <c r="S245" s="62" t="s">
        <v>162</v>
      </c>
      <c r="T245" s="213"/>
      <c r="U245" s="213"/>
      <c r="V245" s="39"/>
      <c r="W245" s="213"/>
      <c r="X245" s="213"/>
      <c r="Y245" s="213"/>
      <c r="Z245" s="213"/>
      <c r="AA245" s="213"/>
      <c r="AB245" s="213"/>
      <c r="AC245" s="213"/>
      <c r="AD245" s="213"/>
      <c r="AJ245" s="62" t="s">
        <v>162</v>
      </c>
      <c r="AK245" s="213"/>
      <c r="AL245" s="213"/>
      <c r="AM245" s="39"/>
      <c r="AN245" s="213"/>
      <c r="AO245" s="213"/>
      <c r="AP245" s="213"/>
      <c r="AQ245" s="213"/>
      <c r="AR245" s="213"/>
      <c r="AS245" s="213"/>
      <c r="AT245" s="213"/>
      <c r="AU245" s="213"/>
      <c r="BA245" s="62" t="s">
        <v>162</v>
      </c>
      <c r="BB245" s="213"/>
      <c r="BC245" s="213"/>
      <c r="BD245" s="39"/>
      <c r="BE245" s="213"/>
      <c r="BF245" s="213"/>
      <c r="BG245" s="213"/>
      <c r="BH245" s="213"/>
      <c r="BI245" s="213"/>
      <c r="BJ245" s="213"/>
      <c r="BK245" s="213"/>
      <c r="BL245" s="213"/>
      <c r="BR245" s="62" t="s">
        <v>162</v>
      </c>
      <c r="BS245" s="213"/>
      <c r="BT245" s="213"/>
      <c r="BU245" s="39"/>
      <c r="BV245" s="213"/>
      <c r="BW245" s="213"/>
      <c r="BX245" s="213"/>
      <c r="BY245" s="213"/>
      <c r="BZ245" s="213"/>
      <c r="CA245" s="213"/>
      <c r="CB245" s="213"/>
      <c r="CC245" s="213"/>
      <c r="CI245" s="62" t="s">
        <v>162</v>
      </c>
      <c r="CJ245" s="213"/>
      <c r="CK245" s="213"/>
      <c r="CL245" s="39"/>
      <c r="CM245" s="213"/>
      <c r="CN245" s="213"/>
      <c r="CO245" s="213"/>
      <c r="CP245" s="213"/>
      <c r="CQ245" s="213"/>
      <c r="CR245" s="213"/>
      <c r="CS245" s="213"/>
      <c r="CT245" s="213"/>
      <c r="CZ245" s="62" t="s">
        <v>162</v>
      </c>
      <c r="DA245" s="213"/>
      <c r="DB245" s="213"/>
      <c r="DC245" s="39"/>
      <c r="DD245" s="213"/>
      <c r="DE245" s="213"/>
      <c r="DF245" s="213"/>
      <c r="DG245" s="213"/>
      <c r="DH245" s="213"/>
      <c r="DI245" s="213"/>
      <c r="DJ245" s="213"/>
      <c r="DK245" s="213"/>
      <c r="DQ245" s="62" t="s">
        <v>162</v>
      </c>
      <c r="DR245" s="213"/>
      <c r="DS245" s="213"/>
      <c r="DT245" s="39"/>
      <c r="DU245" s="213"/>
      <c r="DV245" s="213"/>
      <c r="DW245" s="213"/>
      <c r="DX245" s="213"/>
      <c r="DY245" s="213"/>
      <c r="DZ245" s="213"/>
      <c r="EA245" s="213"/>
      <c r="EB245" s="213"/>
    </row>
    <row r="246" spans="1:136" x14ac:dyDescent="0.2">
      <c r="B246" s="62" t="s">
        <v>163</v>
      </c>
      <c r="C246" s="17"/>
      <c r="D246" s="17"/>
      <c r="E246" s="39"/>
      <c r="F246" s="17"/>
      <c r="G246" s="17"/>
      <c r="H246" s="17"/>
      <c r="I246" s="17"/>
      <c r="J246" s="17"/>
      <c r="K246" s="17"/>
      <c r="L246" s="17"/>
      <c r="M246" s="17"/>
      <c r="S246" s="62" t="s">
        <v>163</v>
      </c>
      <c r="T246" s="213"/>
      <c r="U246" s="213"/>
      <c r="V246" s="39"/>
      <c r="W246" s="213"/>
      <c r="X246" s="213"/>
      <c r="Y246" s="213"/>
      <c r="Z246" s="213"/>
      <c r="AA246" s="213"/>
      <c r="AB246" s="213"/>
      <c r="AC246" s="213"/>
      <c r="AD246" s="213"/>
      <c r="AJ246" s="62" t="s">
        <v>163</v>
      </c>
      <c r="AK246" s="213"/>
      <c r="AL246" s="213"/>
      <c r="AM246" s="39"/>
      <c r="AN246" s="213"/>
      <c r="AO246" s="213"/>
      <c r="AP246" s="213"/>
      <c r="AQ246" s="213"/>
      <c r="AR246" s="213"/>
      <c r="AS246" s="213"/>
      <c r="AT246" s="213"/>
      <c r="AU246" s="213"/>
      <c r="BA246" s="62" t="s">
        <v>163</v>
      </c>
      <c r="BB246" s="213"/>
      <c r="BC246" s="213"/>
      <c r="BD246" s="39"/>
      <c r="BE246" s="213"/>
      <c r="BF246" s="213"/>
      <c r="BG246" s="213"/>
      <c r="BH246" s="213"/>
      <c r="BI246" s="213"/>
      <c r="BJ246" s="213"/>
      <c r="BK246" s="213"/>
      <c r="BL246" s="213"/>
      <c r="BR246" s="62" t="s">
        <v>163</v>
      </c>
      <c r="BS246" s="213"/>
      <c r="BT246" s="213"/>
      <c r="BU246" s="39"/>
      <c r="BV246" s="213"/>
      <c r="BW246" s="213"/>
      <c r="BX246" s="213"/>
      <c r="BY246" s="213"/>
      <c r="BZ246" s="213"/>
      <c r="CA246" s="213"/>
      <c r="CB246" s="213"/>
      <c r="CC246" s="213"/>
      <c r="CI246" s="62" t="s">
        <v>163</v>
      </c>
      <c r="CJ246" s="213"/>
      <c r="CK246" s="213"/>
      <c r="CL246" s="39"/>
      <c r="CM246" s="213"/>
      <c r="CN246" s="213"/>
      <c r="CO246" s="213"/>
      <c r="CP246" s="213"/>
      <c r="CQ246" s="213"/>
      <c r="CR246" s="213"/>
      <c r="CS246" s="213"/>
      <c r="CT246" s="213"/>
      <c r="CZ246" s="62" t="s">
        <v>163</v>
      </c>
      <c r="DA246" s="213"/>
      <c r="DB246" s="213"/>
      <c r="DC246" s="39"/>
      <c r="DD246" s="213"/>
      <c r="DE246" s="213"/>
      <c r="DF246" s="213"/>
      <c r="DG246" s="213"/>
      <c r="DH246" s="213"/>
      <c r="DI246" s="213"/>
      <c r="DJ246" s="213"/>
      <c r="DK246" s="213"/>
      <c r="DQ246" s="62" t="s">
        <v>163</v>
      </c>
      <c r="DR246" s="213"/>
      <c r="DS246" s="213"/>
      <c r="DT246" s="39"/>
      <c r="DU246" s="213"/>
      <c r="DV246" s="213"/>
      <c r="DW246" s="213"/>
      <c r="DX246" s="213"/>
      <c r="DY246" s="213"/>
      <c r="DZ246" s="213"/>
      <c r="EA246" s="213"/>
      <c r="EB246" s="213"/>
    </row>
    <row r="247" spans="1:136" x14ac:dyDescent="0.2">
      <c r="B247" s="13"/>
      <c r="C247" s="17"/>
      <c r="D247" s="17"/>
      <c r="E247" s="39"/>
      <c r="F247" s="17"/>
      <c r="G247" s="17"/>
      <c r="H247" s="17"/>
      <c r="I247" s="17"/>
      <c r="J247" s="17"/>
      <c r="K247" s="17"/>
      <c r="L247" s="17"/>
      <c r="M247" s="17"/>
      <c r="S247" s="13"/>
      <c r="T247" s="213"/>
      <c r="U247" s="213"/>
      <c r="V247" s="39"/>
      <c r="W247" s="213"/>
      <c r="X247" s="213"/>
      <c r="Y247" s="213"/>
      <c r="Z247" s="213"/>
      <c r="AA247" s="213"/>
      <c r="AB247" s="213"/>
      <c r="AC247" s="213"/>
      <c r="AD247" s="213"/>
      <c r="AJ247" s="13"/>
      <c r="AK247" s="213"/>
      <c r="AL247" s="213"/>
      <c r="AM247" s="39"/>
      <c r="AN247" s="213"/>
      <c r="AO247" s="213"/>
      <c r="AP247" s="213"/>
      <c r="AQ247" s="213"/>
      <c r="AR247" s="213"/>
      <c r="AS247" s="213"/>
      <c r="AT247" s="213"/>
      <c r="AU247" s="213"/>
      <c r="BA247" s="13"/>
      <c r="BB247" s="213"/>
      <c r="BC247" s="213"/>
      <c r="BD247" s="39"/>
      <c r="BE247" s="213"/>
      <c r="BF247" s="213"/>
      <c r="BG247" s="213"/>
      <c r="BH247" s="213"/>
      <c r="BI247" s="213"/>
      <c r="BJ247" s="213"/>
      <c r="BK247" s="213"/>
      <c r="BL247" s="213"/>
      <c r="BR247" s="13"/>
      <c r="BS247" s="213"/>
      <c r="BT247" s="213"/>
      <c r="BU247" s="39"/>
      <c r="BV247" s="213"/>
      <c r="BW247" s="213"/>
      <c r="BX247" s="213"/>
      <c r="BY247" s="213"/>
      <c r="BZ247" s="213"/>
      <c r="CA247" s="213"/>
      <c r="CB247" s="213"/>
      <c r="CC247" s="213"/>
      <c r="CI247" s="13"/>
      <c r="CJ247" s="213"/>
      <c r="CK247" s="213"/>
      <c r="CL247" s="39"/>
      <c r="CM247" s="213"/>
      <c r="CN247" s="213"/>
      <c r="CO247" s="213"/>
      <c r="CP247" s="213"/>
      <c r="CQ247" s="213"/>
      <c r="CR247" s="213"/>
      <c r="CS247" s="213"/>
      <c r="CT247" s="213"/>
      <c r="CZ247" s="13"/>
      <c r="DA247" s="213"/>
      <c r="DB247" s="213"/>
      <c r="DC247" s="39"/>
      <c r="DD247" s="213"/>
      <c r="DE247" s="213"/>
      <c r="DF247" s="213"/>
      <c r="DG247" s="213"/>
      <c r="DH247" s="213"/>
      <c r="DI247" s="213"/>
      <c r="DJ247" s="213"/>
      <c r="DK247" s="213"/>
      <c r="DQ247" s="13"/>
      <c r="DR247" s="213"/>
      <c r="DS247" s="213"/>
      <c r="DT247" s="39"/>
      <c r="DU247" s="213"/>
      <c r="DV247" s="213"/>
      <c r="DW247" s="213"/>
      <c r="DX247" s="213"/>
      <c r="DY247" s="213"/>
      <c r="DZ247" s="213"/>
      <c r="EA247" s="213"/>
      <c r="EB247" s="213"/>
    </row>
    <row r="248" spans="1:136" x14ac:dyDescent="0.2">
      <c r="B248" s="46" t="s">
        <v>164</v>
      </c>
      <c r="C248" s="17"/>
      <c r="D248" s="241" t="s">
        <v>165</v>
      </c>
      <c r="E248" s="241"/>
      <c r="F248" s="241"/>
      <c r="G248" s="241"/>
      <c r="H248" s="235" t="s">
        <v>166</v>
      </c>
      <c r="I248" s="236"/>
      <c r="J248" s="236"/>
      <c r="K248" s="237"/>
      <c r="L248" s="17"/>
      <c r="M248" s="17"/>
      <c r="S248" s="46" t="s">
        <v>164</v>
      </c>
      <c r="T248" s="213"/>
      <c r="U248" s="241" t="s">
        <v>165</v>
      </c>
      <c r="V248" s="241"/>
      <c r="W248" s="241"/>
      <c r="X248" s="241"/>
      <c r="Y248" s="235" t="s">
        <v>166</v>
      </c>
      <c r="Z248" s="236"/>
      <c r="AA248" s="236"/>
      <c r="AB248" s="237"/>
      <c r="AC248" s="213"/>
      <c r="AD248" s="213"/>
      <c r="AJ248" s="46" t="s">
        <v>164</v>
      </c>
      <c r="AK248" s="213"/>
      <c r="AL248" s="241" t="s">
        <v>165</v>
      </c>
      <c r="AM248" s="241"/>
      <c r="AN248" s="241"/>
      <c r="AO248" s="241"/>
      <c r="AP248" s="235" t="s">
        <v>166</v>
      </c>
      <c r="AQ248" s="236"/>
      <c r="AR248" s="236"/>
      <c r="AS248" s="237"/>
      <c r="AT248" s="213"/>
      <c r="AU248" s="213"/>
      <c r="BA248" s="46" t="s">
        <v>164</v>
      </c>
      <c r="BB248" s="213"/>
      <c r="BC248" s="241" t="s">
        <v>165</v>
      </c>
      <c r="BD248" s="241"/>
      <c r="BE248" s="241"/>
      <c r="BF248" s="241"/>
      <c r="BG248" s="235" t="s">
        <v>166</v>
      </c>
      <c r="BH248" s="236"/>
      <c r="BI248" s="236"/>
      <c r="BJ248" s="237"/>
      <c r="BK248" s="213"/>
      <c r="BL248" s="213"/>
      <c r="BR248" s="46" t="s">
        <v>164</v>
      </c>
      <c r="BS248" s="213"/>
      <c r="BT248" s="241" t="s">
        <v>165</v>
      </c>
      <c r="BU248" s="241"/>
      <c r="BV248" s="241"/>
      <c r="BW248" s="241"/>
      <c r="BX248" s="235" t="s">
        <v>166</v>
      </c>
      <c r="BY248" s="236"/>
      <c r="BZ248" s="236"/>
      <c r="CA248" s="237"/>
      <c r="CB248" s="213"/>
      <c r="CC248" s="213"/>
      <c r="CG248" s="241" t="s">
        <v>165</v>
      </c>
      <c r="CH248" s="241"/>
      <c r="CI248" s="241"/>
      <c r="CJ248" s="241"/>
      <c r="CK248" s="241" t="s">
        <v>165</v>
      </c>
      <c r="CL248" s="241"/>
      <c r="CM248" s="241"/>
      <c r="CN248" s="241"/>
      <c r="CO248" s="235" t="s">
        <v>166</v>
      </c>
      <c r="CP248" s="236"/>
      <c r="CQ248" s="236"/>
      <c r="CR248" s="237"/>
      <c r="CS248" s="213"/>
      <c r="CT248" s="213"/>
      <c r="CW248" s="241" t="s">
        <v>165</v>
      </c>
      <c r="CX248" s="241"/>
      <c r="CY248" s="241"/>
      <c r="CZ248" s="241"/>
      <c r="DA248" s="213"/>
      <c r="DB248" s="241" t="s">
        <v>165</v>
      </c>
      <c r="DC248" s="241"/>
      <c r="DD248" s="241"/>
      <c r="DE248" s="241"/>
      <c r="DF248" s="235" t="s">
        <v>166</v>
      </c>
      <c r="DG248" s="236"/>
      <c r="DH248" s="236"/>
      <c r="DI248" s="237"/>
      <c r="DJ248" s="213"/>
      <c r="DK248" s="213"/>
      <c r="DM248" s="241" t="s">
        <v>165</v>
      </c>
      <c r="DN248" s="241"/>
      <c r="DO248" s="241"/>
      <c r="DP248" s="241"/>
      <c r="DQ248" s="46" t="s">
        <v>164</v>
      </c>
      <c r="DR248" s="213"/>
      <c r="DS248" s="241" t="s">
        <v>165</v>
      </c>
      <c r="DT248" s="241"/>
      <c r="DU248" s="241"/>
      <c r="DV248" s="241"/>
      <c r="DW248" s="235" t="s">
        <v>166</v>
      </c>
      <c r="DX248" s="236"/>
      <c r="DY248" s="236"/>
      <c r="DZ248" s="237"/>
      <c r="EA248" s="213"/>
      <c r="EB248" s="213"/>
    </row>
    <row r="249" spans="1:136" x14ac:dyDescent="0.2">
      <c r="C249" s="17"/>
      <c r="D249" s="235" t="s">
        <v>167</v>
      </c>
      <c r="E249" s="237"/>
      <c r="F249" s="235" t="s">
        <v>168</v>
      </c>
      <c r="G249" s="237"/>
      <c r="H249" s="235" t="s">
        <v>167</v>
      </c>
      <c r="I249" s="237"/>
      <c r="J249" s="235" t="s">
        <v>168</v>
      </c>
      <c r="K249" s="237"/>
      <c r="L249" s="17"/>
      <c r="M249" s="17"/>
      <c r="O249" s="28"/>
      <c r="T249" s="213"/>
      <c r="U249" s="235" t="s">
        <v>167</v>
      </c>
      <c r="V249" s="237"/>
      <c r="W249" s="235" t="s">
        <v>168</v>
      </c>
      <c r="X249" s="237"/>
      <c r="Y249" s="235" t="s">
        <v>167</v>
      </c>
      <c r="Z249" s="237"/>
      <c r="AA249" s="235" t="s">
        <v>168</v>
      </c>
      <c r="AB249" s="237"/>
      <c r="AC249" s="213"/>
      <c r="AD249" s="213"/>
      <c r="AF249" s="28"/>
      <c r="AK249" s="213"/>
      <c r="AL249" s="235" t="s">
        <v>167</v>
      </c>
      <c r="AM249" s="237"/>
      <c r="AN249" s="235" t="s">
        <v>168</v>
      </c>
      <c r="AO249" s="237"/>
      <c r="AP249" s="235" t="s">
        <v>167</v>
      </c>
      <c r="AQ249" s="237"/>
      <c r="AR249" s="235" t="s">
        <v>168</v>
      </c>
      <c r="AS249" s="237"/>
      <c r="AT249" s="213"/>
      <c r="AU249" s="213"/>
      <c r="AW249" s="28"/>
      <c r="BB249" s="213"/>
      <c r="BC249" s="235" t="s">
        <v>167</v>
      </c>
      <c r="BD249" s="237"/>
      <c r="BE249" s="235" t="s">
        <v>168</v>
      </c>
      <c r="BF249" s="237"/>
      <c r="BG249" s="235" t="s">
        <v>167</v>
      </c>
      <c r="BH249" s="237"/>
      <c r="BI249" s="235" t="s">
        <v>168</v>
      </c>
      <c r="BJ249" s="237"/>
      <c r="BK249" s="213"/>
      <c r="BL249" s="213"/>
      <c r="BN249" s="28"/>
      <c r="BS249" s="213"/>
      <c r="BT249" s="235" t="s">
        <v>167</v>
      </c>
      <c r="BU249" s="237"/>
      <c r="BV249" s="235" t="s">
        <v>168</v>
      </c>
      <c r="BW249" s="237"/>
      <c r="BX249" s="235" t="s">
        <v>167</v>
      </c>
      <c r="BY249" s="237"/>
      <c r="BZ249" s="235" t="s">
        <v>168</v>
      </c>
      <c r="CA249" s="237"/>
      <c r="CB249" s="213"/>
      <c r="CC249" s="213"/>
      <c r="CE249" s="28"/>
      <c r="CG249" s="235" t="s">
        <v>167</v>
      </c>
      <c r="CH249" s="237"/>
      <c r="CJ249" s="213"/>
      <c r="CK249" s="235" t="s">
        <v>167</v>
      </c>
      <c r="CL249" s="237"/>
      <c r="CM249" s="235" t="s">
        <v>168</v>
      </c>
      <c r="CN249" s="237"/>
      <c r="CO249" s="235" t="s">
        <v>167</v>
      </c>
      <c r="CP249" s="237"/>
      <c r="CQ249" s="235" t="s">
        <v>168</v>
      </c>
      <c r="CR249" s="237"/>
      <c r="CS249" s="213"/>
      <c r="CT249" s="213"/>
      <c r="CV249" s="28"/>
      <c r="DA249" s="213"/>
      <c r="DB249" s="235" t="s">
        <v>167</v>
      </c>
      <c r="DC249" s="237"/>
      <c r="DD249" s="235" t="s">
        <v>168</v>
      </c>
      <c r="DE249" s="237"/>
      <c r="DF249" s="235" t="s">
        <v>167</v>
      </c>
      <c r="DG249" s="237"/>
      <c r="DH249" s="235" t="s">
        <v>168</v>
      </c>
      <c r="DI249" s="237"/>
      <c r="DJ249" s="213"/>
      <c r="DK249" s="213"/>
      <c r="DM249" s="28"/>
      <c r="DO249" s="235" t="s">
        <v>168</v>
      </c>
      <c r="DP249" s="237"/>
      <c r="DR249" s="213"/>
      <c r="DS249" s="235" t="s">
        <v>167</v>
      </c>
      <c r="DT249" s="237"/>
      <c r="DU249" s="235" t="s">
        <v>168</v>
      </c>
      <c r="DV249" s="237"/>
      <c r="DW249" s="235" t="s">
        <v>167</v>
      </c>
      <c r="DX249" s="237"/>
      <c r="DY249" s="235" t="s">
        <v>168</v>
      </c>
      <c r="DZ249" s="237"/>
      <c r="EA249" s="213"/>
      <c r="EB249" s="213"/>
      <c r="ED249" s="28"/>
    </row>
    <row r="250" spans="1:136" x14ac:dyDescent="0.2">
      <c r="C250" s="24" t="s">
        <v>169</v>
      </c>
      <c r="D250" s="80" t="s">
        <v>170</v>
      </c>
      <c r="E250" s="17" t="s">
        <v>171</v>
      </c>
      <c r="F250" s="80" t="s">
        <v>170</v>
      </c>
      <c r="G250" s="17" t="s">
        <v>171</v>
      </c>
      <c r="H250" s="80" t="s">
        <v>170</v>
      </c>
      <c r="I250" s="81" t="s">
        <v>171</v>
      </c>
      <c r="J250" s="17" t="s">
        <v>170</v>
      </c>
      <c r="K250" s="81" t="s">
        <v>171</v>
      </c>
      <c r="L250" s="82" t="s">
        <v>170</v>
      </c>
      <c r="M250" s="83" t="s">
        <v>171</v>
      </c>
      <c r="N250" s="82" t="s">
        <v>170</v>
      </c>
      <c r="O250" s="81" t="s">
        <v>171</v>
      </c>
      <c r="T250" s="24" t="s">
        <v>169</v>
      </c>
      <c r="U250" s="80" t="s">
        <v>170</v>
      </c>
      <c r="V250" s="213" t="s">
        <v>171</v>
      </c>
      <c r="W250" s="80" t="s">
        <v>170</v>
      </c>
      <c r="X250" s="213" t="s">
        <v>171</v>
      </c>
      <c r="Y250" s="80" t="s">
        <v>170</v>
      </c>
      <c r="Z250" s="81" t="s">
        <v>171</v>
      </c>
      <c r="AA250" s="213" t="s">
        <v>170</v>
      </c>
      <c r="AB250" s="81" t="s">
        <v>171</v>
      </c>
      <c r="AC250" s="215" t="s">
        <v>170</v>
      </c>
      <c r="AD250" s="217" t="s">
        <v>171</v>
      </c>
      <c r="AE250" s="215" t="s">
        <v>170</v>
      </c>
      <c r="AF250" s="81" t="s">
        <v>171</v>
      </c>
      <c r="AK250" s="24" t="s">
        <v>169</v>
      </c>
      <c r="AL250" s="80" t="s">
        <v>170</v>
      </c>
      <c r="AM250" s="213" t="s">
        <v>171</v>
      </c>
      <c r="AN250" s="80" t="s">
        <v>170</v>
      </c>
      <c r="AO250" s="213" t="s">
        <v>171</v>
      </c>
      <c r="AP250" s="80" t="s">
        <v>170</v>
      </c>
      <c r="AQ250" s="81" t="s">
        <v>171</v>
      </c>
      <c r="AR250" s="213" t="s">
        <v>170</v>
      </c>
      <c r="AS250" s="81" t="s">
        <v>171</v>
      </c>
      <c r="AT250" s="215" t="s">
        <v>170</v>
      </c>
      <c r="AU250" s="217" t="s">
        <v>171</v>
      </c>
      <c r="AV250" s="215" t="s">
        <v>170</v>
      </c>
      <c r="AW250" s="81" t="s">
        <v>171</v>
      </c>
      <c r="BB250" s="24" t="s">
        <v>169</v>
      </c>
      <c r="BC250" s="80" t="s">
        <v>170</v>
      </c>
      <c r="BD250" s="213" t="s">
        <v>171</v>
      </c>
      <c r="BE250" s="80" t="s">
        <v>170</v>
      </c>
      <c r="BF250" s="213" t="s">
        <v>171</v>
      </c>
      <c r="BG250" s="80" t="s">
        <v>170</v>
      </c>
      <c r="BH250" s="81" t="s">
        <v>171</v>
      </c>
      <c r="BI250" s="213" t="s">
        <v>170</v>
      </c>
      <c r="BJ250" s="81" t="s">
        <v>171</v>
      </c>
      <c r="BK250" s="215" t="s">
        <v>170</v>
      </c>
      <c r="BL250" s="217" t="s">
        <v>171</v>
      </c>
      <c r="BM250" s="215" t="s">
        <v>170</v>
      </c>
      <c r="BN250" s="81" t="s">
        <v>171</v>
      </c>
      <c r="BS250" s="24" t="s">
        <v>169</v>
      </c>
      <c r="BT250" s="80" t="s">
        <v>170</v>
      </c>
      <c r="BU250" s="213" t="s">
        <v>171</v>
      </c>
      <c r="BV250" s="80" t="s">
        <v>170</v>
      </c>
      <c r="BW250" s="213" t="s">
        <v>171</v>
      </c>
      <c r="BX250" s="80" t="s">
        <v>170</v>
      </c>
      <c r="BY250" s="81" t="s">
        <v>171</v>
      </c>
      <c r="BZ250" s="213" t="s">
        <v>170</v>
      </c>
      <c r="CA250" s="81" t="s">
        <v>171</v>
      </c>
      <c r="CB250" s="215" t="s">
        <v>170</v>
      </c>
      <c r="CC250" s="217" t="s">
        <v>171</v>
      </c>
      <c r="CD250" s="215" t="s">
        <v>170</v>
      </c>
      <c r="CE250" s="81" t="s">
        <v>171</v>
      </c>
      <c r="CJ250" s="24" t="s">
        <v>169</v>
      </c>
      <c r="CK250" s="80" t="s">
        <v>170</v>
      </c>
      <c r="CL250" s="213" t="s">
        <v>171</v>
      </c>
      <c r="CM250" s="80" t="s">
        <v>170</v>
      </c>
      <c r="CN250" s="213" t="s">
        <v>171</v>
      </c>
      <c r="CO250" s="80" t="s">
        <v>170</v>
      </c>
      <c r="CP250" s="81" t="s">
        <v>171</v>
      </c>
      <c r="CQ250" s="213" t="s">
        <v>170</v>
      </c>
      <c r="CR250" s="81" t="s">
        <v>171</v>
      </c>
      <c r="CS250" s="215" t="s">
        <v>170</v>
      </c>
      <c r="CT250" s="217" t="s">
        <v>171</v>
      </c>
      <c r="CU250" s="215" t="s">
        <v>170</v>
      </c>
      <c r="CV250" s="81" t="s">
        <v>171</v>
      </c>
      <c r="DA250" s="24" t="s">
        <v>169</v>
      </c>
      <c r="DB250" s="80" t="s">
        <v>170</v>
      </c>
      <c r="DC250" s="213" t="s">
        <v>171</v>
      </c>
      <c r="DD250" s="80" t="s">
        <v>170</v>
      </c>
      <c r="DE250" s="213" t="s">
        <v>171</v>
      </c>
      <c r="DF250" s="80" t="s">
        <v>170</v>
      </c>
      <c r="DG250" s="81" t="s">
        <v>171</v>
      </c>
      <c r="DH250" s="213" t="s">
        <v>170</v>
      </c>
      <c r="DI250" s="81" t="s">
        <v>171</v>
      </c>
      <c r="DJ250" s="215" t="s">
        <v>170</v>
      </c>
      <c r="DK250" s="217" t="s">
        <v>171</v>
      </c>
      <c r="DL250" s="215" t="s">
        <v>170</v>
      </c>
      <c r="DM250" s="81" t="s">
        <v>171</v>
      </c>
      <c r="DR250" s="24" t="s">
        <v>169</v>
      </c>
      <c r="DS250" s="80" t="s">
        <v>170</v>
      </c>
      <c r="DT250" s="213" t="s">
        <v>171</v>
      </c>
      <c r="DU250" s="80" t="s">
        <v>170</v>
      </c>
      <c r="DV250" s="213" t="s">
        <v>171</v>
      </c>
      <c r="DW250" s="80" t="s">
        <v>170</v>
      </c>
      <c r="DX250" s="81" t="s">
        <v>171</v>
      </c>
      <c r="DY250" s="213" t="s">
        <v>170</v>
      </c>
      <c r="DZ250" s="81" t="s">
        <v>171</v>
      </c>
      <c r="EA250" s="215" t="s">
        <v>170</v>
      </c>
      <c r="EB250" s="217" t="s">
        <v>171</v>
      </c>
      <c r="EC250" s="215" t="s">
        <v>170</v>
      </c>
      <c r="ED250" s="81" t="s">
        <v>171</v>
      </c>
    </row>
    <row r="251" spans="1:136" x14ac:dyDescent="0.2">
      <c r="A251" s="17"/>
      <c r="B251" s="17"/>
      <c r="C251" s="82">
        <v>0</v>
      </c>
      <c r="D251" s="84">
        <v>1.2</v>
      </c>
      <c r="E251" s="85">
        <v>0.3</v>
      </c>
      <c r="F251" s="86">
        <v>-0.5</v>
      </c>
      <c r="G251" s="86">
        <v>-1.2</v>
      </c>
      <c r="H251" s="84">
        <v>-1.1000000000000001</v>
      </c>
      <c r="I251" s="85">
        <v>-0.1</v>
      </c>
      <c r="J251" s="86">
        <v>-1.1000000000000001</v>
      </c>
      <c r="K251" s="86">
        <v>-0.6</v>
      </c>
      <c r="L251" s="87">
        <f>IF(D238="A",IF(D239=1,D251,F251),IF(D239=1,H251,J251))</f>
        <v>1.2</v>
      </c>
      <c r="M251" s="88">
        <f>IF(D238="A",IF(D239=1,E251,G251),IF(D239=1,I251,K251))</f>
        <v>0.3</v>
      </c>
      <c r="N251" s="34" t="str">
        <f>IF(AND(C231&lt;=C252,C231&gt;C251),L251+(C231-C251)*(L252-L251)/(C252-C251),"")</f>
        <v/>
      </c>
      <c r="O251" s="107" t="str">
        <f>IF(AND(C231&lt;=C252,C231&gt;C251),M251+(C231-C251)*(M252-M251)/(C252-C251),"")</f>
        <v/>
      </c>
      <c r="P251" s="17"/>
      <c r="Q251" s="213"/>
      <c r="R251" s="213"/>
      <c r="S251" s="213"/>
      <c r="T251" s="215">
        <v>0</v>
      </c>
      <c r="U251" s="84">
        <v>1.2</v>
      </c>
      <c r="V251" s="85">
        <v>0.3</v>
      </c>
      <c r="W251" s="86">
        <v>-0.5</v>
      </c>
      <c r="X251" s="86">
        <v>-1.2</v>
      </c>
      <c r="Y251" s="84">
        <v>-1.1000000000000001</v>
      </c>
      <c r="Z251" s="85">
        <v>-0.1</v>
      </c>
      <c r="AA251" s="86">
        <v>-1.1000000000000001</v>
      </c>
      <c r="AB251" s="86">
        <v>-0.6</v>
      </c>
      <c r="AC251" s="210">
        <f>IF(U238="A",IF(U239=1,U251,W251),IF(U239=1,Y251,AA251))</f>
        <v>-1.1000000000000001</v>
      </c>
      <c r="AD251" s="211">
        <f>IF(U238="A",IF(U239=1,V251,X251),IF(U239=1,Z251,AB251))</f>
        <v>-0.1</v>
      </c>
      <c r="AE251" s="34" t="str">
        <f>IF(AND(T231&lt;=T252,T231&gt;T251),AC251+(T231-T251)*(AC252-AC251)/(T252-T251),"")</f>
        <v/>
      </c>
      <c r="AF251" s="107" t="str">
        <f>IF(AND(T231&lt;=T252,T231&gt;T251),AD251+(T231-T251)*(AD252-AD251)/(T252-T251),"")</f>
        <v/>
      </c>
      <c r="AG251" s="213"/>
      <c r="AH251" s="213"/>
      <c r="AI251" s="213"/>
      <c r="AJ251" s="213"/>
      <c r="AK251" s="215">
        <v>0</v>
      </c>
      <c r="AL251" s="84">
        <v>1.2</v>
      </c>
      <c r="AM251" s="85">
        <v>0.3</v>
      </c>
      <c r="AN251" s="86">
        <v>-0.5</v>
      </c>
      <c r="AO251" s="86">
        <v>-1.2</v>
      </c>
      <c r="AP251" s="84">
        <v>-1.1000000000000001</v>
      </c>
      <c r="AQ251" s="85">
        <v>-0.1</v>
      </c>
      <c r="AR251" s="86">
        <v>-1.1000000000000001</v>
      </c>
      <c r="AS251" s="86">
        <v>-0.6</v>
      </c>
      <c r="AT251" s="210">
        <f>IF(AL238="A",IF(AL239=1,AL251,AN251),IF(AL239=1,AP251,AR251))</f>
        <v>1.2</v>
      </c>
      <c r="AU251" s="211">
        <f>IF(AL238="A",IF(AL239=1,AM251,AO251),IF(AL239=1,AQ251,AS251))</f>
        <v>0.3</v>
      </c>
      <c r="AV251" s="34" t="str">
        <f>IF(AND(AK231&lt;=AK252,AK231&gt;AK251),AT251+(AK231-AK251)*(AT252-AT251)/(AK252-AK251),"")</f>
        <v/>
      </c>
      <c r="AW251" s="107" t="str">
        <f>IF(AND(AK231&lt;=AK252,AK231&gt;AK251),AU251+(AK231-AK251)*(AU252-AU251)/(AK252-AK251),"")</f>
        <v/>
      </c>
      <c r="AX251" s="213"/>
      <c r="AY251" s="213"/>
      <c r="AZ251" s="213"/>
      <c r="BA251" s="213"/>
      <c r="BB251" s="215">
        <v>0</v>
      </c>
      <c r="BC251" s="84">
        <v>1.2</v>
      </c>
      <c r="BD251" s="85">
        <v>0.3</v>
      </c>
      <c r="BE251" s="86">
        <v>-0.5</v>
      </c>
      <c r="BF251" s="86">
        <v>-1.2</v>
      </c>
      <c r="BG251" s="84">
        <v>-1.1000000000000001</v>
      </c>
      <c r="BH251" s="85">
        <v>-0.1</v>
      </c>
      <c r="BI251" s="86">
        <v>-1.1000000000000001</v>
      </c>
      <c r="BJ251" s="86">
        <v>-0.6</v>
      </c>
      <c r="BK251" s="210">
        <f>IF(BC238="A",IF(BC239=1,BC251,BE251),IF(BC239=1,BG251,BI251))</f>
        <v>-1.1000000000000001</v>
      </c>
      <c r="BL251" s="211">
        <f>IF(BC238="A",IF(BC239=1,BD251,BF251),IF(BC239=1,BH251,BJ251))</f>
        <v>-0.1</v>
      </c>
      <c r="BM251" s="34" t="str">
        <f>IF(AND(BB231&lt;=BB252,BB231&gt;BB251),BK251+(BB231-BB251)*(BK252-BK251)/(BB252-BB251),"")</f>
        <v/>
      </c>
      <c r="BN251" s="107" t="str">
        <f>IF(AND(BB231&lt;=BB252,BB231&gt;BB251),BL251+(BB231-BB251)*(BL252-BL251)/(BB252-BB251),"")</f>
        <v/>
      </c>
      <c r="BO251" s="213"/>
      <c r="BP251" s="213"/>
      <c r="BQ251" s="213"/>
      <c r="BR251" s="213"/>
      <c r="BS251" s="215">
        <v>0</v>
      </c>
      <c r="BT251" s="84">
        <v>1.2</v>
      </c>
      <c r="BU251" s="85">
        <v>0.3</v>
      </c>
      <c r="BV251" s="86">
        <v>-0.5</v>
      </c>
      <c r="BW251" s="86">
        <v>-1.2</v>
      </c>
      <c r="BX251" s="84">
        <v>-1.1000000000000001</v>
      </c>
      <c r="BY251" s="85">
        <v>-0.1</v>
      </c>
      <c r="BZ251" s="86">
        <v>-1.1000000000000001</v>
      </c>
      <c r="CA251" s="86">
        <v>-0.6</v>
      </c>
      <c r="CB251" s="210">
        <f>IF(BT238="A",IF(BT239=1,BT251,BV251),IF(BT239=1,BX251,BZ251))</f>
        <v>1.2</v>
      </c>
      <c r="CC251" s="211">
        <f>IF(BT238="A",IF(BT239=1,BU251,BW251),IF(BT239=1,BY251,CA251))</f>
        <v>0.3</v>
      </c>
      <c r="CD251" s="34" t="str">
        <f>IF(AND(BS231&lt;=BS252,BS231&gt;BS251),CB251+(BS231-BS251)*(CB252-CB251)/(BS252-BS251),"")</f>
        <v/>
      </c>
      <c r="CE251" s="107" t="str">
        <f>IF(AND(BS231&lt;=BS252,BS231&gt;BS251),CC251+(BS231-BS251)*(CC252-CC251)/(BS252-BS251),"")</f>
        <v/>
      </c>
      <c r="CF251" s="213"/>
      <c r="CG251" s="213"/>
      <c r="CH251" s="213"/>
      <c r="CI251" s="213"/>
      <c r="CJ251" s="215">
        <v>0</v>
      </c>
      <c r="CK251" s="84">
        <v>1.2</v>
      </c>
      <c r="CL251" s="85">
        <v>0.3</v>
      </c>
      <c r="CM251" s="86">
        <v>-0.5</v>
      </c>
      <c r="CN251" s="86">
        <v>-1.2</v>
      </c>
      <c r="CO251" s="84">
        <v>-1.1000000000000001</v>
      </c>
      <c r="CP251" s="85">
        <v>-0.1</v>
      </c>
      <c r="CQ251" s="86">
        <v>-1.1000000000000001</v>
      </c>
      <c r="CR251" s="86">
        <v>-0.6</v>
      </c>
      <c r="CS251" s="210">
        <f>IF(CK238="A",IF(CK239=1,CK251,CM251),IF(CK239=1,CO251,CQ251))</f>
        <v>-1.1000000000000001</v>
      </c>
      <c r="CT251" s="211">
        <f>IF(CK238="A",IF(CK239=1,CL251,CN251),IF(CK239=1,CP251,CR251))</f>
        <v>-0.1</v>
      </c>
      <c r="CU251" s="34" t="str">
        <f>IF(AND(CJ231&lt;=CJ252,CJ231&gt;CJ251),CS251+(CJ231-CJ251)*(CS252-CS251)/(CJ252-CJ251),"")</f>
        <v/>
      </c>
      <c r="CV251" s="107" t="str">
        <f>IF(AND(CJ231&lt;=CJ252,CJ231&gt;CJ251),CT251+(CJ231-CJ251)*(CT252-CT251)/(CJ252-CJ251),"")</f>
        <v/>
      </c>
      <c r="CW251" s="213"/>
      <c r="CX251" s="213"/>
      <c r="CY251" s="213"/>
      <c r="CZ251" s="213"/>
      <c r="DA251" s="215">
        <v>0</v>
      </c>
      <c r="DB251" s="84">
        <v>1.2</v>
      </c>
      <c r="DC251" s="85">
        <v>0.3</v>
      </c>
      <c r="DD251" s="86">
        <v>-0.5</v>
      </c>
      <c r="DE251" s="86">
        <v>-1.2</v>
      </c>
      <c r="DF251" s="84">
        <v>-1.1000000000000001</v>
      </c>
      <c r="DG251" s="85">
        <v>-0.1</v>
      </c>
      <c r="DH251" s="86">
        <v>-1.1000000000000001</v>
      </c>
      <c r="DI251" s="86">
        <v>-0.6</v>
      </c>
      <c r="DJ251" s="210">
        <f>IF(DB238="A",IF(DB239=1,DB251,DD251),IF(DB239=1,DF251,DH251))</f>
        <v>1.2</v>
      </c>
      <c r="DK251" s="211">
        <f>IF(DB238="A",IF(DB239=1,DC251,DE251),IF(DB239=1,DG251,DI251))</f>
        <v>0.3</v>
      </c>
      <c r="DL251" s="34" t="str">
        <f>IF(AND(DA231&lt;=DA252,DA231&gt;DA251),DJ251+(DA231-DA251)*(DJ252-DJ251)/(DA252-DA251),"")</f>
        <v/>
      </c>
      <c r="DM251" s="107" t="str">
        <f>IF(AND(DA231&lt;=DA252,DA231&gt;DA251),DK251+(DA231-DA251)*(DK252-DK251)/(DA252-DA251),"")</f>
        <v/>
      </c>
      <c r="DN251" s="213"/>
      <c r="DO251" s="213"/>
      <c r="DP251" s="213"/>
      <c r="DQ251" s="213"/>
      <c r="DR251" s="215">
        <v>0</v>
      </c>
      <c r="DS251" s="84">
        <v>1.2</v>
      </c>
      <c r="DT251" s="85">
        <v>0.3</v>
      </c>
      <c r="DU251" s="86">
        <v>-0.5</v>
      </c>
      <c r="DV251" s="86">
        <v>-1.2</v>
      </c>
      <c r="DW251" s="84">
        <v>-1.1000000000000001</v>
      </c>
      <c r="DX251" s="85">
        <v>-0.1</v>
      </c>
      <c r="DY251" s="86">
        <v>-1.1000000000000001</v>
      </c>
      <c r="DZ251" s="86">
        <v>-0.6</v>
      </c>
      <c r="EA251" s="210">
        <f>IF(DS238="A",IF(DS239=1,DS251,DU251),IF(DS239=1,DW251,DY251))</f>
        <v>-1.1000000000000001</v>
      </c>
      <c r="EB251" s="211">
        <f>IF(DS238="A",IF(DS239=1,DT251,DV251),IF(DS239=1,DX251,DZ251))</f>
        <v>-0.1</v>
      </c>
      <c r="EC251" s="34" t="str">
        <f>IF(AND(DR231&lt;=DR252,DR231&gt;DR251),EA251+(DR231-DR251)*(EA252-EA251)/(DR252-DR251),"")</f>
        <v/>
      </c>
      <c r="ED251" s="107" t="str">
        <f>IF(AND(DR231&lt;=DR252,DR231&gt;DR251),EB251+(DR231-DR251)*(EB252-EB251)/(DR252-DR251),"")</f>
        <v/>
      </c>
      <c r="EE251" s="213"/>
      <c r="EF251" s="213"/>
    </row>
    <row r="252" spans="1:136" x14ac:dyDescent="0.2">
      <c r="B252" s="17"/>
      <c r="C252" s="80">
        <v>7.5</v>
      </c>
      <c r="D252" s="89">
        <v>1.1000000000000001</v>
      </c>
      <c r="E252" s="90">
        <v>-0.3</v>
      </c>
      <c r="F252" s="49">
        <v>-1.6</v>
      </c>
      <c r="G252" s="49">
        <v>-1</v>
      </c>
      <c r="H252" s="89">
        <v>0.2</v>
      </c>
      <c r="I252" s="90">
        <v>-1.2</v>
      </c>
      <c r="J252" s="49">
        <v>-0.9</v>
      </c>
      <c r="K252" s="49">
        <v>-1.7</v>
      </c>
      <c r="L252" s="91">
        <f>IF(D238="A",IF(D239=1,D252,F252),IF(D239=1,H252,J252))</f>
        <v>1.1000000000000001</v>
      </c>
      <c r="M252" s="12">
        <f>IF(D238="A",IF(D239=1,E252,G252),IF(D239=1,I252,K252))</f>
        <v>-0.3</v>
      </c>
      <c r="N252" s="35" t="str">
        <f>IF(AND(C231&lt;=C253,C231&gt;C252),L252+(C231-C252)*(L253-L252)/(C253-C252),"")</f>
        <v/>
      </c>
      <c r="O252" s="108" t="str">
        <f>IF(AND(C231&lt;=C253,C231&gt;C252),M252+(C231-C252)*(M253-M252)/(C253-C252),"")</f>
        <v/>
      </c>
      <c r="S252" s="213"/>
      <c r="T252" s="80">
        <v>7.5</v>
      </c>
      <c r="U252" s="89">
        <v>1.1000000000000001</v>
      </c>
      <c r="V252" s="90">
        <v>-0.3</v>
      </c>
      <c r="W252" s="49">
        <v>-1.6</v>
      </c>
      <c r="X252" s="49">
        <v>-1</v>
      </c>
      <c r="Y252" s="89">
        <v>0.2</v>
      </c>
      <c r="Z252" s="90">
        <v>-1.2</v>
      </c>
      <c r="AA252" s="49">
        <v>-0.9</v>
      </c>
      <c r="AB252" s="49">
        <v>-1.7</v>
      </c>
      <c r="AC252" s="91">
        <f>IF(U238="A",IF(U239=1,U252,W252),IF(U239=1,Y252,AA252))</f>
        <v>0.2</v>
      </c>
      <c r="AD252" s="12">
        <f>IF(U238="A",IF(U239=1,V252,X252),IF(U239=1,Z252,AB252))</f>
        <v>-1.2</v>
      </c>
      <c r="AE252" s="35" t="str">
        <f>IF(AND(T231&lt;=T253,T231&gt;T252),AC252+(T231-T252)*(AC253-AC252)/(T253-T252),"")</f>
        <v/>
      </c>
      <c r="AF252" s="108" t="str">
        <f>IF(AND(T231&lt;=T253,T231&gt;T252),AD252+(T231-T252)*(AD253-AD252)/(T253-T252),"")</f>
        <v/>
      </c>
      <c r="AJ252" s="213"/>
      <c r="AK252" s="80">
        <v>7.5</v>
      </c>
      <c r="AL252" s="89">
        <v>1.1000000000000001</v>
      </c>
      <c r="AM252" s="90">
        <v>-0.3</v>
      </c>
      <c r="AN252" s="49">
        <v>-1.6</v>
      </c>
      <c r="AO252" s="49">
        <v>-1</v>
      </c>
      <c r="AP252" s="89">
        <v>0.2</v>
      </c>
      <c r="AQ252" s="90">
        <v>-1.2</v>
      </c>
      <c r="AR252" s="49">
        <v>-0.9</v>
      </c>
      <c r="AS252" s="49">
        <v>-1.7</v>
      </c>
      <c r="AT252" s="91">
        <f>IF(AL238="A",IF(AL239=1,AL252,AN252),IF(AL239=1,AP252,AR252))</f>
        <v>1.1000000000000001</v>
      </c>
      <c r="AU252" s="12">
        <f>IF(AL238="A",IF(AL239=1,AM252,AO252),IF(AL239=1,AQ252,AS252))</f>
        <v>-0.3</v>
      </c>
      <c r="AV252" s="35" t="str">
        <f>IF(AND(AK231&lt;=AK253,AK231&gt;AK252),AT252+(AK231-AK252)*(AT253-AT252)/(AK253-AK252),"")</f>
        <v/>
      </c>
      <c r="AW252" s="108" t="str">
        <f>IF(AND(AK231&lt;=AK253,AK231&gt;AK252),AU252+(AK231-AK252)*(AU253-AU252)/(AK253-AK252),"")</f>
        <v/>
      </c>
      <c r="BA252" s="213"/>
      <c r="BB252" s="80">
        <v>7.5</v>
      </c>
      <c r="BC252" s="89">
        <v>1.1000000000000001</v>
      </c>
      <c r="BD252" s="90">
        <v>-0.3</v>
      </c>
      <c r="BE252" s="49">
        <v>-1.6</v>
      </c>
      <c r="BF252" s="49">
        <v>-1</v>
      </c>
      <c r="BG252" s="89">
        <v>0.2</v>
      </c>
      <c r="BH252" s="90">
        <v>-1.2</v>
      </c>
      <c r="BI252" s="49">
        <v>-0.9</v>
      </c>
      <c r="BJ252" s="49">
        <v>-1.7</v>
      </c>
      <c r="BK252" s="91">
        <f>IF(BC238="A",IF(BC239=1,BC252,BE252),IF(BC239=1,BG252,BI252))</f>
        <v>0.2</v>
      </c>
      <c r="BL252" s="12">
        <f>IF(BC238="A",IF(BC239=1,BD252,BF252),IF(BC239=1,BH252,BJ252))</f>
        <v>-1.2</v>
      </c>
      <c r="BM252" s="35" t="str">
        <f>IF(AND(BB231&lt;=BB253,BB231&gt;BB252),BK252+(BB231-BB252)*(BK253-BK252)/(BB253-BB252),"")</f>
        <v/>
      </c>
      <c r="BN252" s="108" t="str">
        <f>IF(AND(BB231&lt;=BB253,BB231&gt;BB252),BL252+(BB231-BB252)*(BL253-BL252)/(BB253-BB252),"")</f>
        <v/>
      </c>
      <c r="BR252" s="213"/>
      <c r="BS252" s="80">
        <v>7.5</v>
      </c>
      <c r="BT252" s="89">
        <v>1.1000000000000001</v>
      </c>
      <c r="BU252" s="90">
        <v>-0.3</v>
      </c>
      <c r="BV252" s="49">
        <v>-1.6</v>
      </c>
      <c r="BW252" s="49">
        <v>-1</v>
      </c>
      <c r="BX252" s="89">
        <v>0.2</v>
      </c>
      <c r="BY252" s="90">
        <v>-1.2</v>
      </c>
      <c r="BZ252" s="49">
        <v>-0.9</v>
      </c>
      <c r="CA252" s="49">
        <v>-1.7</v>
      </c>
      <c r="CB252" s="91">
        <f>IF(BT238="A",IF(BT239=1,BT252,BV252),IF(BT239=1,BX252,BZ252))</f>
        <v>1.1000000000000001</v>
      </c>
      <c r="CC252" s="12">
        <f>IF(BT238="A",IF(BT239=1,BU252,BW252),IF(BT239=1,BY252,CA252))</f>
        <v>-0.3</v>
      </c>
      <c r="CD252" s="35" t="str">
        <f>IF(AND(BS231&lt;=BS253,BS231&gt;BS252),CB252+(BS231-BS252)*(CB253-CB252)/(BS253-BS252),"")</f>
        <v/>
      </c>
      <c r="CE252" s="108" t="str">
        <f>IF(AND(BS231&lt;=BS253,BS231&gt;BS252),CC252+(BS231-BS252)*(CC253-CC252)/(BS253-BS252),"")</f>
        <v/>
      </c>
      <c r="CI252" s="213"/>
      <c r="CJ252" s="80">
        <v>7.5</v>
      </c>
      <c r="CK252" s="89">
        <v>1.1000000000000001</v>
      </c>
      <c r="CL252" s="90">
        <v>-0.3</v>
      </c>
      <c r="CM252" s="49">
        <v>-1.6</v>
      </c>
      <c r="CN252" s="49">
        <v>-1</v>
      </c>
      <c r="CO252" s="89">
        <v>0.2</v>
      </c>
      <c r="CP252" s="90">
        <v>-1.2</v>
      </c>
      <c r="CQ252" s="49">
        <v>-0.9</v>
      </c>
      <c r="CR252" s="49">
        <v>-1.7</v>
      </c>
      <c r="CS252" s="91">
        <f>IF(CK238="A",IF(CK239=1,CK252,CM252),IF(CK239=1,CO252,CQ252))</f>
        <v>0.2</v>
      </c>
      <c r="CT252" s="12">
        <f>IF(CK238="A",IF(CK239=1,CL252,CN252),IF(CK239=1,CP252,CR252))</f>
        <v>-1.2</v>
      </c>
      <c r="CU252" s="35" t="str">
        <f>IF(AND(CJ231&lt;=CJ253,CJ231&gt;CJ252),CS252+(CJ231-CJ252)*(CS253-CS252)/(CJ253-CJ252),"")</f>
        <v/>
      </c>
      <c r="CV252" s="108" t="str">
        <f>IF(AND(CJ231&lt;=CJ253,CJ231&gt;CJ252),CT252+(CJ231-CJ252)*(CT253-CT252)/(CJ253-CJ252),"")</f>
        <v/>
      </c>
      <c r="CZ252" s="213"/>
      <c r="DA252" s="80">
        <v>7.5</v>
      </c>
      <c r="DB252" s="89">
        <v>1.1000000000000001</v>
      </c>
      <c r="DC252" s="90">
        <v>-0.3</v>
      </c>
      <c r="DD252" s="49">
        <v>-1.6</v>
      </c>
      <c r="DE252" s="49">
        <v>-1</v>
      </c>
      <c r="DF252" s="89">
        <v>0.2</v>
      </c>
      <c r="DG252" s="90">
        <v>-1.2</v>
      </c>
      <c r="DH252" s="49">
        <v>-0.9</v>
      </c>
      <c r="DI252" s="49">
        <v>-1.7</v>
      </c>
      <c r="DJ252" s="91">
        <f>IF(DB238="A",IF(DB239=1,DB252,DD252),IF(DB239=1,DF252,DH252))</f>
        <v>1.1000000000000001</v>
      </c>
      <c r="DK252" s="12">
        <f>IF(DB238="A",IF(DB239=1,DC252,DE252),IF(DB239=1,DG252,DI252))</f>
        <v>-0.3</v>
      </c>
      <c r="DL252" s="35" t="str">
        <f>IF(AND(DA231&lt;=DA253,DA231&gt;DA252),DJ252+(DA231-DA252)*(DJ253-DJ252)/(DA253-DA252),"")</f>
        <v/>
      </c>
      <c r="DM252" s="108" t="str">
        <f>IF(AND(DA231&lt;=DA253,DA231&gt;DA252),DK252+(DA231-DA252)*(DK253-DK252)/(DA253-DA252),"")</f>
        <v/>
      </c>
      <c r="DQ252" s="213"/>
      <c r="DR252" s="80">
        <v>7.5</v>
      </c>
      <c r="DS252" s="89">
        <v>1.1000000000000001</v>
      </c>
      <c r="DT252" s="90">
        <v>-0.3</v>
      </c>
      <c r="DU252" s="49">
        <v>-1.6</v>
      </c>
      <c r="DV252" s="49">
        <v>-1</v>
      </c>
      <c r="DW252" s="89">
        <v>0.2</v>
      </c>
      <c r="DX252" s="90">
        <v>-1.2</v>
      </c>
      <c r="DY252" s="49">
        <v>-0.9</v>
      </c>
      <c r="DZ252" s="49">
        <v>-1.7</v>
      </c>
      <c r="EA252" s="91">
        <f>IF(DS238="A",IF(DS239=1,DS252,DU252),IF(DS239=1,DW252,DY252))</f>
        <v>0.2</v>
      </c>
      <c r="EB252" s="12">
        <f>IF(DS238="A",IF(DS239=1,DT252,DV252),IF(DS239=1,DX252,DZ252))</f>
        <v>-1.2</v>
      </c>
      <c r="EC252" s="35" t="str">
        <f>IF(AND(DR231&lt;=DR253,DR231&gt;DR252),EA252+(DR231-DR252)*(EA253-EA252)/(DR253-DR252),"")</f>
        <v/>
      </c>
      <c r="ED252" s="108" t="str">
        <f>IF(AND(DR231&lt;=DR253,DR231&gt;DR252),EB252+(DR231-DR252)*(EB253-EB252)/(DR253-DR252),"")</f>
        <v/>
      </c>
    </row>
    <row r="253" spans="1:136" x14ac:dyDescent="0.2">
      <c r="B253" s="17"/>
      <c r="C253" s="80">
        <v>15</v>
      </c>
      <c r="D253" s="89">
        <v>1.1000000000000001</v>
      </c>
      <c r="E253" s="90">
        <v>-0.4</v>
      </c>
      <c r="F253" s="49">
        <v>-1.2</v>
      </c>
      <c r="G253" s="49">
        <v>-1</v>
      </c>
      <c r="H253" s="89">
        <v>0.1</v>
      </c>
      <c r="I253" s="90">
        <v>-1.1000000000000001</v>
      </c>
      <c r="J253" s="49">
        <v>-0.6</v>
      </c>
      <c r="K253" s="49">
        <v>-1.6</v>
      </c>
      <c r="L253" s="91">
        <f>IF(D238="A",IF(D239=1,D253,F253),IF(D239=1,H253,J253))</f>
        <v>1.1000000000000001</v>
      </c>
      <c r="M253" s="12">
        <f>IF(D238="A",IF(D239=1,E253,G253),IF(D239=1,I253,K253))</f>
        <v>-0.4</v>
      </c>
      <c r="N253" s="35" t="str">
        <f>IF(AND(C231&lt;=C254,C231&gt;C253),L253+(C231-C253)*(L254-L253)/(C254-C253),"")</f>
        <v/>
      </c>
      <c r="O253" s="108" t="str">
        <f>IF(AND(C231&lt;=C254,C231&gt;C253),M253+(C231-C253)*(M254-M253)/(C254-C253),"")</f>
        <v/>
      </c>
      <c r="S253" s="213"/>
      <c r="T253" s="80">
        <v>15</v>
      </c>
      <c r="U253" s="89">
        <v>1.1000000000000001</v>
      </c>
      <c r="V253" s="90">
        <v>-0.4</v>
      </c>
      <c r="W253" s="49">
        <v>-1.2</v>
      </c>
      <c r="X253" s="49">
        <v>-1</v>
      </c>
      <c r="Y253" s="89">
        <v>0.1</v>
      </c>
      <c r="Z253" s="90">
        <v>-1.1000000000000001</v>
      </c>
      <c r="AA253" s="49">
        <v>-0.6</v>
      </c>
      <c r="AB253" s="49">
        <v>-1.6</v>
      </c>
      <c r="AC253" s="91">
        <f>IF(U238="A",IF(U239=1,U253,W253),IF(U239=1,Y253,AA253))</f>
        <v>0.1</v>
      </c>
      <c r="AD253" s="12">
        <f>IF(U238="A",IF(U239=1,V253,X253),IF(U239=1,Z253,AB253))</f>
        <v>-1.1000000000000001</v>
      </c>
      <c r="AE253" s="35" t="str">
        <f>IF(AND(T231&lt;=T254,T231&gt;T253),AC253+(T231-T253)*(AC254-AC253)/(T254-T253),"")</f>
        <v/>
      </c>
      <c r="AF253" s="108" t="str">
        <f>IF(AND(T231&lt;=T254,T231&gt;T253),AD253+(T231-T253)*(AD254-AD253)/(T254-T253),"")</f>
        <v/>
      </c>
      <c r="AJ253" s="213"/>
      <c r="AK253" s="80">
        <v>15</v>
      </c>
      <c r="AL253" s="89">
        <v>1.1000000000000001</v>
      </c>
      <c r="AM253" s="90">
        <v>-0.4</v>
      </c>
      <c r="AN253" s="49">
        <v>-1.2</v>
      </c>
      <c r="AO253" s="49">
        <v>-1</v>
      </c>
      <c r="AP253" s="89">
        <v>0.1</v>
      </c>
      <c r="AQ253" s="90">
        <v>-1.1000000000000001</v>
      </c>
      <c r="AR253" s="49">
        <v>-0.6</v>
      </c>
      <c r="AS253" s="49">
        <v>-1.6</v>
      </c>
      <c r="AT253" s="91">
        <f>IF(AL238="A",IF(AL239=1,AL253,AN253),IF(AL239=1,AP253,AR253))</f>
        <v>1.1000000000000001</v>
      </c>
      <c r="AU253" s="12">
        <f>IF(AL238="A",IF(AL239=1,AM253,AO253),IF(AL239=1,AQ253,AS253))</f>
        <v>-0.4</v>
      </c>
      <c r="AV253" s="35" t="str">
        <f>IF(AND(AK231&lt;=AK254,AK231&gt;AK253),AT253+(AK231-AK253)*(AT254-AT253)/(AK254-AK253),"")</f>
        <v/>
      </c>
      <c r="AW253" s="108" t="str">
        <f>IF(AND(AK231&lt;=AK254,AK231&gt;AK253),AU253+(AK231-AK253)*(AU254-AU253)/(AK254-AK253),"")</f>
        <v/>
      </c>
      <c r="BA253" s="213"/>
      <c r="BB253" s="80">
        <v>15</v>
      </c>
      <c r="BC253" s="89">
        <v>1.1000000000000001</v>
      </c>
      <c r="BD253" s="90">
        <v>-0.4</v>
      </c>
      <c r="BE253" s="49">
        <v>-1.2</v>
      </c>
      <c r="BF253" s="49">
        <v>-1</v>
      </c>
      <c r="BG253" s="89">
        <v>0.1</v>
      </c>
      <c r="BH253" s="90">
        <v>-1.1000000000000001</v>
      </c>
      <c r="BI253" s="49">
        <v>-0.6</v>
      </c>
      <c r="BJ253" s="49">
        <v>-1.6</v>
      </c>
      <c r="BK253" s="91">
        <f>IF(BC238="A",IF(BC239=1,BC253,BE253),IF(BC239=1,BG253,BI253))</f>
        <v>0.1</v>
      </c>
      <c r="BL253" s="12">
        <f>IF(BC238="A",IF(BC239=1,BD253,BF253),IF(BC239=1,BH253,BJ253))</f>
        <v>-1.1000000000000001</v>
      </c>
      <c r="BM253" s="35" t="str">
        <f>IF(AND(BB231&lt;=BB254,BB231&gt;BB253),BK253+(BB231-BB253)*(BK254-BK253)/(BB254-BB253),"")</f>
        <v/>
      </c>
      <c r="BN253" s="108" t="str">
        <f>IF(AND(BB231&lt;=BB254,BB231&gt;BB253),BL253+(BB231-BB253)*(BL254-BL253)/(BB254-BB253),"")</f>
        <v/>
      </c>
      <c r="BR253" s="213"/>
      <c r="BS253" s="80">
        <v>15</v>
      </c>
      <c r="BT253" s="89">
        <v>1.1000000000000001</v>
      </c>
      <c r="BU253" s="90">
        <v>-0.4</v>
      </c>
      <c r="BV253" s="49">
        <v>-1.2</v>
      </c>
      <c r="BW253" s="49">
        <v>-1</v>
      </c>
      <c r="BX253" s="89">
        <v>0.1</v>
      </c>
      <c r="BY253" s="90">
        <v>-1.1000000000000001</v>
      </c>
      <c r="BZ253" s="49">
        <v>-0.6</v>
      </c>
      <c r="CA253" s="49">
        <v>-1.6</v>
      </c>
      <c r="CB253" s="91">
        <f>IF(BT238="A",IF(BT239=1,BT253,BV253),IF(BT239=1,BX253,BZ253))</f>
        <v>1.1000000000000001</v>
      </c>
      <c r="CC253" s="12">
        <f>IF(BT238="A",IF(BT239=1,BU253,BW253),IF(BT239=1,BY253,CA253))</f>
        <v>-0.4</v>
      </c>
      <c r="CD253" s="35" t="str">
        <f>IF(AND(BS231&lt;=BS254,BS231&gt;BS253),CB253+(BS231-BS253)*(CB254-CB253)/(BS254-BS253),"")</f>
        <v/>
      </c>
      <c r="CE253" s="108" t="str">
        <f>IF(AND(BS231&lt;=BS254,BS231&gt;BS253),CC253+(BS231-BS253)*(CC254-CC253)/(BS254-BS253),"")</f>
        <v/>
      </c>
      <c r="CI253" s="213"/>
      <c r="CJ253" s="80">
        <v>15</v>
      </c>
      <c r="CK253" s="89">
        <v>1.1000000000000001</v>
      </c>
      <c r="CL253" s="90">
        <v>-0.4</v>
      </c>
      <c r="CM253" s="49">
        <v>-1.2</v>
      </c>
      <c r="CN253" s="49">
        <v>-1</v>
      </c>
      <c r="CO253" s="89">
        <v>0.1</v>
      </c>
      <c r="CP253" s="90">
        <v>-1.1000000000000001</v>
      </c>
      <c r="CQ253" s="49">
        <v>-0.6</v>
      </c>
      <c r="CR253" s="49">
        <v>-1.6</v>
      </c>
      <c r="CS253" s="91">
        <f>IF(CK238="A",IF(CK239=1,CK253,CM253),IF(CK239=1,CO253,CQ253))</f>
        <v>0.1</v>
      </c>
      <c r="CT253" s="12">
        <f>IF(CK238="A",IF(CK239=1,CL253,CN253),IF(CK239=1,CP253,CR253))</f>
        <v>-1.1000000000000001</v>
      </c>
      <c r="CU253" s="35" t="str">
        <f>IF(AND(CJ231&lt;=CJ254,CJ231&gt;CJ253),CS253+(CJ231-CJ253)*(CS254-CS253)/(CJ254-CJ253),"")</f>
        <v/>
      </c>
      <c r="CV253" s="108" t="str">
        <f>IF(AND(CJ231&lt;=CJ254,CJ231&gt;CJ253),CT253+(CJ231-CJ253)*(CT254-CT253)/(CJ254-CJ253),"")</f>
        <v/>
      </c>
      <c r="CZ253" s="213"/>
      <c r="DA253" s="80">
        <v>15</v>
      </c>
      <c r="DB253" s="89">
        <v>1.1000000000000001</v>
      </c>
      <c r="DC253" s="90">
        <v>-0.4</v>
      </c>
      <c r="DD253" s="49">
        <v>-1.2</v>
      </c>
      <c r="DE253" s="49">
        <v>-1</v>
      </c>
      <c r="DF253" s="89">
        <v>0.1</v>
      </c>
      <c r="DG253" s="90">
        <v>-1.1000000000000001</v>
      </c>
      <c r="DH253" s="49">
        <v>-0.6</v>
      </c>
      <c r="DI253" s="49">
        <v>-1.6</v>
      </c>
      <c r="DJ253" s="91">
        <f>IF(DB238="A",IF(DB239=1,DB253,DD253),IF(DB239=1,DF253,DH253))</f>
        <v>1.1000000000000001</v>
      </c>
      <c r="DK253" s="12">
        <f>IF(DB238="A",IF(DB239=1,DC253,DE253),IF(DB239=1,DG253,DI253))</f>
        <v>-0.4</v>
      </c>
      <c r="DL253" s="35" t="str">
        <f>IF(AND(DA231&lt;=DA254,DA231&gt;DA253),DJ253+(DA231-DA253)*(DJ254-DJ253)/(DA254-DA253),"")</f>
        <v/>
      </c>
      <c r="DM253" s="108" t="str">
        <f>IF(AND(DA231&lt;=DA254,DA231&gt;DA253),DK253+(DA231-DA253)*(DK254-DK253)/(DA254-DA253),"")</f>
        <v/>
      </c>
      <c r="DQ253" s="213"/>
      <c r="DR253" s="80">
        <v>15</v>
      </c>
      <c r="DS253" s="89">
        <v>1.1000000000000001</v>
      </c>
      <c r="DT253" s="90">
        <v>-0.4</v>
      </c>
      <c r="DU253" s="49">
        <v>-1.2</v>
      </c>
      <c r="DV253" s="49">
        <v>-1</v>
      </c>
      <c r="DW253" s="89">
        <v>0.1</v>
      </c>
      <c r="DX253" s="90">
        <v>-1.1000000000000001</v>
      </c>
      <c r="DY253" s="49">
        <v>-0.6</v>
      </c>
      <c r="DZ253" s="49">
        <v>-1.6</v>
      </c>
      <c r="EA253" s="91">
        <f>IF(DS238="A",IF(DS239=1,DS253,DU253),IF(DS239=1,DW253,DY253))</f>
        <v>0.1</v>
      </c>
      <c r="EB253" s="12">
        <f>IF(DS238="A",IF(DS239=1,DT253,DV253),IF(DS239=1,DX253,DZ253))</f>
        <v>-1.1000000000000001</v>
      </c>
      <c r="EC253" s="35" t="str">
        <f>IF(AND(DR231&lt;=DR254,DR231&gt;DR253),EA253+(DR231-DR253)*(EA254-EA253)/(DR254-DR253),"")</f>
        <v/>
      </c>
      <c r="ED253" s="108" t="str">
        <f>IF(AND(DR231&lt;=DR254,DR231&gt;DR253),EB253+(DR231-DR253)*(EB254-EB253)/(DR254-DR253),"")</f>
        <v/>
      </c>
    </row>
    <row r="254" spans="1:136" x14ac:dyDescent="0.2">
      <c r="B254" s="17"/>
      <c r="C254" s="80">
        <v>22.5</v>
      </c>
      <c r="D254" s="89">
        <v>1.1000000000000001</v>
      </c>
      <c r="E254" s="90">
        <v>0.1</v>
      </c>
      <c r="F254" s="49">
        <v>-1.2</v>
      </c>
      <c r="G254" s="49">
        <v>-1.2</v>
      </c>
      <c r="H254" s="89">
        <v>-0.1</v>
      </c>
      <c r="I254" s="90">
        <v>-0.8</v>
      </c>
      <c r="J254" s="49">
        <v>-0.8</v>
      </c>
      <c r="K254" s="49">
        <v>-1.7</v>
      </c>
      <c r="L254" s="91">
        <f>IF(D238="A",IF(D239=1,D254,F254),IF(D239=1,H254,J254))</f>
        <v>1.1000000000000001</v>
      </c>
      <c r="M254" s="12">
        <f>IF(D238="A",IF(D239=1,E254,G254),IF(D239=1,I254,K254))</f>
        <v>0.1</v>
      </c>
      <c r="N254" s="35">
        <f>IF(AND(C231&lt;=C255,C231&gt;C254),L254+(C231-C254)*(L255-L254)/(C255-C254),"")</f>
        <v>1.2084019630836198</v>
      </c>
      <c r="O254" s="108">
        <f>IF(AND(C231&lt;=C255,C231&gt;C254),M254+(C231-C254)*(M255-M254)/(C255-C254),"")</f>
        <v>0.2084019630836198</v>
      </c>
      <c r="S254" s="213"/>
      <c r="T254" s="80">
        <v>22.5</v>
      </c>
      <c r="U254" s="89">
        <v>1.1000000000000001</v>
      </c>
      <c r="V254" s="90">
        <v>0.1</v>
      </c>
      <c r="W254" s="49">
        <v>-1.2</v>
      </c>
      <c r="X254" s="49">
        <v>-1.2</v>
      </c>
      <c r="Y254" s="89">
        <v>-0.1</v>
      </c>
      <c r="Z254" s="90">
        <v>-0.8</v>
      </c>
      <c r="AA254" s="49">
        <v>-0.8</v>
      </c>
      <c r="AB254" s="49">
        <v>-1.7</v>
      </c>
      <c r="AC254" s="91">
        <f>IF(U238="A",IF(U239=1,U254,W254),IF(U239=1,Y254,AA254))</f>
        <v>-0.1</v>
      </c>
      <c r="AD254" s="12">
        <f>IF(U238="A",IF(U239=1,V254,X254),IF(U239=1,Z254,AB254))</f>
        <v>-0.8</v>
      </c>
      <c r="AE254" s="35">
        <f>IF(AND(T231&lt;=T255,T231&gt;T254),AC254+(T231-T254)*(AC255-AC254)/(T255-T254),"")</f>
        <v>-0.1</v>
      </c>
      <c r="AF254" s="108">
        <f>IF(AND(T231&lt;=T255,T231&gt;T254),AD254+(T231-T254)*(AD255-AD254)/(T255-T254),"")</f>
        <v>-0.8542009815418099</v>
      </c>
      <c r="AJ254" s="213"/>
      <c r="AK254" s="80">
        <v>22.5</v>
      </c>
      <c r="AL254" s="89">
        <v>1.1000000000000001</v>
      </c>
      <c r="AM254" s="90">
        <v>0.1</v>
      </c>
      <c r="AN254" s="49">
        <v>-1.2</v>
      </c>
      <c r="AO254" s="49">
        <v>-1.2</v>
      </c>
      <c r="AP254" s="89">
        <v>-0.1</v>
      </c>
      <c r="AQ254" s="90">
        <v>-0.8</v>
      </c>
      <c r="AR254" s="49">
        <v>-0.8</v>
      </c>
      <c r="AS254" s="49">
        <v>-1.7</v>
      </c>
      <c r="AT254" s="91">
        <f>IF(AL238="A",IF(AL239=1,AL254,AN254),IF(AL239=1,AP254,AR254))</f>
        <v>1.1000000000000001</v>
      </c>
      <c r="AU254" s="12">
        <f>IF(AL238="A",IF(AL239=1,AM254,AO254),IF(AL239=1,AQ254,AS254))</f>
        <v>0.1</v>
      </c>
      <c r="AV254" s="35">
        <f>IF(AND(AK231&lt;=AK255,AK231&gt;AK254),AT254+(AK231-AK254)*(AT255-AT254)/(AK255-AK254),"")</f>
        <v>1.2084019630836198</v>
      </c>
      <c r="AW254" s="108">
        <f>IF(AND(AK231&lt;=AK255,AK231&gt;AK254),AU254+(AK231-AK254)*(AU255-AU254)/(AK255-AK254),"")</f>
        <v>0.2084019630836198</v>
      </c>
      <c r="BA254" s="213"/>
      <c r="BB254" s="80">
        <v>22.5</v>
      </c>
      <c r="BC254" s="89">
        <v>1.1000000000000001</v>
      </c>
      <c r="BD254" s="90">
        <v>0.1</v>
      </c>
      <c r="BE254" s="49">
        <v>-1.2</v>
      </c>
      <c r="BF254" s="49">
        <v>-1.2</v>
      </c>
      <c r="BG254" s="89">
        <v>-0.1</v>
      </c>
      <c r="BH254" s="90">
        <v>-0.8</v>
      </c>
      <c r="BI254" s="49">
        <v>-0.8</v>
      </c>
      <c r="BJ254" s="49">
        <v>-1.7</v>
      </c>
      <c r="BK254" s="91">
        <f>IF(BC238="A",IF(BC239=1,BC254,BE254),IF(BC239=1,BG254,BI254))</f>
        <v>-0.1</v>
      </c>
      <c r="BL254" s="12">
        <f>IF(BC238="A",IF(BC239=1,BD254,BF254),IF(BC239=1,BH254,BJ254))</f>
        <v>-0.8</v>
      </c>
      <c r="BM254" s="35">
        <f>IF(AND(BB231&lt;=BB255,BB231&gt;BB254),BK254+(BB231-BB254)*(BK255-BK254)/(BB255-BB254),"")</f>
        <v>-0.1</v>
      </c>
      <c r="BN254" s="108">
        <f>IF(AND(BB231&lt;=BB255,BB231&gt;BB254),BL254+(BB231-BB254)*(BL255-BL254)/(BB255-BB254),"")</f>
        <v>-0.8542009815418099</v>
      </c>
      <c r="BR254" s="213"/>
      <c r="BS254" s="80">
        <v>22.5</v>
      </c>
      <c r="BT254" s="89">
        <v>1.1000000000000001</v>
      </c>
      <c r="BU254" s="90">
        <v>0.1</v>
      </c>
      <c r="BV254" s="49">
        <v>-1.2</v>
      </c>
      <c r="BW254" s="49">
        <v>-1.2</v>
      </c>
      <c r="BX254" s="89">
        <v>-0.1</v>
      </c>
      <c r="BY254" s="90">
        <v>-0.8</v>
      </c>
      <c r="BZ254" s="49">
        <v>-0.8</v>
      </c>
      <c r="CA254" s="49">
        <v>-1.7</v>
      </c>
      <c r="CB254" s="91">
        <f>IF(BT238="A",IF(BT239=1,BT254,BV254),IF(BT239=1,BX254,BZ254))</f>
        <v>1.1000000000000001</v>
      </c>
      <c r="CC254" s="12">
        <f>IF(BT238="A",IF(BT239=1,BU254,BW254),IF(BT239=1,BY254,CA254))</f>
        <v>0.1</v>
      </c>
      <c r="CD254" s="35">
        <f>IF(AND(BS231&lt;=BS255,BS231&gt;BS254),CB254+(BS231-BS254)*(CB255-CB254)/(BS255-BS254),"")</f>
        <v>1.2084019630836198</v>
      </c>
      <c r="CE254" s="108">
        <f>IF(AND(BS231&lt;=BS255,BS231&gt;BS254),CC254+(BS231-BS254)*(CC255-CC254)/(BS255-BS254),"")</f>
        <v>0.2084019630836198</v>
      </c>
      <c r="CI254" s="213"/>
      <c r="CJ254" s="80">
        <v>22.5</v>
      </c>
      <c r="CK254" s="89">
        <v>1.1000000000000001</v>
      </c>
      <c r="CL254" s="90">
        <v>0.1</v>
      </c>
      <c r="CM254" s="49">
        <v>-1.2</v>
      </c>
      <c r="CN254" s="49">
        <v>-1.2</v>
      </c>
      <c r="CO254" s="89">
        <v>-0.1</v>
      </c>
      <c r="CP254" s="90">
        <v>-0.8</v>
      </c>
      <c r="CQ254" s="49">
        <v>-0.8</v>
      </c>
      <c r="CR254" s="49">
        <v>-1.7</v>
      </c>
      <c r="CS254" s="91">
        <f>IF(CK238="A",IF(CK239=1,CK254,CM254),IF(CK239=1,CO254,CQ254))</f>
        <v>-0.1</v>
      </c>
      <c r="CT254" s="12">
        <f>IF(CK238="A",IF(CK239=1,CL254,CN254),IF(CK239=1,CP254,CR254))</f>
        <v>-0.8</v>
      </c>
      <c r="CU254" s="35">
        <f>IF(AND(CJ231&lt;=CJ255,CJ231&gt;CJ254),CS254+(CJ231-CJ254)*(CS255-CS254)/(CJ255-CJ254),"")</f>
        <v>-0.1</v>
      </c>
      <c r="CV254" s="108">
        <f>IF(AND(CJ231&lt;=CJ255,CJ231&gt;CJ254),CT254+(CJ231-CJ254)*(CT255-CT254)/(CJ255-CJ254),"")</f>
        <v>-0.8542009815418099</v>
      </c>
      <c r="CZ254" s="213"/>
      <c r="DA254" s="80">
        <v>22.5</v>
      </c>
      <c r="DB254" s="89">
        <v>1.1000000000000001</v>
      </c>
      <c r="DC254" s="90">
        <v>0.1</v>
      </c>
      <c r="DD254" s="49">
        <v>-1.2</v>
      </c>
      <c r="DE254" s="49">
        <v>-1.2</v>
      </c>
      <c r="DF254" s="89">
        <v>-0.1</v>
      </c>
      <c r="DG254" s="90">
        <v>-0.8</v>
      </c>
      <c r="DH254" s="49">
        <v>-0.8</v>
      </c>
      <c r="DI254" s="49">
        <v>-1.7</v>
      </c>
      <c r="DJ254" s="91">
        <f>IF(DB238="A",IF(DB239=1,DB254,DD254),IF(DB239=1,DF254,DH254))</f>
        <v>1.1000000000000001</v>
      </c>
      <c r="DK254" s="12">
        <f>IF(DB238="A",IF(DB239=1,DC254,DE254),IF(DB239=1,DG254,DI254))</f>
        <v>0.1</v>
      </c>
      <c r="DL254" s="35">
        <f>IF(AND(DA231&lt;=DA255,DA231&gt;DA254),DJ254+(DA231-DA254)*(DJ255-DJ254)/(DA255-DA254),"")</f>
        <v>1.2084019630836198</v>
      </c>
      <c r="DM254" s="108">
        <f>IF(AND(DA231&lt;=DA255,DA231&gt;DA254),DK254+(DA231-DA254)*(DK255-DK254)/(DA255-DA254),"")</f>
        <v>0.2084019630836198</v>
      </c>
      <c r="DQ254" s="213"/>
      <c r="DR254" s="80">
        <v>22.5</v>
      </c>
      <c r="DS254" s="89">
        <v>1.1000000000000001</v>
      </c>
      <c r="DT254" s="90">
        <v>0.1</v>
      </c>
      <c r="DU254" s="49">
        <v>-1.2</v>
      </c>
      <c r="DV254" s="49">
        <v>-1.2</v>
      </c>
      <c r="DW254" s="89">
        <v>-0.1</v>
      </c>
      <c r="DX254" s="90">
        <v>-0.8</v>
      </c>
      <c r="DY254" s="49">
        <v>-0.8</v>
      </c>
      <c r="DZ254" s="49">
        <v>-1.7</v>
      </c>
      <c r="EA254" s="91">
        <f>IF(DS238="A",IF(DS239=1,DS254,DU254),IF(DS239=1,DW254,DY254))</f>
        <v>-0.1</v>
      </c>
      <c r="EB254" s="12">
        <f>IF(DS238="A",IF(DS239=1,DT254,DV254),IF(DS239=1,DX254,DZ254))</f>
        <v>-0.8</v>
      </c>
      <c r="EC254" s="35">
        <f>IF(AND(DR231&lt;=DR255,DR231&gt;DR254),EA254+(DR231-DR254)*(EA255-EA254)/(DR255-DR254),"")</f>
        <v>-0.1</v>
      </c>
      <c r="ED254" s="108">
        <f>IF(AND(DR231&lt;=DR255,DR231&gt;DR254),EB254+(DR231-DR254)*(EB255-EB254)/(DR255-DR254),"")</f>
        <v>-0.8542009815418099</v>
      </c>
    </row>
    <row r="255" spans="1:136" x14ac:dyDescent="0.2">
      <c r="B255" s="17"/>
      <c r="C255" s="80">
        <v>30</v>
      </c>
      <c r="D255" s="89">
        <v>1.3</v>
      </c>
      <c r="E255" s="90">
        <v>0.3</v>
      </c>
      <c r="F255" s="49">
        <v>-0.7</v>
      </c>
      <c r="G255" s="49">
        <v>-0.7</v>
      </c>
      <c r="H255" s="89">
        <v>-0.1</v>
      </c>
      <c r="I255" s="90">
        <v>-0.9</v>
      </c>
      <c r="J255" s="49">
        <v>-0.2</v>
      </c>
      <c r="K255" s="49">
        <v>-1.1000000000000001</v>
      </c>
      <c r="L255" s="91">
        <f>IF(D238="A",IF(D239=1,D255,F255),IF(D239=1,H255,J255))</f>
        <v>1.3</v>
      </c>
      <c r="M255" s="12">
        <f>IF(D238="A",IF(D239=1,E255,G255),IF(D239=1,I255,K255))</f>
        <v>0.3</v>
      </c>
      <c r="N255" s="35" t="str">
        <f>IF(AND(C231&lt;=C256,C231&gt;C255),L255+(C231-C255)*(L256-L255)/(C256-C255),"")</f>
        <v/>
      </c>
      <c r="O255" s="108" t="str">
        <f>IF(AND(C231&lt;=C256,C231&gt;C255),M255+(C231-C255)*(M256-M255)/(C256-C255),"")</f>
        <v/>
      </c>
      <c r="P255" s="62"/>
      <c r="S255" s="213"/>
      <c r="T255" s="80">
        <v>30</v>
      </c>
      <c r="U255" s="89">
        <v>1.3</v>
      </c>
      <c r="V255" s="90">
        <v>0.3</v>
      </c>
      <c r="W255" s="49">
        <v>-0.7</v>
      </c>
      <c r="X255" s="49">
        <v>-0.7</v>
      </c>
      <c r="Y255" s="89">
        <v>-0.1</v>
      </c>
      <c r="Z255" s="90">
        <v>-0.9</v>
      </c>
      <c r="AA255" s="49">
        <v>-0.2</v>
      </c>
      <c r="AB255" s="49">
        <v>-1.1000000000000001</v>
      </c>
      <c r="AC255" s="91">
        <f>IF(U238="A",IF(U239=1,U255,W255),IF(U239=1,Y255,AA255))</f>
        <v>-0.1</v>
      </c>
      <c r="AD255" s="12">
        <f>IF(U238="A",IF(U239=1,V255,X255),IF(U239=1,Z255,AB255))</f>
        <v>-0.9</v>
      </c>
      <c r="AE255" s="35" t="str">
        <f>IF(AND(T231&lt;=T256,T231&gt;T255),AC255+(T231-T255)*(AC256-AC255)/(T256-T255),"")</f>
        <v/>
      </c>
      <c r="AF255" s="108" t="str">
        <f>IF(AND(T231&lt;=T256,T231&gt;T255),AD255+(T231-T255)*(AD256-AD255)/(T256-T255),"")</f>
        <v/>
      </c>
      <c r="AG255" s="62"/>
      <c r="AJ255" s="213"/>
      <c r="AK255" s="80">
        <v>30</v>
      </c>
      <c r="AL255" s="89">
        <v>1.3</v>
      </c>
      <c r="AM255" s="90">
        <v>0.3</v>
      </c>
      <c r="AN255" s="49">
        <v>-0.7</v>
      </c>
      <c r="AO255" s="49">
        <v>-0.7</v>
      </c>
      <c r="AP255" s="89">
        <v>-0.1</v>
      </c>
      <c r="AQ255" s="90">
        <v>-0.9</v>
      </c>
      <c r="AR255" s="49">
        <v>-0.2</v>
      </c>
      <c r="AS255" s="49">
        <v>-1.1000000000000001</v>
      </c>
      <c r="AT255" s="91">
        <f>IF(AL238="A",IF(AL239=1,AL255,AN255),IF(AL239=1,AP255,AR255))</f>
        <v>1.3</v>
      </c>
      <c r="AU255" s="12">
        <f>IF(AL238="A",IF(AL239=1,AM255,AO255),IF(AL239=1,AQ255,AS255))</f>
        <v>0.3</v>
      </c>
      <c r="AV255" s="35" t="str">
        <f>IF(AND(AK231&lt;=AK256,AK231&gt;AK255),AT255+(AK231-AK255)*(AT256-AT255)/(AK256-AK255),"")</f>
        <v/>
      </c>
      <c r="AW255" s="108" t="str">
        <f>IF(AND(AK231&lt;=AK256,AK231&gt;AK255),AU255+(AK231-AK255)*(AU256-AU255)/(AK256-AK255),"")</f>
        <v/>
      </c>
      <c r="AX255" s="62"/>
      <c r="BA255" s="213"/>
      <c r="BB255" s="80">
        <v>30</v>
      </c>
      <c r="BC255" s="89">
        <v>1.3</v>
      </c>
      <c r="BD255" s="90">
        <v>0.3</v>
      </c>
      <c r="BE255" s="49">
        <v>-0.7</v>
      </c>
      <c r="BF255" s="49">
        <v>-0.7</v>
      </c>
      <c r="BG255" s="89">
        <v>-0.1</v>
      </c>
      <c r="BH255" s="90">
        <v>-0.9</v>
      </c>
      <c r="BI255" s="49">
        <v>-0.2</v>
      </c>
      <c r="BJ255" s="49">
        <v>-1.1000000000000001</v>
      </c>
      <c r="BK255" s="91">
        <f>IF(BC238="A",IF(BC239=1,BC255,BE255),IF(BC239=1,BG255,BI255))</f>
        <v>-0.1</v>
      </c>
      <c r="BL255" s="12">
        <f>IF(BC238="A",IF(BC239=1,BD255,BF255),IF(BC239=1,BH255,BJ255))</f>
        <v>-0.9</v>
      </c>
      <c r="BM255" s="35" t="str">
        <f>IF(AND(BB231&lt;=BB256,BB231&gt;BB255),BK255+(BB231-BB255)*(BK256-BK255)/(BB256-BB255),"")</f>
        <v/>
      </c>
      <c r="BN255" s="108" t="str">
        <f>IF(AND(BB231&lt;=BB256,BB231&gt;BB255),BL255+(BB231-BB255)*(BL256-BL255)/(BB256-BB255),"")</f>
        <v/>
      </c>
      <c r="BO255" s="62"/>
      <c r="BR255" s="213"/>
      <c r="BS255" s="80">
        <v>30</v>
      </c>
      <c r="BT255" s="89">
        <v>1.3</v>
      </c>
      <c r="BU255" s="90">
        <v>0.3</v>
      </c>
      <c r="BV255" s="49">
        <v>-0.7</v>
      </c>
      <c r="BW255" s="49">
        <v>-0.7</v>
      </c>
      <c r="BX255" s="89">
        <v>-0.1</v>
      </c>
      <c r="BY255" s="90">
        <v>-0.9</v>
      </c>
      <c r="BZ255" s="49">
        <v>-0.2</v>
      </c>
      <c r="CA255" s="49">
        <v>-1.1000000000000001</v>
      </c>
      <c r="CB255" s="91">
        <f>IF(BT238="A",IF(BT239=1,BT255,BV255),IF(BT239=1,BX255,BZ255))</f>
        <v>1.3</v>
      </c>
      <c r="CC255" s="12">
        <f>IF(BT238="A",IF(BT239=1,BU255,BW255),IF(BT239=1,BY255,CA255))</f>
        <v>0.3</v>
      </c>
      <c r="CD255" s="35" t="str">
        <f>IF(AND(BS231&lt;=BS256,BS231&gt;BS255),CB255+(BS231-BS255)*(CB256-CB255)/(BS256-BS255),"")</f>
        <v/>
      </c>
      <c r="CE255" s="108" t="str">
        <f>IF(AND(BS231&lt;=BS256,BS231&gt;BS255),CC255+(BS231-BS255)*(CC256-CC255)/(BS256-BS255),"")</f>
        <v/>
      </c>
      <c r="CF255" s="62"/>
      <c r="CI255" s="213"/>
      <c r="CJ255" s="80">
        <v>30</v>
      </c>
      <c r="CK255" s="89">
        <v>1.3</v>
      </c>
      <c r="CL255" s="90">
        <v>0.3</v>
      </c>
      <c r="CM255" s="49">
        <v>-0.7</v>
      </c>
      <c r="CN255" s="49">
        <v>-0.7</v>
      </c>
      <c r="CO255" s="89">
        <v>-0.1</v>
      </c>
      <c r="CP255" s="90">
        <v>-0.9</v>
      </c>
      <c r="CQ255" s="49">
        <v>-0.2</v>
      </c>
      <c r="CR255" s="49">
        <v>-1.1000000000000001</v>
      </c>
      <c r="CS255" s="91">
        <f>IF(CK238="A",IF(CK239=1,CK255,CM255),IF(CK239=1,CO255,CQ255))</f>
        <v>-0.1</v>
      </c>
      <c r="CT255" s="12">
        <f>IF(CK238="A",IF(CK239=1,CL255,CN255),IF(CK239=1,CP255,CR255))</f>
        <v>-0.9</v>
      </c>
      <c r="CU255" s="35" t="str">
        <f>IF(AND(CJ231&lt;=CJ256,CJ231&gt;CJ255),CS255+(CJ231-CJ255)*(CS256-CS255)/(CJ256-CJ255),"")</f>
        <v/>
      </c>
      <c r="CV255" s="108" t="str">
        <f>IF(AND(CJ231&lt;=CJ256,CJ231&gt;CJ255),CT255+(CJ231-CJ255)*(CT256-CT255)/(CJ256-CJ255),"")</f>
        <v/>
      </c>
      <c r="CW255" s="62"/>
      <c r="CZ255" s="213"/>
      <c r="DA255" s="80">
        <v>30</v>
      </c>
      <c r="DB255" s="89">
        <v>1.3</v>
      </c>
      <c r="DC255" s="90">
        <v>0.3</v>
      </c>
      <c r="DD255" s="49">
        <v>-0.7</v>
      </c>
      <c r="DE255" s="49">
        <v>-0.7</v>
      </c>
      <c r="DF255" s="89">
        <v>-0.1</v>
      </c>
      <c r="DG255" s="90">
        <v>-0.9</v>
      </c>
      <c r="DH255" s="49">
        <v>-0.2</v>
      </c>
      <c r="DI255" s="49">
        <v>-1.1000000000000001</v>
      </c>
      <c r="DJ255" s="91">
        <f>IF(DB238="A",IF(DB239=1,DB255,DD255),IF(DB239=1,DF255,DH255))</f>
        <v>1.3</v>
      </c>
      <c r="DK255" s="12">
        <f>IF(DB238="A",IF(DB239=1,DC255,DE255),IF(DB239=1,DG255,DI255))</f>
        <v>0.3</v>
      </c>
      <c r="DL255" s="35" t="str">
        <f>IF(AND(DA231&lt;=DA256,DA231&gt;DA255),DJ255+(DA231-DA255)*(DJ256-DJ255)/(DA256-DA255),"")</f>
        <v/>
      </c>
      <c r="DM255" s="108" t="str">
        <f>IF(AND(DA231&lt;=DA256,DA231&gt;DA255),DK255+(DA231-DA255)*(DK256-DK255)/(DA256-DA255),"")</f>
        <v/>
      </c>
      <c r="DN255" s="62"/>
      <c r="DQ255" s="213"/>
      <c r="DR255" s="80">
        <v>30</v>
      </c>
      <c r="DS255" s="89">
        <v>1.3</v>
      </c>
      <c r="DT255" s="90">
        <v>0.3</v>
      </c>
      <c r="DU255" s="49">
        <v>-0.7</v>
      </c>
      <c r="DV255" s="49">
        <v>-0.7</v>
      </c>
      <c r="DW255" s="89">
        <v>-0.1</v>
      </c>
      <c r="DX255" s="90">
        <v>-0.9</v>
      </c>
      <c r="DY255" s="49">
        <v>-0.2</v>
      </c>
      <c r="DZ255" s="49">
        <v>-1.1000000000000001</v>
      </c>
      <c r="EA255" s="91">
        <f>IF(DS238="A",IF(DS239=1,DS255,DU255),IF(DS239=1,DW255,DY255))</f>
        <v>-0.1</v>
      </c>
      <c r="EB255" s="12">
        <f>IF(DS238="A",IF(DS239=1,DT255,DV255),IF(DS239=1,DX255,DZ255))</f>
        <v>-0.9</v>
      </c>
      <c r="EC255" s="35" t="str">
        <f>IF(AND(DR231&lt;=DR256,DR231&gt;DR255),EA255+(DR231-DR255)*(EA256-EA255)/(DR256-DR255),"")</f>
        <v/>
      </c>
      <c r="ED255" s="108" t="str">
        <f>IF(AND(DR231&lt;=DR256,DR231&gt;DR255),EB255+(DR231-DR255)*(EB256-EB255)/(DR256-DR255),"")</f>
        <v/>
      </c>
      <c r="EE255" s="62"/>
    </row>
    <row r="256" spans="1:136" x14ac:dyDescent="0.2">
      <c r="B256" s="17"/>
      <c r="C256" s="80">
        <v>37.5</v>
      </c>
      <c r="D256" s="89">
        <v>1.3</v>
      </c>
      <c r="E256" s="90">
        <v>0.6</v>
      </c>
      <c r="F256" s="49">
        <v>-0.6</v>
      </c>
      <c r="G256" s="49">
        <v>-0.6</v>
      </c>
      <c r="H256" s="89">
        <v>-0.2</v>
      </c>
      <c r="I256" s="90">
        <v>-0.6</v>
      </c>
      <c r="J256" s="49">
        <v>-0.3</v>
      </c>
      <c r="K256" s="49">
        <v>-0.9</v>
      </c>
      <c r="L256" s="91">
        <f>IF(D238="A",IF(D239=1,D256,F256),IF(D239=1,H256,J256))</f>
        <v>1.3</v>
      </c>
      <c r="M256" s="12">
        <f>IF(D238="A",IF(D239=1,E256,G256),IF(D239=1,I256,K256))</f>
        <v>0.6</v>
      </c>
      <c r="N256" s="35" t="str">
        <f>IF(AND(C231&lt;=C257,C231&gt;C256),L256+(C231-C256)*(L257-L256)/(C257-C256),"")</f>
        <v/>
      </c>
      <c r="O256" s="108" t="str">
        <f>IF(AND(C231&lt;=C257,C231&gt;C256),M256+(C231-C256)*(M257-M256)/(C257-C256),"")</f>
        <v/>
      </c>
      <c r="S256" s="213"/>
      <c r="T256" s="80">
        <v>37.5</v>
      </c>
      <c r="U256" s="89">
        <v>1.3</v>
      </c>
      <c r="V256" s="90">
        <v>0.6</v>
      </c>
      <c r="W256" s="49">
        <v>-0.6</v>
      </c>
      <c r="X256" s="49">
        <v>-0.6</v>
      </c>
      <c r="Y256" s="89">
        <v>-0.2</v>
      </c>
      <c r="Z256" s="90">
        <v>-0.6</v>
      </c>
      <c r="AA256" s="49">
        <v>-0.3</v>
      </c>
      <c r="AB256" s="49">
        <v>-0.9</v>
      </c>
      <c r="AC256" s="91">
        <f>IF(U238="A",IF(U239=1,U256,W256),IF(U239=1,Y256,AA256))</f>
        <v>-0.2</v>
      </c>
      <c r="AD256" s="12">
        <f>IF(U238="A",IF(U239=1,V256,X256),IF(U239=1,Z256,AB256))</f>
        <v>-0.6</v>
      </c>
      <c r="AE256" s="35" t="str">
        <f>IF(AND(T231&lt;=T257,T231&gt;T256),AC256+(T231-T256)*(AC257-AC256)/(T257-T256),"")</f>
        <v/>
      </c>
      <c r="AF256" s="108" t="str">
        <f>IF(AND(T231&lt;=T257,T231&gt;T256),AD256+(T231-T256)*(AD257-AD256)/(T257-T256),"")</f>
        <v/>
      </c>
      <c r="AJ256" s="213"/>
      <c r="AK256" s="80">
        <v>37.5</v>
      </c>
      <c r="AL256" s="89">
        <v>1.3</v>
      </c>
      <c r="AM256" s="90">
        <v>0.6</v>
      </c>
      <c r="AN256" s="49">
        <v>-0.6</v>
      </c>
      <c r="AO256" s="49">
        <v>-0.6</v>
      </c>
      <c r="AP256" s="89">
        <v>-0.2</v>
      </c>
      <c r="AQ256" s="90">
        <v>-0.6</v>
      </c>
      <c r="AR256" s="49">
        <v>-0.3</v>
      </c>
      <c r="AS256" s="49">
        <v>-0.9</v>
      </c>
      <c r="AT256" s="91">
        <f>IF(AL238="A",IF(AL239=1,AL256,AN256),IF(AL239=1,AP256,AR256))</f>
        <v>1.3</v>
      </c>
      <c r="AU256" s="12">
        <f>IF(AL238="A",IF(AL239=1,AM256,AO256),IF(AL239=1,AQ256,AS256))</f>
        <v>0.6</v>
      </c>
      <c r="AV256" s="35" t="str">
        <f>IF(AND(AK231&lt;=AK257,AK231&gt;AK256),AT256+(AK231-AK256)*(AT257-AT256)/(AK257-AK256),"")</f>
        <v/>
      </c>
      <c r="AW256" s="108" t="str">
        <f>IF(AND(AK231&lt;=AK257,AK231&gt;AK256),AU256+(AK231-AK256)*(AU257-AU256)/(AK257-AK256),"")</f>
        <v/>
      </c>
      <c r="BA256" s="213"/>
      <c r="BB256" s="80">
        <v>37.5</v>
      </c>
      <c r="BC256" s="89">
        <v>1.3</v>
      </c>
      <c r="BD256" s="90">
        <v>0.6</v>
      </c>
      <c r="BE256" s="49">
        <v>-0.6</v>
      </c>
      <c r="BF256" s="49">
        <v>-0.6</v>
      </c>
      <c r="BG256" s="89">
        <v>-0.2</v>
      </c>
      <c r="BH256" s="90">
        <v>-0.6</v>
      </c>
      <c r="BI256" s="49">
        <v>-0.3</v>
      </c>
      <c r="BJ256" s="49">
        <v>-0.9</v>
      </c>
      <c r="BK256" s="91">
        <f>IF(BC238="A",IF(BC239=1,BC256,BE256),IF(BC239=1,BG256,BI256))</f>
        <v>-0.2</v>
      </c>
      <c r="BL256" s="12">
        <f>IF(BC238="A",IF(BC239=1,BD256,BF256),IF(BC239=1,BH256,BJ256))</f>
        <v>-0.6</v>
      </c>
      <c r="BM256" s="35" t="str">
        <f>IF(AND(BB231&lt;=BB257,BB231&gt;BB256),BK256+(BB231-BB256)*(BK257-BK256)/(BB257-BB256),"")</f>
        <v/>
      </c>
      <c r="BN256" s="108" t="str">
        <f>IF(AND(BB231&lt;=BB257,BB231&gt;BB256),BL256+(BB231-BB256)*(BL257-BL256)/(BB257-BB256),"")</f>
        <v/>
      </c>
      <c r="BR256" s="213"/>
      <c r="BS256" s="80">
        <v>37.5</v>
      </c>
      <c r="BT256" s="89">
        <v>1.3</v>
      </c>
      <c r="BU256" s="90">
        <v>0.6</v>
      </c>
      <c r="BV256" s="49">
        <v>-0.6</v>
      </c>
      <c r="BW256" s="49">
        <v>-0.6</v>
      </c>
      <c r="BX256" s="89">
        <v>-0.2</v>
      </c>
      <c r="BY256" s="90">
        <v>-0.6</v>
      </c>
      <c r="BZ256" s="49">
        <v>-0.3</v>
      </c>
      <c r="CA256" s="49">
        <v>-0.9</v>
      </c>
      <c r="CB256" s="91">
        <f>IF(BT238="A",IF(BT239=1,BT256,BV256),IF(BT239=1,BX256,BZ256))</f>
        <v>1.3</v>
      </c>
      <c r="CC256" s="12">
        <f>IF(BT238="A",IF(BT239=1,BU256,BW256),IF(BT239=1,BY256,CA256))</f>
        <v>0.6</v>
      </c>
      <c r="CD256" s="35" t="str">
        <f>IF(AND(BS231&lt;=BS257,BS231&gt;BS256),CB256+(BS231-BS256)*(CB257-CB256)/(BS257-BS256),"")</f>
        <v/>
      </c>
      <c r="CE256" s="108" t="str">
        <f>IF(AND(BS231&lt;=BS257,BS231&gt;BS256),CC256+(BS231-BS256)*(CC257-CC256)/(BS257-BS256),"")</f>
        <v/>
      </c>
      <c r="CI256" s="213"/>
      <c r="CJ256" s="80">
        <v>37.5</v>
      </c>
      <c r="CK256" s="89">
        <v>1.3</v>
      </c>
      <c r="CL256" s="90">
        <v>0.6</v>
      </c>
      <c r="CM256" s="49">
        <v>-0.6</v>
      </c>
      <c r="CN256" s="49">
        <v>-0.6</v>
      </c>
      <c r="CO256" s="89">
        <v>-0.2</v>
      </c>
      <c r="CP256" s="90">
        <v>-0.6</v>
      </c>
      <c r="CQ256" s="49">
        <v>-0.3</v>
      </c>
      <c r="CR256" s="49">
        <v>-0.9</v>
      </c>
      <c r="CS256" s="91">
        <f>IF(CK238="A",IF(CK239=1,CK256,CM256),IF(CK239=1,CO256,CQ256))</f>
        <v>-0.2</v>
      </c>
      <c r="CT256" s="12">
        <f>IF(CK238="A",IF(CK239=1,CL256,CN256),IF(CK239=1,CP256,CR256))</f>
        <v>-0.6</v>
      </c>
      <c r="CU256" s="35" t="str">
        <f>IF(AND(CJ231&lt;=CJ257,CJ231&gt;CJ256),CS256+(CJ231-CJ256)*(CS257-CS256)/(CJ257-CJ256),"")</f>
        <v/>
      </c>
      <c r="CV256" s="108" t="str">
        <f>IF(AND(CJ231&lt;=CJ257,CJ231&gt;CJ256),CT256+(CJ231-CJ256)*(CT257-CT256)/(CJ257-CJ256),"")</f>
        <v/>
      </c>
      <c r="CZ256" s="213"/>
      <c r="DA256" s="80">
        <v>37.5</v>
      </c>
      <c r="DB256" s="89">
        <v>1.3</v>
      </c>
      <c r="DC256" s="90">
        <v>0.6</v>
      </c>
      <c r="DD256" s="49">
        <v>-0.6</v>
      </c>
      <c r="DE256" s="49">
        <v>-0.6</v>
      </c>
      <c r="DF256" s="89">
        <v>-0.2</v>
      </c>
      <c r="DG256" s="90">
        <v>-0.6</v>
      </c>
      <c r="DH256" s="49">
        <v>-0.3</v>
      </c>
      <c r="DI256" s="49">
        <v>-0.9</v>
      </c>
      <c r="DJ256" s="91">
        <f>IF(DB238="A",IF(DB239=1,DB256,DD256),IF(DB239=1,DF256,DH256))</f>
        <v>1.3</v>
      </c>
      <c r="DK256" s="12">
        <f>IF(DB238="A",IF(DB239=1,DC256,DE256),IF(DB239=1,DG256,DI256))</f>
        <v>0.6</v>
      </c>
      <c r="DL256" s="35" t="str">
        <f>IF(AND(DA231&lt;=DA257,DA231&gt;DA256),DJ256+(DA231-DA256)*(DJ257-DJ256)/(DA257-DA256),"")</f>
        <v/>
      </c>
      <c r="DM256" s="108" t="str">
        <f>IF(AND(DA231&lt;=DA257,DA231&gt;DA256),DK256+(DA231-DA256)*(DK257-DK256)/(DA257-DA256),"")</f>
        <v/>
      </c>
      <c r="DQ256" s="213"/>
      <c r="DR256" s="80">
        <v>37.5</v>
      </c>
      <c r="DS256" s="89">
        <v>1.3</v>
      </c>
      <c r="DT256" s="90">
        <v>0.6</v>
      </c>
      <c r="DU256" s="49">
        <v>-0.6</v>
      </c>
      <c r="DV256" s="49">
        <v>-0.6</v>
      </c>
      <c r="DW256" s="89">
        <v>-0.2</v>
      </c>
      <c r="DX256" s="90">
        <v>-0.6</v>
      </c>
      <c r="DY256" s="49">
        <v>-0.3</v>
      </c>
      <c r="DZ256" s="49">
        <v>-0.9</v>
      </c>
      <c r="EA256" s="91">
        <f>IF(DS238="A",IF(DS239=1,DS256,DU256),IF(DS239=1,DW256,DY256))</f>
        <v>-0.2</v>
      </c>
      <c r="EB256" s="12">
        <f>IF(DS238="A",IF(DS239=1,DT256,DV256),IF(DS239=1,DX256,DZ256))</f>
        <v>-0.6</v>
      </c>
      <c r="EC256" s="35" t="str">
        <f>IF(AND(DR231&lt;=DR257,DR231&gt;DR256),EA256+(DR231-DR256)*(EA257-EA256)/(DR257-DR256),"")</f>
        <v/>
      </c>
      <c r="ED256" s="108" t="str">
        <f>IF(AND(DR231&lt;=DR257,DR231&gt;DR256),EB256+(DR231-DR256)*(EB257-EB256)/(DR257-DR256),"")</f>
        <v/>
      </c>
    </row>
    <row r="257" spans="1:135" x14ac:dyDescent="0.2">
      <c r="B257" s="17"/>
      <c r="C257" s="92">
        <v>45</v>
      </c>
      <c r="D257" s="93">
        <v>1.1000000000000001</v>
      </c>
      <c r="E257" s="94">
        <v>0.9</v>
      </c>
      <c r="F257" s="95">
        <v>-0.5</v>
      </c>
      <c r="G257" s="95">
        <v>-0.5</v>
      </c>
      <c r="H257" s="93">
        <v>-0.3</v>
      </c>
      <c r="I257" s="94">
        <v>-0.5</v>
      </c>
      <c r="J257" s="95">
        <v>-0.3</v>
      </c>
      <c r="K257" s="95">
        <v>-0.7</v>
      </c>
      <c r="L257" s="96">
        <f>IF(D238="A",IF(D239=1,D257,F257),IF(D239=1,H257,J257))</f>
        <v>1.1000000000000001</v>
      </c>
      <c r="M257" s="97">
        <f>IF(D238="A",IF(D239=1,E257,G257),IF(D239=1,I257,K257))</f>
        <v>0.9</v>
      </c>
      <c r="N257" s="36" t="str">
        <f>IF(AND(C231&lt;=C258,C231&gt;C257),L257+(C231-C257)*(L258-L257)/(C258-C257),"")</f>
        <v/>
      </c>
      <c r="O257" s="109" t="str">
        <f>IF(AND(C231&lt;=C258,C231&gt;C257),M257+(C231-C257)*(M258-M257)/(C258-C257),"")</f>
        <v/>
      </c>
      <c r="S257" s="213"/>
      <c r="T257" s="92">
        <v>45</v>
      </c>
      <c r="U257" s="93">
        <v>1.1000000000000001</v>
      </c>
      <c r="V257" s="94">
        <v>0.9</v>
      </c>
      <c r="W257" s="95">
        <v>-0.5</v>
      </c>
      <c r="X257" s="95">
        <v>-0.5</v>
      </c>
      <c r="Y257" s="93">
        <v>-0.3</v>
      </c>
      <c r="Z257" s="94">
        <v>-0.5</v>
      </c>
      <c r="AA257" s="95">
        <v>-0.3</v>
      </c>
      <c r="AB257" s="95">
        <v>-0.7</v>
      </c>
      <c r="AC257" s="96">
        <f>IF(U238="A",IF(U239=1,U257,W257),IF(U239=1,Y257,AA257))</f>
        <v>-0.3</v>
      </c>
      <c r="AD257" s="97">
        <f>IF(U238="A",IF(U239=1,V257,X257),IF(U239=1,Z257,AB257))</f>
        <v>-0.5</v>
      </c>
      <c r="AE257" s="36" t="str">
        <f>IF(AND(T231&lt;=T258,T231&gt;T257),AC257+(T231-T257)*(AC258-AC257)/(T258-T257),"")</f>
        <v/>
      </c>
      <c r="AF257" s="109" t="str">
        <f>IF(AND(T231&lt;=T258,T231&gt;T257),AD257+(T231-T257)*(AD258-AD257)/(T258-T257),"")</f>
        <v/>
      </c>
      <c r="AJ257" s="213"/>
      <c r="AK257" s="92">
        <v>45</v>
      </c>
      <c r="AL257" s="93">
        <v>1.1000000000000001</v>
      </c>
      <c r="AM257" s="94">
        <v>0.9</v>
      </c>
      <c r="AN257" s="95">
        <v>-0.5</v>
      </c>
      <c r="AO257" s="95">
        <v>-0.5</v>
      </c>
      <c r="AP257" s="93">
        <v>-0.3</v>
      </c>
      <c r="AQ257" s="94">
        <v>-0.5</v>
      </c>
      <c r="AR257" s="95">
        <v>-0.3</v>
      </c>
      <c r="AS257" s="95">
        <v>-0.7</v>
      </c>
      <c r="AT257" s="96">
        <f>IF(AL238="A",IF(AL239=1,AL257,AN257),IF(AL239=1,AP257,AR257))</f>
        <v>1.1000000000000001</v>
      </c>
      <c r="AU257" s="97">
        <f>IF(AL238="A",IF(AL239=1,AM257,AO257),IF(AL239=1,AQ257,AS257))</f>
        <v>0.9</v>
      </c>
      <c r="AV257" s="36" t="str">
        <f>IF(AND(AK231&lt;=AK258,AK231&gt;AK257),AT257+(AK231-AK257)*(AT258-AT257)/(AK258-AK257),"")</f>
        <v/>
      </c>
      <c r="AW257" s="109" t="str">
        <f>IF(AND(AK231&lt;=AK258,AK231&gt;AK257),AU257+(AK231-AK257)*(AU258-AU257)/(AK258-AK257),"")</f>
        <v/>
      </c>
      <c r="BA257" s="213"/>
      <c r="BB257" s="92">
        <v>45</v>
      </c>
      <c r="BC257" s="93">
        <v>1.1000000000000001</v>
      </c>
      <c r="BD257" s="94">
        <v>0.9</v>
      </c>
      <c r="BE257" s="95">
        <v>-0.5</v>
      </c>
      <c r="BF257" s="95">
        <v>-0.5</v>
      </c>
      <c r="BG257" s="93">
        <v>-0.3</v>
      </c>
      <c r="BH257" s="94">
        <v>-0.5</v>
      </c>
      <c r="BI257" s="95">
        <v>-0.3</v>
      </c>
      <c r="BJ257" s="95">
        <v>-0.7</v>
      </c>
      <c r="BK257" s="96">
        <f>IF(BC238="A",IF(BC239=1,BC257,BE257),IF(BC239=1,BG257,BI257))</f>
        <v>-0.3</v>
      </c>
      <c r="BL257" s="97">
        <f>IF(BC238="A",IF(BC239=1,BD257,BF257),IF(BC239=1,BH257,BJ257))</f>
        <v>-0.5</v>
      </c>
      <c r="BM257" s="36" t="str">
        <f>IF(AND(BB231&lt;=BB258,BB231&gt;BB257),BK257+(BB231-BB257)*(BK258-BK257)/(BB258-BB257),"")</f>
        <v/>
      </c>
      <c r="BN257" s="109" t="str">
        <f>IF(AND(BB231&lt;=BB258,BB231&gt;BB257),BL257+(BB231-BB257)*(BL258-BL257)/(BB258-BB257),"")</f>
        <v/>
      </c>
      <c r="BR257" s="213"/>
      <c r="BS257" s="92">
        <v>45</v>
      </c>
      <c r="BT257" s="93">
        <v>1.1000000000000001</v>
      </c>
      <c r="BU257" s="94">
        <v>0.9</v>
      </c>
      <c r="BV257" s="95">
        <v>-0.5</v>
      </c>
      <c r="BW257" s="95">
        <v>-0.5</v>
      </c>
      <c r="BX257" s="93">
        <v>-0.3</v>
      </c>
      <c r="BY257" s="94">
        <v>-0.5</v>
      </c>
      <c r="BZ257" s="95">
        <v>-0.3</v>
      </c>
      <c r="CA257" s="95">
        <v>-0.7</v>
      </c>
      <c r="CB257" s="96">
        <f>IF(BT238="A",IF(BT239=1,BT257,BV257),IF(BT239=1,BX257,BZ257))</f>
        <v>1.1000000000000001</v>
      </c>
      <c r="CC257" s="97">
        <f>IF(BT238="A",IF(BT239=1,BU257,BW257),IF(BT239=1,BY257,CA257))</f>
        <v>0.9</v>
      </c>
      <c r="CD257" s="36" t="str">
        <f>IF(AND(BS231&lt;=BS258,BS231&gt;BS257),CB257+(BS231-BS257)*(CB258-CB257)/(BS258-BS257),"")</f>
        <v/>
      </c>
      <c r="CE257" s="109" t="str">
        <f>IF(AND(BS231&lt;=BS258,BS231&gt;BS257),CC257+(BS231-BS257)*(CC258-CC257)/(BS258-BS257),"")</f>
        <v/>
      </c>
      <c r="CI257" s="213"/>
      <c r="CJ257" s="92">
        <v>45</v>
      </c>
      <c r="CK257" s="93">
        <v>1.1000000000000001</v>
      </c>
      <c r="CL257" s="94">
        <v>0.9</v>
      </c>
      <c r="CM257" s="95">
        <v>-0.5</v>
      </c>
      <c r="CN257" s="95">
        <v>-0.5</v>
      </c>
      <c r="CO257" s="93">
        <v>-0.3</v>
      </c>
      <c r="CP257" s="94">
        <v>-0.5</v>
      </c>
      <c r="CQ257" s="95">
        <v>-0.3</v>
      </c>
      <c r="CR257" s="95">
        <v>-0.7</v>
      </c>
      <c r="CS257" s="96">
        <f>IF(CK238="A",IF(CK239=1,CK257,CM257),IF(CK239=1,CO257,CQ257))</f>
        <v>-0.3</v>
      </c>
      <c r="CT257" s="97">
        <f>IF(CK238="A",IF(CK239=1,CL257,CN257),IF(CK239=1,CP257,CR257))</f>
        <v>-0.5</v>
      </c>
      <c r="CU257" s="36" t="str">
        <f>IF(AND(CJ231&lt;=CJ258,CJ231&gt;CJ257),CS257+(CJ231-CJ257)*(CS258-CS257)/(CJ258-CJ257),"")</f>
        <v/>
      </c>
      <c r="CV257" s="109" t="str">
        <f>IF(AND(CJ231&lt;=CJ258,CJ231&gt;CJ257),CT257+(CJ231-CJ257)*(CT258-CT257)/(CJ258-CJ257),"")</f>
        <v/>
      </c>
      <c r="CZ257" s="213"/>
      <c r="DA257" s="92">
        <v>45</v>
      </c>
      <c r="DB257" s="93">
        <v>1.1000000000000001</v>
      </c>
      <c r="DC257" s="94">
        <v>0.9</v>
      </c>
      <c r="DD257" s="95">
        <v>-0.5</v>
      </c>
      <c r="DE257" s="95">
        <v>-0.5</v>
      </c>
      <c r="DF257" s="93">
        <v>-0.3</v>
      </c>
      <c r="DG257" s="94">
        <v>-0.5</v>
      </c>
      <c r="DH257" s="95">
        <v>-0.3</v>
      </c>
      <c r="DI257" s="95">
        <v>-0.7</v>
      </c>
      <c r="DJ257" s="96">
        <f>IF(DB238="A",IF(DB239=1,DB257,DD257),IF(DB239=1,DF257,DH257))</f>
        <v>1.1000000000000001</v>
      </c>
      <c r="DK257" s="97">
        <f>IF(DB238="A",IF(DB239=1,DC257,DE257),IF(DB239=1,DG257,DI257))</f>
        <v>0.9</v>
      </c>
      <c r="DL257" s="36" t="str">
        <f>IF(AND(DA231&lt;=DA258,DA231&gt;DA257),DJ257+(DA231-DA257)*(DJ258-DJ257)/(DA258-DA257),"")</f>
        <v/>
      </c>
      <c r="DM257" s="109" t="str">
        <f>IF(AND(DA231&lt;=DA258,DA231&gt;DA257),DK257+(DA231-DA257)*(DK258-DK257)/(DA258-DA257),"")</f>
        <v/>
      </c>
      <c r="DQ257" s="213"/>
      <c r="DR257" s="92">
        <v>45</v>
      </c>
      <c r="DS257" s="93">
        <v>1.1000000000000001</v>
      </c>
      <c r="DT257" s="94">
        <v>0.9</v>
      </c>
      <c r="DU257" s="95">
        <v>-0.5</v>
      </c>
      <c r="DV257" s="95">
        <v>-0.5</v>
      </c>
      <c r="DW257" s="93">
        <v>-0.3</v>
      </c>
      <c r="DX257" s="94">
        <v>-0.5</v>
      </c>
      <c r="DY257" s="95">
        <v>-0.3</v>
      </c>
      <c r="DZ257" s="95">
        <v>-0.7</v>
      </c>
      <c r="EA257" s="96">
        <f>IF(DS238="A",IF(DS239=1,DS257,DU257),IF(DS239=1,DW257,DY257))</f>
        <v>-0.3</v>
      </c>
      <c r="EB257" s="97">
        <f>IF(DS238="A",IF(DS239=1,DT257,DV257),IF(DS239=1,DX257,DZ257))</f>
        <v>-0.5</v>
      </c>
      <c r="EC257" s="36" t="str">
        <f>IF(AND(DR231&lt;=DR258,DR231&gt;DR257),EA257+(DR231-DR257)*(EA258-EA257)/(DR258-DR257),"")</f>
        <v/>
      </c>
      <c r="ED257" s="109" t="str">
        <f>IF(AND(DR231&lt;=DR258,DR231&gt;DR257),EB257+(DR231-DR257)*(EB258-EB257)/(DR258-DR257),"")</f>
        <v/>
      </c>
    </row>
    <row r="258" spans="1:135" x14ac:dyDescent="0.2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98" t="s">
        <v>172</v>
      </c>
      <c r="N258" s="99">
        <f>SUM(N251:N257)</f>
        <v>1.2084019630836198</v>
      </c>
      <c r="O258" s="110">
        <f>SUM(O251:O257)</f>
        <v>0.2084019630836198</v>
      </c>
      <c r="S258" s="213"/>
      <c r="T258" s="213"/>
      <c r="U258" s="213"/>
      <c r="V258" s="213"/>
      <c r="W258" s="213"/>
      <c r="X258" s="213"/>
      <c r="Y258" s="213"/>
      <c r="Z258" s="213"/>
      <c r="AA258" s="213"/>
      <c r="AB258" s="213"/>
      <c r="AC258" s="213"/>
      <c r="AD258" s="98" t="s">
        <v>172</v>
      </c>
      <c r="AE258" s="99">
        <f>SUM(AE251:AE257)</f>
        <v>-0.1</v>
      </c>
      <c r="AF258" s="110">
        <f>SUM(AF251:AF257)</f>
        <v>-0.8542009815418099</v>
      </c>
      <c r="AJ258" s="213"/>
      <c r="AK258" s="213"/>
      <c r="AL258" s="213"/>
      <c r="AM258" s="213"/>
      <c r="AN258" s="213"/>
      <c r="AO258" s="213"/>
      <c r="AP258" s="213"/>
      <c r="AQ258" s="213"/>
      <c r="AR258" s="213"/>
      <c r="AS258" s="213"/>
      <c r="AT258" s="213"/>
      <c r="AU258" s="98" t="s">
        <v>172</v>
      </c>
      <c r="AV258" s="99">
        <f>SUM(AV251:AV257)</f>
        <v>1.2084019630836198</v>
      </c>
      <c r="AW258" s="110">
        <f>SUM(AW251:AW257)</f>
        <v>0.2084019630836198</v>
      </c>
      <c r="BA258" s="213"/>
      <c r="BB258" s="213"/>
      <c r="BC258" s="213"/>
      <c r="BD258" s="213"/>
      <c r="BE258" s="213"/>
      <c r="BF258" s="213"/>
      <c r="BG258" s="213"/>
      <c r="BH258" s="213"/>
      <c r="BI258" s="213"/>
      <c r="BJ258" s="213"/>
      <c r="BK258" s="213"/>
      <c r="BL258" s="98" t="s">
        <v>172</v>
      </c>
      <c r="BM258" s="99">
        <f>SUM(BM251:BM257)</f>
        <v>-0.1</v>
      </c>
      <c r="BN258" s="110">
        <f>SUM(BN251:BN257)</f>
        <v>-0.8542009815418099</v>
      </c>
      <c r="BR258" s="213"/>
      <c r="BS258" s="213"/>
      <c r="BT258" s="213"/>
      <c r="BU258" s="213"/>
      <c r="BV258" s="213"/>
      <c r="BW258" s="213"/>
      <c r="BX258" s="213"/>
      <c r="BY258" s="213"/>
      <c r="BZ258" s="213"/>
      <c r="CA258" s="213"/>
      <c r="CB258" s="213"/>
      <c r="CC258" s="98" t="s">
        <v>172</v>
      </c>
      <c r="CD258" s="99">
        <f>SUM(CD251:CD257)</f>
        <v>1.2084019630836198</v>
      </c>
      <c r="CE258" s="110">
        <f>SUM(CE251:CE257)</f>
        <v>0.2084019630836198</v>
      </c>
      <c r="CI258" s="213"/>
      <c r="CJ258" s="213"/>
      <c r="CK258" s="213"/>
      <c r="CL258" s="213"/>
      <c r="CM258" s="213"/>
      <c r="CN258" s="213"/>
      <c r="CO258" s="213"/>
      <c r="CP258" s="213"/>
      <c r="CQ258" s="213"/>
      <c r="CR258" s="213"/>
      <c r="CS258" s="213"/>
      <c r="CT258" s="98" t="s">
        <v>172</v>
      </c>
      <c r="CU258" s="99">
        <f>SUM(CU251:CU257)</f>
        <v>-0.1</v>
      </c>
      <c r="CV258" s="110">
        <f>SUM(CV251:CV257)</f>
        <v>-0.8542009815418099</v>
      </c>
      <c r="CZ258" s="213"/>
      <c r="DA258" s="213"/>
      <c r="DB258" s="213"/>
      <c r="DC258" s="213"/>
      <c r="DD258" s="213"/>
      <c r="DE258" s="213"/>
      <c r="DF258" s="213"/>
      <c r="DG258" s="213"/>
      <c r="DH258" s="213"/>
      <c r="DI258" s="213"/>
      <c r="DJ258" s="213"/>
      <c r="DK258" s="98" t="s">
        <v>172</v>
      </c>
      <c r="DL258" s="99">
        <f>SUM(DL251:DL257)</f>
        <v>1.2084019630836198</v>
      </c>
      <c r="DM258" s="110">
        <f>SUM(DM251:DM257)</f>
        <v>0.2084019630836198</v>
      </c>
      <c r="DQ258" s="213"/>
      <c r="DR258" s="213"/>
      <c r="DS258" s="213"/>
      <c r="DT258" s="213"/>
      <c r="DU258" s="213"/>
      <c r="DV258" s="213"/>
      <c r="DW258" s="213"/>
      <c r="DX258" s="213"/>
      <c r="DY258" s="213"/>
      <c r="DZ258" s="213"/>
      <c r="EA258" s="213"/>
      <c r="EB258" s="98" t="s">
        <v>172</v>
      </c>
      <c r="EC258" s="99">
        <f>SUM(EC251:EC257)</f>
        <v>-0.1</v>
      </c>
      <c r="ED258" s="110">
        <f>SUM(ED251:ED257)</f>
        <v>-0.8542009815418099</v>
      </c>
    </row>
    <row r="259" spans="1:135" x14ac:dyDescent="0.2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00"/>
      <c r="O259" s="100"/>
      <c r="S259" s="213"/>
      <c r="T259" s="213"/>
      <c r="U259" s="213"/>
      <c r="V259" s="213"/>
      <c r="W259" s="213"/>
      <c r="X259" s="213"/>
      <c r="Y259" s="213"/>
      <c r="Z259" s="213"/>
      <c r="AA259" s="213"/>
      <c r="AB259" s="213"/>
      <c r="AC259" s="213"/>
      <c r="AD259" s="213"/>
      <c r="AE259" s="100"/>
      <c r="AF259" s="100"/>
      <c r="AJ259" s="213"/>
      <c r="AK259" s="213"/>
      <c r="AL259" s="213"/>
      <c r="AM259" s="213"/>
      <c r="AN259" s="213"/>
      <c r="AO259" s="213"/>
      <c r="AP259" s="213"/>
      <c r="AQ259" s="213"/>
      <c r="AR259" s="213"/>
      <c r="AS259" s="213"/>
      <c r="AT259" s="213"/>
      <c r="AU259" s="213"/>
      <c r="AV259" s="100"/>
      <c r="AW259" s="100"/>
      <c r="BA259" s="213"/>
      <c r="BB259" s="213"/>
      <c r="BC259" s="213"/>
      <c r="BD259" s="213"/>
      <c r="BE259" s="213"/>
      <c r="BF259" s="213"/>
      <c r="BG259" s="213"/>
      <c r="BH259" s="213"/>
      <c r="BI259" s="213"/>
      <c r="BJ259" s="213"/>
      <c r="BK259" s="213"/>
      <c r="BL259" s="213"/>
      <c r="BM259" s="100"/>
      <c r="BN259" s="100"/>
      <c r="BR259" s="213"/>
      <c r="BS259" s="213"/>
      <c r="BT259" s="213"/>
      <c r="BU259" s="213"/>
      <c r="BV259" s="213"/>
      <c r="BW259" s="213"/>
      <c r="BX259" s="213"/>
      <c r="BY259" s="213"/>
      <c r="BZ259" s="213"/>
      <c r="CA259" s="213"/>
      <c r="CB259" s="213"/>
      <c r="CC259" s="213"/>
      <c r="CD259" s="100"/>
      <c r="CE259" s="100"/>
      <c r="CI259" s="213"/>
      <c r="CJ259" s="213"/>
      <c r="CK259" s="213"/>
      <c r="CL259" s="213"/>
      <c r="CM259" s="213"/>
      <c r="CN259" s="213"/>
      <c r="CO259" s="213"/>
      <c r="CP259" s="213"/>
      <c r="CQ259" s="213"/>
      <c r="CR259" s="213"/>
      <c r="CS259" s="213"/>
      <c r="CT259" s="213"/>
      <c r="CU259" s="100"/>
      <c r="CV259" s="100"/>
      <c r="CZ259" s="213"/>
      <c r="DA259" s="213"/>
      <c r="DB259" s="213"/>
      <c r="DC259" s="213"/>
      <c r="DD259" s="213"/>
      <c r="DE259" s="213"/>
      <c r="DF259" s="213"/>
      <c r="DG259" s="213"/>
      <c r="DH259" s="213"/>
      <c r="DI259" s="213"/>
      <c r="DJ259" s="213"/>
      <c r="DK259" s="213"/>
      <c r="DL259" s="100"/>
      <c r="DM259" s="100"/>
      <c r="DQ259" s="213"/>
      <c r="DR259" s="213"/>
      <c r="DS259" s="213"/>
      <c r="DT259" s="213"/>
      <c r="DU259" s="213"/>
      <c r="DV259" s="213"/>
      <c r="DW259" s="213"/>
      <c r="DX259" s="213"/>
      <c r="DY259" s="213"/>
      <c r="DZ259" s="213"/>
      <c r="EA259" s="213"/>
      <c r="EB259" s="213"/>
      <c r="EC259" s="100"/>
      <c r="ED259" s="100"/>
    </row>
    <row r="260" spans="1:135" x14ac:dyDescent="0.2">
      <c r="B260" s="46" t="s">
        <v>173</v>
      </c>
      <c r="C260" s="242" t="s">
        <v>174</v>
      </c>
      <c r="D260" s="243"/>
      <c r="E260" s="243"/>
      <c r="F260" s="243"/>
      <c r="G260" s="243"/>
      <c r="H260" s="243"/>
      <c r="I260" s="243"/>
      <c r="J260" s="244"/>
      <c r="L260" s="72"/>
      <c r="M260" s="17"/>
      <c r="N260" s="17"/>
      <c r="O260" s="17"/>
      <c r="P260" s="17"/>
      <c r="S260" s="46" t="s">
        <v>173</v>
      </c>
      <c r="T260" s="242" t="s">
        <v>174</v>
      </c>
      <c r="U260" s="243"/>
      <c r="V260" s="243"/>
      <c r="W260" s="243"/>
      <c r="X260" s="243"/>
      <c r="Y260" s="243"/>
      <c r="Z260" s="243"/>
      <c r="AA260" s="244"/>
      <c r="AC260" s="72"/>
      <c r="AD260" s="213"/>
      <c r="AE260" s="213"/>
      <c r="AF260" s="213"/>
      <c r="AG260" s="213"/>
      <c r="AJ260" s="46" t="s">
        <v>173</v>
      </c>
      <c r="AK260" s="242" t="s">
        <v>174</v>
      </c>
      <c r="AL260" s="243"/>
      <c r="AM260" s="243"/>
      <c r="AN260" s="243"/>
      <c r="AO260" s="243"/>
      <c r="AP260" s="243"/>
      <c r="AQ260" s="243"/>
      <c r="AR260" s="244"/>
      <c r="AT260" s="72"/>
      <c r="AU260" s="213"/>
      <c r="AV260" s="213"/>
      <c r="AW260" s="213"/>
      <c r="AX260" s="213"/>
      <c r="BA260" s="46" t="s">
        <v>173</v>
      </c>
      <c r="BB260" s="242" t="s">
        <v>174</v>
      </c>
      <c r="BC260" s="243"/>
      <c r="BD260" s="243"/>
      <c r="BE260" s="243"/>
      <c r="BF260" s="243"/>
      <c r="BG260" s="243"/>
      <c r="BH260" s="243"/>
      <c r="BI260" s="244"/>
      <c r="BK260" s="72"/>
      <c r="BL260" s="213"/>
      <c r="BM260" s="213"/>
      <c r="BN260" s="213"/>
      <c r="BO260" s="213"/>
      <c r="BP260" s="242" t="s">
        <v>174</v>
      </c>
      <c r="BQ260" s="243"/>
      <c r="BR260" s="243"/>
      <c r="BS260" s="243"/>
      <c r="BT260" s="243"/>
      <c r="BU260" s="243"/>
      <c r="BV260" s="243"/>
      <c r="BW260" s="244"/>
      <c r="BY260" s="72"/>
      <c r="BZ260" s="213"/>
      <c r="CB260" s="72"/>
      <c r="CC260" s="213"/>
      <c r="CD260" s="213"/>
      <c r="CE260" s="213"/>
      <c r="CF260" s="242" t="s">
        <v>174</v>
      </c>
      <c r="CG260" s="243"/>
      <c r="CH260" s="243"/>
      <c r="CI260" s="243"/>
      <c r="CJ260" s="243"/>
      <c r="CK260" s="243"/>
      <c r="CL260" s="243"/>
      <c r="CM260" s="244"/>
      <c r="CO260" s="72"/>
      <c r="CP260" s="213"/>
      <c r="CQ260" s="213"/>
      <c r="CS260" s="72"/>
      <c r="CT260" s="213"/>
      <c r="CU260" s="213"/>
      <c r="CV260" s="242" t="s">
        <v>174</v>
      </c>
      <c r="CW260" s="243"/>
      <c r="CX260" s="243"/>
      <c r="CY260" s="243"/>
      <c r="CZ260" s="243"/>
      <c r="DA260" s="243"/>
      <c r="DB260" s="243"/>
      <c r="DC260" s="244"/>
      <c r="DE260" s="72"/>
      <c r="DF260" s="213"/>
      <c r="DG260" s="213"/>
      <c r="DH260" s="213"/>
      <c r="DJ260" s="72"/>
      <c r="DK260" s="213"/>
      <c r="DL260" s="242" t="s">
        <v>174</v>
      </c>
      <c r="DM260" s="243"/>
      <c r="DN260" s="243"/>
      <c r="DO260" s="243"/>
      <c r="DP260" s="243"/>
      <c r="DQ260" s="243"/>
      <c r="DR260" s="243"/>
      <c r="DS260" s="244"/>
      <c r="DU260" s="72"/>
      <c r="DV260" s="213"/>
      <c r="DW260" s="213"/>
      <c r="DX260" s="213"/>
      <c r="DY260" s="213"/>
      <c r="EA260" s="72"/>
      <c r="EB260" s="213"/>
      <c r="EC260" s="213"/>
      <c r="ED260" s="213"/>
      <c r="EE260" s="213"/>
    </row>
    <row r="261" spans="1:135" x14ac:dyDescent="0.2">
      <c r="B261" s="101" t="s">
        <v>175</v>
      </c>
      <c r="C261" s="82" t="s">
        <v>176</v>
      </c>
      <c r="D261" s="31" t="s">
        <v>177</v>
      </c>
      <c r="E261" s="31" t="s">
        <v>178</v>
      </c>
      <c r="F261" s="31" t="s">
        <v>179</v>
      </c>
      <c r="G261" s="82" t="s">
        <v>176</v>
      </c>
      <c r="H261" s="31" t="s">
        <v>177</v>
      </c>
      <c r="I261" s="31" t="s">
        <v>178</v>
      </c>
      <c r="J261" s="83" t="s">
        <v>179</v>
      </c>
      <c r="L261" s="72"/>
      <c r="M261" s="17"/>
      <c r="N261" s="17"/>
      <c r="O261" s="17"/>
      <c r="P261" s="17"/>
      <c r="S261" s="101" t="s">
        <v>175</v>
      </c>
      <c r="T261" s="215" t="s">
        <v>176</v>
      </c>
      <c r="U261" s="216" t="s">
        <v>177</v>
      </c>
      <c r="V261" s="216" t="s">
        <v>178</v>
      </c>
      <c r="W261" s="216" t="s">
        <v>179</v>
      </c>
      <c r="X261" s="215" t="s">
        <v>176</v>
      </c>
      <c r="Y261" s="216" t="s">
        <v>177</v>
      </c>
      <c r="Z261" s="216" t="s">
        <v>178</v>
      </c>
      <c r="AA261" s="217" t="s">
        <v>179</v>
      </c>
      <c r="AC261" s="72"/>
      <c r="AD261" s="213"/>
      <c r="AE261" s="213"/>
      <c r="AF261" s="213"/>
      <c r="AG261" s="213"/>
      <c r="AJ261" s="101" t="s">
        <v>175</v>
      </c>
      <c r="AK261" s="215" t="s">
        <v>176</v>
      </c>
      <c r="AL261" s="216" t="s">
        <v>177</v>
      </c>
      <c r="AM261" s="216" t="s">
        <v>178</v>
      </c>
      <c r="AN261" s="216" t="s">
        <v>179</v>
      </c>
      <c r="AO261" s="215" t="s">
        <v>176</v>
      </c>
      <c r="AP261" s="216" t="s">
        <v>177</v>
      </c>
      <c r="AQ261" s="216" t="s">
        <v>178</v>
      </c>
      <c r="AR261" s="217" t="s">
        <v>179</v>
      </c>
      <c r="AT261" s="72"/>
      <c r="AU261" s="213"/>
      <c r="AV261" s="213"/>
      <c r="AW261" s="213"/>
      <c r="AX261" s="213"/>
      <c r="BA261" s="101" t="s">
        <v>175</v>
      </c>
      <c r="BB261" s="215" t="s">
        <v>176</v>
      </c>
      <c r="BC261" s="216" t="s">
        <v>177</v>
      </c>
      <c r="BD261" s="216" t="s">
        <v>178</v>
      </c>
      <c r="BE261" s="216" t="s">
        <v>179</v>
      </c>
      <c r="BF261" s="215" t="s">
        <v>176</v>
      </c>
      <c r="BG261" s="216" t="s">
        <v>177</v>
      </c>
      <c r="BH261" s="216" t="s">
        <v>178</v>
      </c>
      <c r="BI261" s="217" t="s">
        <v>179</v>
      </c>
      <c r="BK261" s="72"/>
      <c r="BL261" s="213"/>
      <c r="BM261" s="213"/>
      <c r="BN261" s="213"/>
      <c r="BO261" s="213"/>
      <c r="BR261" s="101" t="s">
        <v>175</v>
      </c>
      <c r="BS261" s="215" t="s">
        <v>176</v>
      </c>
      <c r="BT261" s="216" t="s">
        <v>177</v>
      </c>
      <c r="BU261" s="216" t="s">
        <v>178</v>
      </c>
      <c r="BV261" s="216" t="s">
        <v>179</v>
      </c>
      <c r="BW261" s="215" t="s">
        <v>176</v>
      </c>
      <c r="BX261" s="216" t="s">
        <v>177</v>
      </c>
      <c r="BY261" s="216" t="s">
        <v>178</v>
      </c>
      <c r="BZ261" s="217" t="s">
        <v>179</v>
      </c>
      <c r="CB261" s="72"/>
      <c r="CC261" s="213"/>
      <c r="CD261" s="213"/>
      <c r="CE261" s="213"/>
      <c r="CF261" s="213"/>
      <c r="CI261" s="101" t="s">
        <v>175</v>
      </c>
      <c r="CJ261" s="215" t="s">
        <v>176</v>
      </c>
      <c r="CK261" s="216" t="s">
        <v>177</v>
      </c>
      <c r="CL261" s="216" t="s">
        <v>178</v>
      </c>
      <c r="CM261" s="216" t="s">
        <v>179</v>
      </c>
      <c r="CN261" s="215" t="s">
        <v>176</v>
      </c>
      <c r="CO261" s="216" t="s">
        <v>177</v>
      </c>
      <c r="CP261" s="216" t="s">
        <v>178</v>
      </c>
      <c r="CQ261" s="217" t="s">
        <v>179</v>
      </c>
      <c r="CS261" s="72"/>
      <c r="CT261" s="213"/>
      <c r="CU261" s="213"/>
      <c r="CV261" s="213"/>
      <c r="CW261" s="213"/>
      <c r="CZ261" s="101" t="s">
        <v>175</v>
      </c>
      <c r="DA261" s="215" t="s">
        <v>176</v>
      </c>
      <c r="DB261" s="216" t="s">
        <v>177</v>
      </c>
      <c r="DC261" s="216" t="s">
        <v>178</v>
      </c>
      <c r="DD261" s="216" t="s">
        <v>179</v>
      </c>
      <c r="DE261" s="215" t="s">
        <v>176</v>
      </c>
      <c r="DF261" s="216" t="s">
        <v>177</v>
      </c>
      <c r="DG261" s="216" t="s">
        <v>178</v>
      </c>
      <c r="DH261" s="217" t="s">
        <v>179</v>
      </c>
      <c r="DJ261" s="72"/>
      <c r="DK261" s="213"/>
      <c r="DL261" s="213"/>
      <c r="DM261" s="213"/>
      <c r="DN261" s="213"/>
      <c r="DQ261" s="101" t="s">
        <v>175</v>
      </c>
      <c r="DR261" s="215" t="s">
        <v>176</v>
      </c>
      <c r="DS261" s="216" t="s">
        <v>177</v>
      </c>
      <c r="DT261" s="216" t="s">
        <v>178</v>
      </c>
      <c r="DU261" s="216" t="s">
        <v>179</v>
      </c>
      <c r="DV261" s="215" t="s">
        <v>176</v>
      </c>
      <c r="DW261" s="216" t="s">
        <v>177</v>
      </c>
      <c r="DX261" s="216" t="s">
        <v>178</v>
      </c>
      <c r="DY261" s="217" t="s">
        <v>179</v>
      </c>
      <c r="EA261" s="72"/>
      <c r="EB261" s="213"/>
      <c r="EC261" s="213"/>
      <c r="ED261" s="213"/>
      <c r="EE261" s="213"/>
    </row>
    <row r="262" spans="1:135" x14ac:dyDescent="0.2">
      <c r="B262" s="24" t="s">
        <v>180</v>
      </c>
      <c r="C262" s="84">
        <v>-0.8</v>
      </c>
      <c r="D262" s="86">
        <v>-0.8</v>
      </c>
      <c r="E262" s="86">
        <v>-0.6</v>
      </c>
      <c r="F262" s="86">
        <v>-0.3</v>
      </c>
      <c r="G262" s="87">
        <f>IF(D238="A",IF(D239=1,C262,""),"")</f>
        <v>-0.8</v>
      </c>
      <c r="H262" s="88">
        <f>IF(D238="A",IF(D239=1,D262,""),"")</f>
        <v>-0.8</v>
      </c>
      <c r="I262" s="88">
        <f>IF(D238="A",IF(D239=1,E262,""),"")</f>
        <v>-0.6</v>
      </c>
      <c r="J262" s="102">
        <f>IF(D238="A",IF(D239=1,F262,""),"")</f>
        <v>-0.3</v>
      </c>
      <c r="L262" s="72"/>
      <c r="M262" s="17"/>
      <c r="N262" s="17"/>
      <c r="O262" s="17"/>
      <c r="P262" s="17"/>
      <c r="S262" s="24" t="s">
        <v>180</v>
      </c>
      <c r="T262" s="84">
        <v>-0.8</v>
      </c>
      <c r="U262" s="86">
        <v>-0.8</v>
      </c>
      <c r="V262" s="86">
        <v>-0.6</v>
      </c>
      <c r="W262" s="86">
        <v>-0.3</v>
      </c>
      <c r="X262" s="210" t="str">
        <f>IF(U238="A",IF(U239=1,T262,""),"")</f>
        <v/>
      </c>
      <c r="Y262" s="211" t="str">
        <f>IF(U238="A",IF(U239=1,U262,""),"")</f>
        <v/>
      </c>
      <c r="Z262" s="211" t="str">
        <f>IF(U238="A",IF(U239=1,V262,""),"")</f>
        <v/>
      </c>
      <c r="AA262" s="212" t="str">
        <f>IF(U238="A",IF(U239=1,W262,""),"")</f>
        <v/>
      </c>
      <c r="AC262" s="72"/>
      <c r="AD262" s="213"/>
      <c r="AE262" s="213"/>
      <c r="AF262" s="213"/>
      <c r="AG262" s="213"/>
      <c r="AJ262" s="24" t="s">
        <v>180</v>
      </c>
      <c r="AK262" s="84">
        <v>-0.8</v>
      </c>
      <c r="AL262" s="86">
        <v>-0.8</v>
      </c>
      <c r="AM262" s="86">
        <v>-0.6</v>
      </c>
      <c r="AN262" s="86">
        <v>-0.3</v>
      </c>
      <c r="AO262" s="210">
        <f>IF(AL238="A",IF(AL239=1,AK262,""),"")</f>
        <v>-0.8</v>
      </c>
      <c r="AP262" s="211">
        <f>IF(AL238="A",IF(AL239=1,AL262,""),"")</f>
        <v>-0.8</v>
      </c>
      <c r="AQ262" s="211">
        <f>IF(AL238="A",IF(AL239=1,AM262,""),"")</f>
        <v>-0.6</v>
      </c>
      <c r="AR262" s="212">
        <f>IF(AL238="A",IF(AL239=1,AN262,""),"")</f>
        <v>-0.3</v>
      </c>
      <c r="AT262" s="72"/>
      <c r="AU262" s="213"/>
      <c r="AV262" s="213"/>
      <c r="AW262" s="213"/>
      <c r="AX262" s="213"/>
      <c r="BA262" s="24" t="s">
        <v>180</v>
      </c>
      <c r="BB262" s="84">
        <v>-0.8</v>
      </c>
      <c r="BC262" s="86">
        <v>-0.8</v>
      </c>
      <c r="BD262" s="86">
        <v>-0.6</v>
      </c>
      <c r="BE262" s="86">
        <v>-0.3</v>
      </c>
      <c r="BF262" s="210" t="str">
        <f>IF(BC238="A",IF(BC239=1,BB262,""),"")</f>
        <v/>
      </c>
      <c r="BG262" s="211" t="str">
        <f>IF(BC238="A",IF(BC239=1,BC262,""),"")</f>
        <v/>
      </c>
      <c r="BH262" s="211" t="str">
        <f>IF(BC238="A",IF(BC239=1,BD262,""),"")</f>
        <v/>
      </c>
      <c r="BI262" s="212" t="str">
        <f>IF(BC238="A",IF(BC239=1,BE262,""),"")</f>
        <v/>
      </c>
      <c r="BK262" s="72"/>
      <c r="BL262" s="213"/>
      <c r="BM262" s="213"/>
      <c r="BN262" s="213"/>
      <c r="BO262" s="213"/>
      <c r="BR262" s="24" t="s">
        <v>180</v>
      </c>
      <c r="BS262" s="84">
        <v>-0.8</v>
      </c>
      <c r="BT262" s="86">
        <v>-0.8</v>
      </c>
      <c r="BU262" s="86">
        <v>-0.6</v>
      </c>
      <c r="BV262" s="86">
        <v>-0.3</v>
      </c>
      <c r="BW262" s="210">
        <f>IF(BT238="A",IF(BT239=1,BS262,""),"")</f>
        <v>-0.8</v>
      </c>
      <c r="BX262" s="211">
        <f>IF(BT238="A",IF(BT239=1,BT262,""),"")</f>
        <v>-0.8</v>
      </c>
      <c r="BY262" s="211">
        <f>IF(BT238="A",IF(BT239=1,BU262,""),"")</f>
        <v>-0.6</v>
      </c>
      <c r="BZ262" s="212">
        <f>IF(BT238="A",IF(BT239=1,BV262,""),"")</f>
        <v>-0.3</v>
      </c>
      <c r="CB262" s="72"/>
      <c r="CC262" s="213"/>
      <c r="CD262" s="213"/>
      <c r="CE262" s="213"/>
      <c r="CF262" s="213"/>
      <c r="CI262" s="24" t="s">
        <v>180</v>
      </c>
      <c r="CJ262" s="84">
        <v>-0.8</v>
      </c>
      <c r="CK262" s="86">
        <v>-0.8</v>
      </c>
      <c r="CL262" s="86">
        <v>-0.6</v>
      </c>
      <c r="CM262" s="86">
        <v>-0.3</v>
      </c>
      <c r="CN262" s="210" t="str">
        <f>IF(CK238="A",IF(CK239=1,CJ262,""),"")</f>
        <v/>
      </c>
      <c r="CO262" s="211" t="str">
        <f>IF(CK238="A",IF(CK239=1,CK262,""),"")</f>
        <v/>
      </c>
      <c r="CP262" s="211" t="str">
        <f>IF(CK238="A",IF(CK239=1,CL262,""),"")</f>
        <v/>
      </c>
      <c r="CQ262" s="212" t="str">
        <f>IF(CK238="A",IF(CK239=1,CM262,""),"")</f>
        <v/>
      </c>
      <c r="CS262" s="72"/>
      <c r="CT262" s="213"/>
      <c r="CU262" s="213"/>
      <c r="CV262" s="213"/>
      <c r="CW262" s="213"/>
      <c r="CZ262" s="24" t="s">
        <v>180</v>
      </c>
      <c r="DA262" s="84">
        <v>-0.8</v>
      </c>
      <c r="DB262" s="86">
        <v>-0.8</v>
      </c>
      <c r="DC262" s="86">
        <v>-0.6</v>
      </c>
      <c r="DD262" s="86">
        <v>-0.3</v>
      </c>
      <c r="DE262" s="210">
        <f>IF(DB238="A",IF(DB239=1,DA262,""),"")</f>
        <v>-0.8</v>
      </c>
      <c r="DF262" s="211">
        <f>IF(DB238="A",IF(DB239=1,DB262,""),"")</f>
        <v>-0.8</v>
      </c>
      <c r="DG262" s="211">
        <f>IF(DB238="A",IF(DB239=1,DC262,""),"")</f>
        <v>-0.6</v>
      </c>
      <c r="DH262" s="212">
        <f>IF(DB238="A",IF(DB239=1,DD262,""),"")</f>
        <v>-0.3</v>
      </c>
      <c r="DJ262" s="72"/>
      <c r="DK262" s="213"/>
      <c r="DL262" s="213"/>
      <c r="DM262" s="213"/>
      <c r="DN262" s="213"/>
      <c r="DQ262" s="24" t="s">
        <v>180</v>
      </c>
      <c r="DR262" s="84">
        <v>-0.8</v>
      </c>
      <c r="DS262" s="86">
        <v>-0.8</v>
      </c>
      <c r="DT262" s="86">
        <v>-0.6</v>
      </c>
      <c r="DU262" s="86">
        <v>-0.3</v>
      </c>
      <c r="DV262" s="210" t="str">
        <f>IF(DS238="A",IF(DS239=1,DR262,""),"")</f>
        <v/>
      </c>
      <c r="DW262" s="211" t="str">
        <f>IF(DS238="A",IF(DS239=1,DS262,""),"")</f>
        <v/>
      </c>
      <c r="DX262" s="211" t="str">
        <f>IF(DS238="A",IF(DS239=1,DT262,""),"")</f>
        <v/>
      </c>
      <c r="DY262" s="212" t="str">
        <f>IF(DS238="A",IF(DS239=1,DU262,""),"")</f>
        <v/>
      </c>
      <c r="EA262" s="72"/>
      <c r="EB262" s="213"/>
      <c r="EC262" s="213"/>
      <c r="ED262" s="213"/>
      <c r="EE262" s="213"/>
    </row>
    <row r="263" spans="1:135" x14ac:dyDescent="0.2">
      <c r="B263" s="26" t="s">
        <v>181</v>
      </c>
      <c r="C263" s="89">
        <v>-1.2</v>
      </c>
      <c r="D263" s="49">
        <v>-1.2</v>
      </c>
      <c r="E263" s="49">
        <v>-0.9</v>
      </c>
      <c r="F263" s="49">
        <v>-0.6</v>
      </c>
      <c r="G263" s="96" t="str">
        <f>IF(D238="A",IF(D239=2,C263,""),"")</f>
        <v/>
      </c>
      <c r="H263" s="97" t="str">
        <f>IF(D238="A",IF(D239=2,D263,""),"")</f>
        <v/>
      </c>
      <c r="I263" s="97" t="str">
        <f>IF(D238="A",IF(D239=2,E263,""),"")</f>
        <v/>
      </c>
      <c r="J263" s="104" t="str">
        <f>IF(D238="A",IF(D239=2,F263,""),"")</f>
        <v/>
      </c>
      <c r="L263" s="72"/>
      <c r="M263" s="17"/>
      <c r="N263" s="17"/>
      <c r="O263" s="17"/>
      <c r="P263" s="17"/>
      <c r="S263" s="26" t="s">
        <v>181</v>
      </c>
      <c r="T263" s="89">
        <v>-1.2</v>
      </c>
      <c r="U263" s="49">
        <v>-1.2</v>
      </c>
      <c r="V263" s="49">
        <v>-0.9</v>
      </c>
      <c r="W263" s="49">
        <v>-0.6</v>
      </c>
      <c r="X263" s="96" t="str">
        <f>IF(U238="A",IF(U239=2,T263,""),"")</f>
        <v/>
      </c>
      <c r="Y263" s="97" t="str">
        <f>IF(U238="A",IF(U239=2,U263,""),"")</f>
        <v/>
      </c>
      <c r="Z263" s="97" t="str">
        <f>IF(U238="A",IF(U239=2,V263,""),"")</f>
        <v/>
      </c>
      <c r="AA263" s="104" t="str">
        <f>IF(U238="A",IF(U239=2,W263,""),"")</f>
        <v/>
      </c>
      <c r="AC263" s="72"/>
      <c r="AD263" s="213"/>
      <c r="AE263" s="213"/>
      <c r="AF263" s="213"/>
      <c r="AG263" s="213"/>
      <c r="AJ263" s="26" t="s">
        <v>181</v>
      </c>
      <c r="AK263" s="89">
        <v>-1.2</v>
      </c>
      <c r="AL263" s="49">
        <v>-1.2</v>
      </c>
      <c r="AM263" s="49">
        <v>-0.9</v>
      </c>
      <c r="AN263" s="49">
        <v>-0.6</v>
      </c>
      <c r="AO263" s="96" t="str">
        <f>IF(AL238="A",IF(AL239=2,AK263,""),"")</f>
        <v/>
      </c>
      <c r="AP263" s="97" t="str">
        <f>IF(AL238="A",IF(AL239=2,AL263,""),"")</f>
        <v/>
      </c>
      <c r="AQ263" s="97" t="str">
        <f>IF(AL238="A",IF(AL239=2,AM263,""),"")</f>
        <v/>
      </c>
      <c r="AR263" s="104" t="str">
        <f>IF(AL238="A",IF(AL239=2,AN263,""),"")</f>
        <v/>
      </c>
      <c r="AT263" s="72"/>
      <c r="AU263" s="213"/>
      <c r="AV263" s="213"/>
      <c r="AW263" s="213"/>
      <c r="AX263" s="213"/>
      <c r="BA263" s="26" t="s">
        <v>181</v>
      </c>
      <c r="BB263" s="89">
        <v>-1.2</v>
      </c>
      <c r="BC263" s="49">
        <v>-1.2</v>
      </c>
      <c r="BD263" s="49">
        <v>-0.9</v>
      </c>
      <c r="BE263" s="49">
        <v>-0.6</v>
      </c>
      <c r="BF263" s="96" t="str">
        <f>IF(BC238="A",IF(BC239=2,BB263,""),"")</f>
        <v/>
      </c>
      <c r="BG263" s="97" t="str">
        <f>IF(BC238="A",IF(BC239=2,BC263,""),"")</f>
        <v/>
      </c>
      <c r="BH263" s="97" t="str">
        <f>IF(BC238="A",IF(BC239=2,BD263,""),"")</f>
        <v/>
      </c>
      <c r="BI263" s="104" t="str">
        <f>IF(BC238="A",IF(BC239=2,BE263,""),"")</f>
        <v/>
      </c>
      <c r="BK263" s="72"/>
      <c r="BL263" s="213"/>
      <c r="BM263" s="213"/>
      <c r="BN263" s="213"/>
      <c r="BO263" s="213"/>
      <c r="BR263" s="26" t="s">
        <v>181</v>
      </c>
      <c r="BS263" s="89">
        <v>-1.2</v>
      </c>
      <c r="BT263" s="49">
        <v>-1.2</v>
      </c>
      <c r="BU263" s="49">
        <v>-0.9</v>
      </c>
      <c r="BV263" s="49">
        <v>-0.6</v>
      </c>
      <c r="BW263" s="96" t="str">
        <f>IF(BT238="A",IF(BT239=2,BS263,""),"")</f>
        <v/>
      </c>
      <c r="BX263" s="97" t="str">
        <f>IF(BT238="A",IF(BT239=2,BT263,""),"")</f>
        <v/>
      </c>
      <c r="BY263" s="97" t="str">
        <f>IF(BT238="A",IF(BT239=2,BU263,""),"")</f>
        <v/>
      </c>
      <c r="BZ263" s="104" t="str">
        <f>IF(BT238="A",IF(BT239=2,BV263,""),"")</f>
        <v/>
      </c>
      <c r="CB263" s="72"/>
      <c r="CC263" s="213"/>
      <c r="CD263" s="213"/>
      <c r="CE263" s="213"/>
      <c r="CF263" s="213"/>
      <c r="CI263" s="26" t="s">
        <v>181</v>
      </c>
      <c r="CJ263" s="89">
        <v>-1.2</v>
      </c>
      <c r="CK263" s="49">
        <v>-1.2</v>
      </c>
      <c r="CL263" s="49">
        <v>-0.9</v>
      </c>
      <c r="CM263" s="49">
        <v>-0.6</v>
      </c>
      <c r="CN263" s="96" t="str">
        <f>IF(CK238="A",IF(CK239=2,CJ263,""),"")</f>
        <v/>
      </c>
      <c r="CO263" s="97" t="str">
        <f>IF(CK238="A",IF(CK239=2,CK263,""),"")</f>
        <v/>
      </c>
      <c r="CP263" s="97" t="str">
        <f>IF(CK238="A",IF(CK239=2,CL263,""),"")</f>
        <v/>
      </c>
      <c r="CQ263" s="104" t="str">
        <f>IF(CK238="A",IF(CK239=2,CM263,""),"")</f>
        <v/>
      </c>
      <c r="CS263" s="72"/>
      <c r="CT263" s="213"/>
      <c r="CU263" s="213"/>
      <c r="CV263" s="213"/>
      <c r="CW263" s="213"/>
      <c r="CZ263" s="26" t="s">
        <v>181</v>
      </c>
      <c r="DA263" s="89">
        <v>-1.2</v>
      </c>
      <c r="DB263" s="49">
        <v>-1.2</v>
      </c>
      <c r="DC263" s="49">
        <v>-0.9</v>
      </c>
      <c r="DD263" s="49">
        <v>-0.6</v>
      </c>
      <c r="DE263" s="96" t="str">
        <f>IF(DB238="A",IF(DB239=2,DA263,""),"")</f>
        <v/>
      </c>
      <c r="DF263" s="97" t="str">
        <f>IF(DB238="A",IF(DB239=2,DB263,""),"")</f>
        <v/>
      </c>
      <c r="DG263" s="97" t="str">
        <f>IF(DB238="A",IF(DB239=2,DC263,""),"")</f>
        <v/>
      </c>
      <c r="DH263" s="104" t="str">
        <f>IF(DB238="A",IF(DB239=2,DD263,""),"")</f>
        <v/>
      </c>
      <c r="DJ263" s="72"/>
      <c r="DK263" s="213"/>
      <c r="DL263" s="213"/>
      <c r="DM263" s="213"/>
      <c r="DN263" s="213"/>
      <c r="DQ263" s="26" t="s">
        <v>181</v>
      </c>
      <c r="DR263" s="89">
        <v>-1.2</v>
      </c>
      <c r="DS263" s="49">
        <v>-1.2</v>
      </c>
      <c r="DT263" s="49">
        <v>-0.9</v>
      </c>
      <c r="DU263" s="49">
        <v>-0.6</v>
      </c>
      <c r="DV263" s="96" t="str">
        <f>IF(DS238="A",IF(DS239=2,DR263,""),"")</f>
        <v/>
      </c>
      <c r="DW263" s="97" t="str">
        <f>IF(DS238="A",IF(DS239=2,DS263,""),"")</f>
        <v/>
      </c>
      <c r="DX263" s="97" t="str">
        <f>IF(DS238="A",IF(DS239=2,DT263,""),"")</f>
        <v/>
      </c>
      <c r="DY263" s="104" t="str">
        <f>IF(DS238="A",IF(DS239=2,DU263,""),"")</f>
        <v/>
      </c>
      <c r="EA263" s="72"/>
      <c r="EB263" s="213"/>
      <c r="EC263" s="213"/>
      <c r="ED263" s="213"/>
      <c r="EE263" s="213"/>
    </row>
    <row r="264" spans="1:135" x14ac:dyDescent="0.2">
      <c r="B264" s="24" t="s">
        <v>182</v>
      </c>
      <c r="C264" s="84">
        <v>0.8</v>
      </c>
      <c r="D264" s="86">
        <v>0.8</v>
      </c>
      <c r="E264" s="86">
        <v>0.5</v>
      </c>
      <c r="F264" s="86">
        <v>0.3</v>
      </c>
      <c r="G264" s="91" t="str">
        <f>IF(D238="B",IF(D239=1,C264,""),"")</f>
        <v/>
      </c>
      <c r="H264" s="112" t="str">
        <f>IF(D238="B",IF(D239=1,D264,""),"")</f>
        <v/>
      </c>
      <c r="I264" s="112" t="str">
        <f>IF(D238="B",IF(D239=1,E264,""),"")</f>
        <v/>
      </c>
      <c r="J264" s="103" t="str">
        <f>IF(D238="B",IF(D239=1,F264,""),"")</f>
        <v/>
      </c>
      <c r="L264" s="72"/>
      <c r="M264" s="17"/>
      <c r="N264" s="17"/>
      <c r="O264" s="17"/>
      <c r="P264" s="17"/>
      <c r="S264" s="24" t="s">
        <v>182</v>
      </c>
      <c r="T264" s="84">
        <v>0.8</v>
      </c>
      <c r="U264" s="86">
        <v>0.8</v>
      </c>
      <c r="V264" s="86">
        <v>0.5</v>
      </c>
      <c r="W264" s="86">
        <v>0.3</v>
      </c>
      <c r="X264" s="91">
        <f>IF(U238="B",IF(U239=1,T264,""),"")</f>
        <v>0.8</v>
      </c>
      <c r="Y264" s="112">
        <f>IF(U238="B",IF(U239=1,U264,""),"")</f>
        <v>0.8</v>
      </c>
      <c r="Z264" s="112">
        <f>IF(U238="B",IF(U239=1,V264,""),"")</f>
        <v>0.5</v>
      </c>
      <c r="AA264" s="103">
        <f>IF(U238="B",IF(U239=1,W264,""),"")</f>
        <v>0.3</v>
      </c>
      <c r="AC264" s="72"/>
      <c r="AD264" s="213"/>
      <c r="AE264" s="213"/>
      <c r="AF264" s="213"/>
      <c r="AG264" s="213"/>
      <c r="AJ264" s="24" t="s">
        <v>182</v>
      </c>
      <c r="AK264" s="84">
        <v>0.8</v>
      </c>
      <c r="AL264" s="86">
        <v>0.8</v>
      </c>
      <c r="AM264" s="86">
        <v>0.5</v>
      </c>
      <c r="AN264" s="86">
        <v>0.3</v>
      </c>
      <c r="AO264" s="91" t="str">
        <f>IF(AL238="B",IF(AL239=1,AK264,""),"")</f>
        <v/>
      </c>
      <c r="AP264" s="112" t="str">
        <f>IF(AL238="B",IF(AL239=1,AL264,""),"")</f>
        <v/>
      </c>
      <c r="AQ264" s="112" t="str">
        <f>IF(AL238="B",IF(AL239=1,AM264,""),"")</f>
        <v/>
      </c>
      <c r="AR264" s="103" t="str">
        <f>IF(AL238="B",IF(AL239=1,AN264,""),"")</f>
        <v/>
      </c>
      <c r="AT264" s="72"/>
      <c r="AU264" s="213"/>
      <c r="AV264" s="213"/>
      <c r="AW264" s="213"/>
      <c r="AX264" s="213"/>
      <c r="BA264" s="24" t="s">
        <v>182</v>
      </c>
      <c r="BB264" s="84">
        <v>0.8</v>
      </c>
      <c r="BC264" s="86">
        <v>0.8</v>
      </c>
      <c r="BD264" s="86">
        <v>0.5</v>
      </c>
      <c r="BE264" s="86">
        <v>0.3</v>
      </c>
      <c r="BF264" s="91">
        <f>IF(BC238="B",IF(BC239=1,BB264,""),"")</f>
        <v>0.8</v>
      </c>
      <c r="BG264" s="112">
        <f>IF(BC238="B",IF(BC239=1,BC264,""),"")</f>
        <v>0.8</v>
      </c>
      <c r="BH264" s="112">
        <f>IF(BC238="B",IF(BC239=1,BD264,""),"")</f>
        <v>0.5</v>
      </c>
      <c r="BI264" s="103">
        <f>IF(BC238="B",IF(BC239=1,BE264,""),"")</f>
        <v>0.3</v>
      </c>
      <c r="BK264" s="72"/>
      <c r="BL264" s="213"/>
      <c r="BM264" s="213"/>
      <c r="BN264" s="213"/>
      <c r="BO264" s="213"/>
      <c r="BR264" s="24" t="s">
        <v>182</v>
      </c>
      <c r="BS264" s="84">
        <v>0.8</v>
      </c>
      <c r="BT264" s="86">
        <v>0.8</v>
      </c>
      <c r="BU264" s="86">
        <v>0.5</v>
      </c>
      <c r="BV264" s="86">
        <v>0.3</v>
      </c>
      <c r="BW264" s="91" t="str">
        <f>IF(BT238="B",IF(BT239=1,BS264,""),"")</f>
        <v/>
      </c>
      <c r="BX264" s="112" t="str">
        <f>IF(BT238="B",IF(BT239=1,BT264,""),"")</f>
        <v/>
      </c>
      <c r="BY264" s="112" t="str">
        <f>IF(BT238="B",IF(BT239=1,BU264,""),"")</f>
        <v/>
      </c>
      <c r="BZ264" s="103" t="str">
        <f>IF(BT238="B",IF(BT239=1,BV264,""),"")</f>
        <v/>
      </c>
      <c r="CB264" s="72"/>
      <c r="CC264" s="213"/>
      <c r="CD264" s="213"/>
      <c r="CE264" s="213"/>
      <c r="CF264" s="213"/>
      <c r="CI264" s="24" t="s">
        <v>182</v>
      </c>
      <c r="CJ264" s="84">
        <v>0.8</v>
      </c>
      <c r="CK264" s="86">
        <v>0.8</v>
      </c>
      <c r="CL264" s="86">
        <v>0.5</v>
      </c>
      <c r="CM264" s="86">
        <v>0.3</v>
      </c>
      <c r="CN264" s="91">
        <f>IF(CK238="B",IF(CK239=1,CJ264,""),"")</f>
        <v>0.8</v>
      </c>
      <c r="CO264" s="112">
        <f>IF(CK238="B",IF(CK239=1,CK264,""),"")</f>
        <v>0.8</v>
      </c>
      <c r="CP264" s="112">
        <f>IF(CK238="B",IF(CK239=1,CL264,""),"")</f>
        <v>0.5</v>
      </c>
      <c r="CQ264" s="103">
        <f>IF(CK238="B",IF(CK239=1,CM264,""),"")</f>
        <v>0.3</v>
      </c>
      <c r="CS264" s="72"/>
      <c r="CT264" s="213"/>
      <c r="CU264" s="213"/>
      <c r="CV264" s="213"/>
      <c r="CW264" s="213"/>
      <c r="CZ264" s="24" t="s">
        <v>182</v>
      </c>
      <c r="DA264" s="84">
        <v>0.8</v>
      </c>
      <c r="DB264" s="86">
        <v>0.8</v>
      </c>
      <c r="DC264" s="86">
        <v>0.5</v>
      </c>
      <c r="DD264" s="86">
        <v>0.3</v>
      </c>
      <c r="DE264" s="91" t="str">
        <f>IF(DB238="B",IF(DB239=1,DA264,""),"")</f>
        <v/>
      </c>
      <c r="DF264" s="112" t="str">
        <f>IF(DB238="B",IF(DB239=1,DB264,""),"")</f>
        <v/>
      </c>
      <c r="DG264" s="112" t="str">
        <f>IF(DB238="B",IF(DB239=1,DC264,""),"")</f>
        <v/>
      </c>
      <c r="DH264" s="103" t="str">
        <f>IF(DB238="B",IF(DB239=1,DD264,""),"")</f>
        <v/>
      </c>
      <c r="DJ264" s="72"/>
      <c r="DK264" s="213"/>
      <c r="DL264" s="213"/>
      <c r="DM264" s="213"/>
      <c r="DN264" s="213"/>
      <c r="DQ264" s="24" t="s">
        <v>182</v>
      </c>
      <c r="DR264" s="84">
        <v>0.8</v>
      </c>
      <c r="DS264" s="86">
        <v>0.8</v>
      </c>
      <c r="DT264" s="86">
        <v>0.5</v>
      </c>
      <c r="DU264" s="86">
        <v>0.3</v>
      </c>
      <c r="DV264" s="91">
        <f>IF(DS238="B",IF(DS239=1,DR264,""),"")</f>
        <v>0.8</v>
      </c>
      <c r="DW264" s="112">
        <f>IF(DS238="B",IF(DS239=1,DS264,""),"")</f>
        <v>0.8</v>
      </c>
      <c r="DX264" s="112">
        <f>IF(DS238="B",IF(DS239=1,DT264,""),"")</f>
        <v>0.5</v>
      </c>
      <c r="DY264" s="103">
        <f>IF(DS238="B",IF(DS239=1,DU264,""),"")</f>
        <v>0.3</v>
      </c>
      <c r="EA264" s="72"/>
      <c r="EB264" s="213"/>
      <c r="EC264" s="213"/>
      <c r="ED264" s="213"/>
      <c r="EE264" s="213"/>
    </row>
    <row r="265" spans="1:135" x14ac:dyDescent="0.2">
      <c r="B265" s="29" t="s">
        <v>183</v>
      </c>
      <c r="C265" s="93">
        <v>0.5</v>
      </c>
      <c r="D265" s="95">
        <v>0.5</v>
      </c>
      <c r="E265" s="95">
        <v>0.5</v>
      </c>
      <c r="F265" s="95">
        <v>0.3</v>
      </c>
      <c r="G265" s="96" t="str">
        <f>IF(D238="B",IF(D239=2,C265,""),"")</f>
        <v/>
      </c>
      <c r="H265" s="97" t="str">
        <f>IF(D238="B",IF(D239=2,D265,""),"")</f>
        <v/>
      </c>
      <c r="I265" s="97" t="str">
        <f>IF(D238="B",IF(D239=2,E265,""),"")</f>
        <v/>
      </c>
      <c r="J265" s="104" t="str">
        <f>IF(D238="B",IF(D239=2,F265,""),"")</f>
        <v/>
      </c>
      <c r="L265" s="72"/>
      <c r="M265" s="17"/>
      <c r="N265" s="17"/>
      <c r="O265" s="17"/>
      <c r="P265" s="17"/>
      <c r="S265" s="29" t="s">
        <v>183</v>
      </c>
      <c r="T265" s="93">
        <v>0.5</v>
      </c>
      <c r="U265" s="95">
        <v>0.5</v>
      </c>
      <c r="V265" s="95">
        <v>0.5</v>
      </c>
      <c r="W265" s="95">
        <v>0.3</v>
      </c>
      <c r="X265" s="96" t="str">
        <f>IF(U238="B",IF(U239=2,T265,""),"")</f>
        <v/>
      </c>
      <c r="Y265" s="97" t="str">
        <f>IF(U238="B",IF(U239=2,U265,""),"")</f>
        <v/>
      </c>
      <c r="Z265" s="97" t="str">
        <f>IF(U238="B",IF(U239=2,V265,""),"")</f>
        <v/>
      </c>
      <c r="AA265" s="104" t="str">
        <f>IF(U238="B",IF(U239=2,W265,""),"")</f>
        <v/>
      </c>
      <c r="AC265" s="72"/>
      <c r="AD265" s="213"/>
      <c r="AE265" s="213"/>
      <c r="AF265" s="213"/>
      <c r="AG265" s="213"/>
      <c r="AJ265" s="29" t="s">
        <v>183</v>
      </c>
      <c r="AK265" s="93">
        <v>0.5</v>
      </c>
      <c r="AL265" s="95">
        <v>0.5</v>
      </c>
      <c r="AM265" s="95">
        <v>0.5</v>
      </c>
      <c r="AN265" s="95">
        <v>0.3</v>
      </c>
      <c r="AO265" s="96" t="str">
        <f>IF(AL238="B",IF(AL239=2,AK265,""),"")</f>
        <v/>
      </c>
      <c r="AP265" s="97" t="str">
        <f>IF(AL238="B",IF(AL239=2,AL265,""),"")</f>
        <v/>
      </c>
      <c r="AQ265" s="97" t="str">
        <f>IF(AL238="B",IF(AL239=2,AM265,""),"")</f>
        <v/>
      </c>
      <c r="AR265" s="104" t="str">
        <f>IF(AL238="B",IF(AL239=2,AN265,""),"")</f>
        <v/>
      </c>
      <c r="AT265" s="72"/>
      <c r="AU265" s="213"/>
      <c r="AV265" s="213"/>
      <c r="AW265" s="213"/>
      <c r="AX265" s="213"/>
      <c r="BA265" s="29" t="s">
        <v>183</v>
      </c>
      <c r="BB265" s="93">
        <v>0.5</v>
      </c>
      <c r="BC265" s="95">
        <v>0.5</v>
      </c>
      <c r="BD265" s="95">
        <v>0.5</v>
      </c>
      <c r="BE265" s="95">
        <v>0.3</v>
      </c>
      <c r="BF265" s="96" t="str">
        <f>IF(BC238="B",IF(BC239=2,BB265,""),"")</f>
        <v/>
      </c>
      <c r="BG265" s="97" t="str">
        <f>IF(BC238="B",IF(BC239=2,BC265,""),"")</f>
        <v/>
      </c>
      <c r="BH265" s="97" t="str">
        <f>IF(BC238="B",IF(BC239=2,BD265,""),"")</f>
        <v/>
      </c>
      <c r="BI265" s="104" t="str">
        <f>IF(BC238="B",IF(BC239=2,BE265,""),"")</f>
        <v/>
      </c>
      <c r="BK265" s="72"/>
      <c r="BL265" s="213"/>
      <c r="BM265" s="213"/>
      <c r="BN265" s="213"/>
      <c r="BO265" s="213"/>
      <c r="BR265" s="29" t="s">
        <v>183</v>
      </c>
      <c r="BS265" s="93">
        <v>0.5</v>
      </c>
      <c r="BT265" s="95">
        <v>0.5</v>
      </c>
      <c r="BU265" s="95">
        <v>0.5</v>
      </c>
      <c r="BV265" s="95">
        <v>0.3</v>
      </c>
      <c r="BW265" s="96" t="str">
        <f>IF(BT238="B",IF(BT239=2,BS265,""),"")</f>
        <v/>
      </c>
      <c r="BX265" s="97" t="str">
        <f>IF(BT238="B",IF(BT239=2,BT265,""),"")</f>
        <v/>
      </c>
      <c r="BY265" s="97" t="str">
        <f>IF(BT238="B",IF(BT239=2,BU265,""),"")</f>
        <v/>
      </c>
      <c r="BZ265" s="104" t="str">
        <f>IF(BT238="B",IF(BT239=2,BV265,""),"")</f>
        <v/>
      </c>
      <c r="CB265" s="72"/>
      <c r="CC265" s="213"/>
      <c r="CD265" s="213"/>
      <c r="CE265" s="213"/>
      <c r="CF265" s="213"/>
      <c r="CI265" s="29" t="s">
        <v>183</v>
      </c>
      <c r="CJ265" s="93">
        <v>0.5</v>
      </c>
      <c r="CK265" s="95">
        <v>0.5</v>
      </c>
      <c r="CL265" s="95">
        <v>0.5</v>
      </c>
      <c r="CM265" s="95">
        <v>0.3</v>
      </c>
      <c r="CN265" s="96" t="str">
        <f>IF(CK238="B",IF(CK239=2,CJ265,""),"")</f>
        <v/>
      </c>
      <c r="CO265" s="97" t="str">
        <f>IF(CK238="B",IF(CK239=2,CK265,""),"")</f>
        <v/>
      </c>
      <c r="CP265" s="97" t="str">
        <f>IF(CK238="B",IF(CK239=2,CL265,""),"")</f>
        <v/>
      </c>
      <c r="CQ265" s="104" t="str">
        <f>IF(CK238="B",IF(CK239=2,CM265,""),"")</f>
        <v/>
      </c>
      <c r="CS265" s="72"/>
      <c r="CT265" s="213"/>
      <c r="CU265" s="213"/>
      <c r="CV265" s="213"/>
      <c r="CW265" s="213"/>
      <c r="CZ265" s="29" t="s">
        <v>183</v>
      </c>
      <c r="DA265" s="93">
        <v>0.5</v>
      </c>
      <c r="DB265" s="95">
        <v>0.5</v>
      </c>
      <c r="DC265" s="95">
        <v>0.5</v>
      </c>
      <c r="DD265" s="95">
        <v>0.3</v>
      </c>
      <c r="DE265" s="96" t="str">
        <f>IF(DB238="B",IF(DB239=2,DA265,""),"")</f>
        <v/>
      </c>
      <c r="DF265" s="97" t="str">
        <f>IF(DB238="B",IF(DB239=2,DB265,""),"")</f>
        <v/>
      </c>
      <c r="DG265" s="97" t="str">
        <f>IF(DB238="B",IF(DB239=2,DC265,""),"")</f>
        <v/>
      </c>
      <c r="DH265" s="104" t="str">
        <f>IF(DB238="B",IF(DB239=2,DD265,""),"")</f>
        <v/>
      </c>
      <c r="DJ265" s="72"/>
      <c r="DK265" s="213"/>
      <c r="DL265" s="213"/>
      <c r="DM265" s="213"/>
      <c r="DN265" s="213"/>
      <c r="DQ265" s="29" t="s">
        <v>183</v>
      </c>
      <c r="DR265" s="93">
        <v>0.5</v>
      </c>
      <c r="DS265" s="95">
        <v>0.5</v>
      </c>
      <c r="DT265" s="95">
        <v>0.5</v>
      </c>
      <c r="DU265" s="95">
        <v>0.3</v>
      </c>
      <c r="DV265" s="96" t="str">
        <f>IF(DS238="B",IF(DS239=2,DR265,""),"")</f>
        <v/>
      </c>
      <c r="DW265" s="97" t="str">
        <f>IF(DS238="B",IF(DS239=2,DS265,""),"")</f>
        <v/>
      </c>
      <c r="DX265" s="97" t="str">
        <f>IF(DS238="B",IF(DS239=2,DT265,""),"")</f>
        <v/>
      </c>
      <c r="DY265" s="104" t="str">
        <f>IF(DS238="B",IF(DS239=2,DU265,""),"")</f>
        <v/>
      </c>
      <c r="EA265" s="72"/>
      <c r="EB265" s="213"/>
      <c r="EC265" s="213"/>
      <c r="ED265" s="213"/>
      <c r="EE265" s="213"/>
    </row>
    <row r="266" spans="1:135" x14ac:dyDescent="0.2">
      <c r="B266" s="13"/>
      <c r="C266" s="17"/>
      <c r="D266" s="17"/>
      <c r="E266" s="17"/>
      <c r="F266" s="98" t="s">
        <v>172</v>
      </c>
      <c r="G266" s="96">
        <f>SUM(G262:G265)</f>
        <v>-0.8</v>
      </c>
      <c r="H266" s="97">
        <f>SUM(H262:H265)</f>
        <v>-0.8</v>
      </c>
      <c r="I266" s="97">
        <f>SUM(I262:I265)</f>
        <v>-0.6</v>
      </c>
      <c r="J266" s="104">
        <f>SUM(J262:J265)</f>
        <v>-0.3</v>
      </c>
      <c r="K266" s="72"/>
      <c r="L266" s="72"/>
      <c r="M266" s="17"/>
      <c r="N266" s="17"/>
      <c r="O266" s="17"/>
      <c r="P266" s="17"/>
      <c r="S266" s="13"/>
      <c r="T266" s="213"/>
      <c r="U266" s="213"/>
      <c r="V266" s="213"/>
      <c r="W266" s="98" t="s">
        <v>172</v>
      </c>
      <c r="X266" s="96">
        <f>SUM(X262:X265)</f>
        <v>0.8</v>
      </c>
      <c r="Y266" s="97">
        <f>SUM(Y262:Y265)</f>
        <v>0.8</v>
      </c>
      <c r="Z266" s="97">
        <f>SUM(Z262:Z265)</f>
        <v>0.5</v>
      </c>
      <c r="AA266" s="104">
        <f>SUM(AA262:AA265)</f>
        <v>0.3</v>
      </c>
      <c r="AB266" s="72"/>
      <c r="AC266" s="72"/>
      <c r="AD266" s="213"/>
      <c r="AE266" s="213"/>
      <c r="AF266" s="213"/>
      <c r="AG266" s="213"/>
      <c r="AJ266" s="13"/>
      <c r="AK266" s="213"/>
      <c r="AL266" s="213"/>
      <c r="AM266" s="213"/>
      <c r="AN266" s="98" t="s">
        <v>172</v>
      </c>
      <c r="AO266" s="96">
        <f>SUM(AO262:AO265)</f>
        <v>-0.8</v>
      </c>
      <c r="AP266" s="97">
        <f>SUM(AP262:AP265)</f>
        <v>-0.8</v>
      </c>
      <c r="AQ266" s="97">
        <f>SUM(AQ262:AQ265)</f>
        <v>-0.6</v>
      </c>
      <c r="AR266" s="104">
        <f>SUM(AR262:AR265)</f>
        <v>-0.3</v>
      </c>
      <c r="AS266" s="72"/>
      <c r="AT266" s="72"/>
      <c r="AU266" s="213"/>
      <c r="AV266" s="213"/>
      <c r="AW266" s="213"/>
      <c r="AX266" s="213"/>
      <c r="BA266" s="13"/>
      <c r="BB266" s="213"/>
      <c r="BC266" s="213"/>
      <c r="BD266" s="213"/>
      <c r="BE266" s="98" t="s">
        <v>172</v>
      </c>
      <c r="BF266" s="96">
        <f>SUM(BF262:BF265)</f>
        <v>0.8</v>
      </c>
      <c r="BG266" s="97">
        <f>SUM(BG262:BG265)</f>
        <v>0.8</v>
      </c>
      <c r="BH266" s="97">
        <f>SUM(BH262:BH265)</f>
        <v>0.5</v>
      </c>
      <c r="BI266" s="104">
        <f>SUM(BI262:BI265)</f>
        <v>0.3</v>
      </c>
      <c r="BJ266" s="72"/>
      <c r="BK266" s="72"/>
      <c r="BL266" s="213"/>
      <c r="BM266" s="213"/>
      <c r="BN266" s="213"/>
      <c r="BO266" s="213"/>
      <c r="BR266" s="13"/>
      <c r="BS266" s="213"/>
      <c r="BT266" s="213"/>
      <c r="BU266" s="213"/>
      <c r="BV266" s="98" t="s">
        <v>172</v>
      </c>
      <c r="BW266" s="96">
        <f>SUM(BW262:BW265)</f>
        <v>-0.8</v>
      </c>
      <c r="BX266" s="97">
        <f>SUM(BX262:BX265)</f>
        <v>-0.8</v>
      </c>
      <c r="BY266" s="97">
        <f>SUM(BY262:BY265)</f>
        <v>-0.6</v>
      </c>
      <c r="BZ266" s="104">
        <f>SUM(BZ262:BZ265)</f>
        <v>-0.3</v>
      </c>
      <c r="CA266" s="72"/>
      <c r="CB266" s="72"/>
      <c r="CC266" s="213"/>
      <c r="CD266" s="213"/>
      <c r="CE266" s="213"/>
      <c r="CF266" s="213"/>
      <c r="CI266" s="13"/>
      <c r="CJ266" s="213"/>
      <c r="CK266" s="213"/>
      <c r="CL266" s="213"/>
      <c r="CM266" s="98" t="s">
        <v>172</v>
      </c>
      <c r="CN266" s="96">
        <f>SUM(CN262:CN265)</f>
        <v>0.8</v>
      </c>
      <c r="CO266" s="97">
        <f>SUM(CO262:CO265)</f>
        <v>0.8</v>
      </c>
      <c r="CP266" s="97">
        <f>SUM(CP262:CP265)</f>
        <v>0.5</v>
      </c>
      <c r="CQ266" s="104">
        <f>SUM(CQ262:CQ265)</f>
        <v>0.3</v>
      </c>
      <c r="CR266" s="72"/>
      <c r="CS266" s="72"/>
      <c r="CT266" s="213"/>
      <c r="CU266" s="213"/>
      <c r="CV266" s="213"/>
      <c r="CW266" s="213"/>
      <c r="CZ266" s="13"/>
      <c r="DA266" s="213"/>
      <c r="DB266" s="213"/>
      <c r="DC266" s="213"/>
      <c r="DD266" s="98" t="s">
        <v>172</v>
      </c>
      <c r="DE266" s="96">
        <f>SUM(DE262:DE265)</f>
        <v>-0.8</v>
      </c>
      <c r="DF266" s="97">
        <f>SUM(DF262:DF265)</f>
        <v>-0.8</v>
      </c>
      <c r="DG266" s="97">
        <f>SUM(DG262:DG265)</f>
        <v>-0.6</v>
      </c>
      <c r="DH266" s="104">
        <f>SUM(DH262:DH265)</f>
        <v>-0.3</v>
      </c>
      <c r="DI266" s="72"/>
      <c r="DJ266" s="72"/>
      <c r="DK266" s="213"/>
      <c r="DL266" s="213"/>
      <c r="DM266" s="213"/>
      <c r="DN266" s="213"/>
      <c r="DQ266" s="13"/>
      <c r="DR266" s="213"/>
      <c r="DS266" s="213"/>
      <c r="DT266" s="213"/>
      <c r="DU266" s="98" t="s">
        <v>172</v>
      </c>
      <c r="DV266" s="96">
        <f>SUM(DV262:DV265)</f>
        <v>0.8</v>
      </c>
      <c r="DW266" s="97">
        <f>SUM(DW262:DW265)</f>
        <v>0.8</v>
      </c>
      <c r="DX266" s="97">
        <f>SUM(DX262:DX265)</f>
        <v>0.5</v>
      </c>
      <c r="DY266" s="104">
        <f>SUM(DY262:DY265)</f>
        <v>0.3</v>
      </c>
      <c r="DZ266" s="72"/>
      <c r="EA266" s="72"/>
      <c r="EB266" s="213"/>
      <c r="EC266" s="213"/>
      <c r="ED266" s="213"/>
      <c r="EE266" s="213"/>
    </row>
    <row r="267" spans="1:135" x14ac:dyDescent="0.2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00"/>
      <c r="O267" s="100"/>
      <c r="S267" s="213"/>
      <c r="T267" s="213"/>
      <c r="U267" s="213"/>
      <c r="V267" s="213"/>
      <c r="W267" s="213"/>
      <c r="X267" s="213"/>
      <c r="Y267" s="213"/>
      <c r="Z267" s="213"/>
      <c r="AA267" s="213"/>
      <c r="AB267" s="213"/>
      <c r="AC267" s="213"/>
      <c r="AD267" s="213"/>
      <c r="AE267" s="100"/>
      <c r="AF267" s="100"/>
      <c r="AJ267" s="213"/>
      <c r="AK267" s="213"/>
      <c r="AL267" s="213"/>
      <c r="AM267" s="213"/>
      <c r="AN267" s="213"/>
      <c r="AO267" s="213"/>
      <c r="AP267" s="213"/>
      <c r="AQ267" s="213"/>
      <c r="AR267" s="213"/>
      <c r="AS267" s="213"/>
      <c r="AT267" s="213"/>
      <c r="AU267" s="213"/>
      <c r="AV267" s="100"/>
      <c r="AW267" s="100"/>
      <c r="BA267" s="213"/>
      <c r="BB267" s="213"/>
      <c r="BC267" s="213"/>
      <c r="BD267" s="213"/>
      <c r="BE267" s="213"/>
      <c r="BF267" s="213"/>
      <c r="BG267" s="213"/>
      <c r="BH267" s="213"/>
      <c r="BI267" s="213"/>
      <c r="BJ267" s="213"/>
      <c r="BK267" s="213"/>
      <c r="BL267" s="213"/>
      <c r="BM267" s="100"/>
      <c r="BN267" s="100"/>
      <c r="BR267" s="213"/>
      <c r="BS267" s="213"/>
      <c r="BT267" s="213"/>
      <c r="BU267" s="213"/>
      <c r="BV267" s="213"/>
      <c r="BW267" s="213"/>
      <c r="BX267" s="213"/>
      <c r="BY267" s="213"/>
      <c r="BZ267" s="213"/>
      <c r="CA267" s="213"/>
      <c r="CB267" s="213"/>
      <c r="CC267" s="213"/>
      <c r="CD267" s="100"/>
      <c r="CE267" s="100"/>
      <c r="CI267" s="213"/>
      <c r="CJ267" s="213"/>
      <c r="CK267" s="213"/>
      <c r="CL267" s="213"/>
      <c r="CM267" s="213"/>
      <c r="CN267" s="213"/>
      <c r="CO267" s="213"/>
      <c r="CP267" s="213"/>
      <c r="CQ267" s="213"/>
      <c r="CR267" s="213"/>
      <c r="CS267" s="213"/>
      <c r="CT267" s="213"/>
      <c r="CU267" s="100"/>
      <c r="CV267" s="100"/>
      <c r="CZ267" s="213"/>
      <c r="DA267" s="213"/>
      <c r="DB267" s="213"/>
      <c r="DC267" s="213"/>
      <c r="DD267" s="213"/>
      <c r="DE267" s="213"/>
      <c r="DF267" s="213"/>
      <c r="DG267" s="213"/>
      <c r="DH267" s="213"/>
      <c r="DI267" s="213"/>
      <c r="DJ267" s="213"/>
      <c r="DK267" s="213"/>
      <c r="DL267" s="100"/>
      <c r="DM267" s="100"/>
      <c r="DQ267" s="213"/>
      <c r="DR267" s="213"/>
      <c r="DS267" s="213"/>
      <c r="DT267" s="213"/>
      <c r="DU267" s="213"/>
      <c r="DV267" s="213"/>
      <c r="DW267" s="213"/>
      <c r="DX267" s="213"/>
      <c r="DY267" s="213"/>
      <c r="DZ267" s="213"/>
      <c r="EA267" s="213"/>
      <c r="EB267" s="213"/>
      <c r="EC267" s="100"/>
      <c r="ED267" s="100"/>
    </row>
    <row r="268" spans="1:135" s="76" customFormat="1" x14ac:dyDescent="0.2">
      <c r="A268" s="77" t="s">
        <v>217</v>
      </c>
      <c r="R268" s="77" t="s">
        <v>217</v>
      </c>
      <c r="AI268" s="77" t="s">
        <v>217</v>
      </c>
      <c r="AZ268" s="77" t="s">
        <v>217</v>
      </c>
      <c r="BQ268" s="77" t="s">
        <v>217</v>
      </c>
      <c r="CH268" s="77" t="s">
        <v>217</v>
      </c>
      <c r="CY268" s="77" t="s">
        <v>217</v>
      </c>
      <c r="DP268" s="77" t="s">
        <v>217</v>
      </c>
    </row>
    <row r="269" spans="1:135" x14ac:dyDescent="0.2">
      <c r="A269" s="1" t="s">
        <v>218</v>
      </c>
      <c r="B269" s="1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R269" s="1" t="s">
        <v>218</v>
      </c>
      <c r="S269" s="1"/>
      <c r="T269" s="213"/>
      <c r="U269" s="213"/>
      <c r="V269" s="213"/>
      <c r="W269" s="213"/>
      <c r="X269" s="213"/>
      <c r="Y269" s="213"/>
      <c r="Z269" s="213"/>
      <c r="AA269" s="213"/>
      <c r="AB269" s="213"/>
      <c r="AC269" s="213"/>
      <c r="AI269" s="1" t="s">
        <v>218</v>
      </c>
      <c r="AJ269" s="1"/>
      <c r="AK269" s="213"/>
      <c r="AL269" s="213"/>
      <c r="AM269" s="213"/>
      <c r="AN269" s="213"/>
      <c r="AO269" s="213"/>
      <c r="AP269" s="213"/>
      <c r="AQ269" s="213"/>
      <c r="AR269" s="213"/>
      <c r="AS269" s="213"/>
      <c r="AT269" s="213"/>
      <c r="AZ269" s="1" t="s">
        <v>218</v>
      </c>
      <c r="BA269" s="1"/>
      <c r="BB269" s="213"/>
      <c r="BC269" s="213"/>
      <c r="BD269" s="213"/>
      <c r="BE269" s="213"/>
      <c r="BF269" s="213"/>
      <c r="BG269" s="213"/>
      <c r="BH269" s="213"/>
      <c r="BI269" s="213"/>
      <c r="BJ269" s="213"/>
      <c r="BK269" s="213"/>
      <c r="BQ269" s="1" t="s">
        <v>218</v>
      </c>
      <c r="BR269" s="1"/>
      <c r="BS269" s="213"/>
      <c r="BT269" s="213"/>
      <c r="BU269" s="213"/>
      <c r="BV269" s="213"/>
      <c r="BW269" s="213"/>
      <c r="BX269" s="213"/>
      <c r="BY269" s="213"/>
      <c r="BZ269" s="213"/>
      <c r="CA269" s="213"/>
      <c r="CB269" s="213"/>
      <c r="CH269" s="1" t="s">
        <v>218</v>
      </c>
      <c r="CI269" s="1"/>
      <c r="CJ269" s="213"/>
      <c r="CK269" s="213"/>
      <c r="CL269" s="213"/>
      <c r="CM269" s="213"/>
      <c r="CN269" s="213"/>
      <c r="CO269" s="213"/>
      <c r="CP269" s="213"/>
      <c r="CQ269" s="213"/>
      <c r="CR269" s="213"/>
      <c r="CS269" s="213"/>
      <c r="CY269" s="1" t="s">
        <v>218</v>
      </c>
      <c r="CZ269" s="1"/>
      <c r="DA269" s="213"/>
      <c r="DB269" s="213"/>
      <c r="DC269" s="213"/>
      <c r="DD269" s="213"/>
      <c r="DE269" s="213"/>
      <c r="DF269" s="213"/>
      <c r="DG269" s="213"/>
      <c r="DH269" s="213"/>
      <c r="DI269" s="213"/>
      <c r="DJ269" s="213"/>
      <c r="DP269" s="1" t="s">
        <v>218</v>
      </c>
      <c r="DQ269" s="1"/>
      <c r="DR269" s="213"/>
      <c r="DS269" s="213"/>
      <c r="DT269" s="213"/>
      <c r="DU269" s="213"/>
      <c r="DV269" s="213"/>
      <c r="DW269" s="213"/>
      <c r="DX269" s="213"/>
      <c r="DY269" s="213"/>
      <c r="DZ269" s="213"/>
      <c r="EA269" s="213"/>
    </row>
    <row r="270" spans="1:135" x14ac:dyDescent="0.2">
      <c r="A270" s="1"/>
      <c r="B270" s="1" t="s">
        <v>185</v>
      </c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R270" s="1"/>
      <c r="S270" s="1" t="s">
        <v>185</v>
      </c>
      <c r="T270" s="213"/>
      <c r="U270" s="213"/>
      <c r="V270" s="213"/>
      <c r="W270" s="213"/>
      <c r="X270" s="213"/>
      <c r="Y270" s="213"/>
      <c r="Z270" s="213"/>
      <c r="AA270" s="213"/>
      <c r="AB270" s="213"/>
      <c r="AC270" s="213"/>
      <c r="AI270" s="1"/>
      <c r="AJ270" s="1" t="s">
        <v>185</v>
      </c>
      <c r="AK270" s="213"/>
      <c r="AL270" s="213"/>
      <c r="AM270" s="213"/>
      <c r="AN270" s="213"/>
      <c r="AO270" s="213"/>
      <c r="AP270" s="213"/>
      <c r="AQ270" s="213"/>
      <c r="AR270" s="213"/>
      <c r="AS270" s="213"/>
      <c r="AT270" s="213"/>
      <c r="AZ270" s="1"/>
      <c r="BA270" s="1" t="s">
        <v>185</v>
      </c>
      <c r="BB270" s="213"/>
      <c r="BC270" s="213"/>
      <c r="BD270" s="213"/>
      <c r="BE270" s="213"/>
      <c r="BF270" s="213"/>
      <c r="BG270" s="213"/>
      <c r="BH270" s="213"/>
      <c r="BI270" s="213"/>
      <c r="BJ270" s="213"/>
      <c r="BK270" s="213"/>
      <c r="BQ270" s="1"/>
      <c r="BR270" s="1" t="s">
        <v>185</v>
      </c>
      <c r="BS270" s="213"/>
      <c r="BT270" s="213"/>
      <c r="BU270" s="213"/>
      <c r="BV270" s="213"/>
      <c r="BW270" s="213"/>
      <c r="BX270" s="213"/>
      <c r="BY270" s="213"/>
      <c r="BZ270" s="213"/>
      <c r="CA270" s="213"/>
      <c r="CB270" s="213"/>
      <c r="CH270" s="1"/>
      <c r="CI270" s="1" t="s">
        <v>185</v>
      </c>
      <c r="CJ270" s="213"/>
      <c r="CK270" s="213"/>
      <c r="CL270" s="213"/>
      <c r="CM270" s="213"/>
      <c r="CN270" s="213"/>
      <c r="CO270" s="213"/>
      <c r="CP270" s="213"/>
      <c r="CQ270" s="213"/>
      <c r="CR270" s="213"/>
      <c r="CS270" s="213"/>
      <c r="CY270" s="1"/>
      <c r="CZ270" s="1" t="s">
        <v>185</v>
      </c>
      <c r="DA270" s="213"/>
      <c r="DB270" s="213"/>
      <c r="DC270" s="213"/>
      <c r="DD270" s="213"/>
      <c r="DE270" s="213"/>
      <c r="DF270" s="213"/>
      <c r="DG270" s="213"/>
      <c r="DH270" s="213"/>
      <c r="DI270" s="213"/>
      <c r="DJ270" s="213"/>
      <c r="DP270" s="1"/>
      <c r="DQ270" s="1" t="s">
        <v>185</v>
      </c>
      <c r="DR270" s="213"/>
      <c r="DS270" s="213"/>
      <c r="DT270" s="213"/>
      <c r="DU270" s="213"/>
      <c r="DV270" s="213"/>
      <c r="DW270" s="213"/>
      <c r="DX270" s="213"/>
      <c r="DY270" s="213"/>
      <c r="DZ270" s="213"/>
      <c r="EA270" s="213"/>
    </row>
    <row r="271" spans="1:135" x14ac:dyDescent="0.2">
      <c r="A271" s="1"/>
      <c r="B271" s="1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R271" s="1"/>
      <c r="S271" s="1"/>
      <c r="T271" s="213"/>
      <c r="U271" s="213"/>
      <c r="V271" s="213"/>
      <c r="W271" s="213"/>
      <c r="X271" s="213"/>
      <c r="Y271" s="213"/>
      <c r="Z271" s="213"/>
      <c r="AA271" s="213"/>
      <c r="AB271" s="213"/>
      <c r="AC271" s="213"/>
      <c r="AI271" s="1"/>
      <c r="AJ271" s="1"/>
      <c r="AK271" s="213"/>
      <c r="AL271" s="213"/>
      <c r="AM271" s="213"/>
      <c r="AN271" s="213"/>
      <c r="AO271" s="213"/>
      <c r="AP271" s="213"/>
      <c r="AQ271" s="213"/>
      <c r="AR271" s="213"/>
      <c r="AS271" s="213"/>
      <c r="AT271" s="213"/>
      <c r="AZ271" s="1"/>
      <c r="BA271" s="1"/>
      <c r="BB271" s="213"/>
      <c r="BC271" s="213"/>
      <c r="BD271" s="213"/>
      <c r="BE271" s="213"/>
      <c r="BF271" s="213"/>
      <c r="BG271" s="213"/>
      <c r="BH271" s="213"/>
      <c r="BI271" s="213"/>
      <c r="BJ271" s="213"/>
      <c r="BK271" s="213"/>
      <c r="BQ271" s="1"/>
      <c r="BR271" s="1"/>
      <c r="BS271" s="213"/>
      <c r="BT271" s="213"/>
      <c r="BU271" s="213"/>
      <c r="BV271" s="213"/>
      <c r="BW271" s="213"/>
      <c r="BX271" s="213"/>
      <c r="BY271" s="213"/>
      <c r="BZ271" s="213"/>
      <c r="CA271" s="213"/>
      <c r="CB271" s="213"/>
      <c r="CH271" s="1"/>
      <c r="CI271" s="1"/>
      <c r="CJ271" s="213"/>
      <c r="CK271" s="213"/>
      <c r="CL271" s="213"/>
      <c r="CM271" s="213"/>
      <c r="CN271" s="213"/>
      <c r="CO271" s="213"/>
      <c r="CP271" s="213"/>
      <c r="CQ271" s="213"/>
      <c r="CR271" s="213"/>
      <c r="CS271" s="213"/>
      <c r="CY271" s="1"/>
      <c r="CZ271" s="1"/>
      <c r="DA271" s="213"/>
      <c r="DB271" s="213"/>
      <c r="DC271" s="213"/>
      <c r="DD271" s="213"/>
      <c r="DE271" s="213"/>
      <c r="DF271" s="213"/>
      <c r="DG271" s="213"/>
      <c r="DH271" s="213"/>
      <c r="DI271" s="213"/>
      <c r="DJ271" s="213"/>
      <c r="DP271" s="1"/>
      <c r="DQ271" s="1"/>
      <c r="DR271" s="213"/>
      <c r="DS271" s="213"/>
      <c r="DT271" s="213"/>
      <c r="DU271" s="213"/>
      <c r="DV271" s="213"/>
      <c r="DW271" s="213"/>
      <c r="DX271" s="213"/>
      <c r="DY271" s="213"/>
      <c r="DZ271" s="213"/>
      <c r="EA271" s="213"/>
    </row>
    <row r="272" spans="1:135" x14ac:dyDescent="0.2">
      <c r="B272" s="13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S272" s="13"/>
      <c r="T272" s="213"/>
      <c r="U272" s="213"/>
      <c r="V272" s="213"/>
      <c r="W272" s="213"/>
      <c r="X272" s="213"/>
      <c r="Y272" s="213"/>
      <c r="Z272" s="213"/>
      <c r="AA272" s="213"/>
      <c r="AB272" s="213"/>
      <c r="AC272" s="213"/>
      <c r="AJ272" s="13"/>
      <c r="AK272" s="213"/>
      <c r="AL272" s="213"/>
      <c r="AM272" s="213"/>
      <c r="AN272" s="213"/>
      <c r="AO272" s="213"/>
      <c r="AP272" s="213"/>
      <c r="AQ272" s="213"/>
      <c r="AR272" s="213"/>
      <c r="AS272" s="213"/>
      <c r="AT272" s="213"/>
      <c r="BA272" s="13"/>
      <c r="BB272" s="213"/>
      <c r="BC272" s="213"/>
      <c r="BD272" s="213"/>
      <c r="BE272" s="213"/>
      <c r="BF272" s="213"/>
      <c r="BG272" s="213"/>
      <c r="BH272" s="213"/>
      <c r="BI272" s="213"/>
      <c r="BJ272" s="213"/>
      <c r="BK272" s="213"/>
      <c r="BR272" s="13"/>
      <c r="BS272" s="213"/>
      <c r="BT272" s="213"/>
      <c r="BU272" s="213"/>
      <c r="BV272" s="213"/>
      <c r="BW272" s="213"/>
      <c r="BX272" s="213"/>
      <c r="BY272" s="213"/>
      <c r="BZ272" s="213"/>
      <c r="CA272" s="213"/>
      <c r="CB272" s="213"/>
      <c r="CI272" s="13"/>
      <c r="CJ272" s="213"/>
      <c r="CK272" s="213"/>
      <c r="CL272" s="213"/>
      <c r="CM272" s="213"/>
      <c r="CN272" s="213"/>
      <c r="CO272" s="213"/>
      <c r="CP272" s="213"/>
      <c r="CQ272" s="213"/>
      <c r="CR272" s="213"/>
      <c r="CS272" s="213"/>
      <c r="CZ272" s="13"/>
      <c r="DA272" s="213"/>
      <c r="DB272" s="213"/>
      <c r="DC272" s="213"/>
      <c r="DD272" s="213"/>
      <c r="DE272" s="213"/>
      <c r="DF272" s="213"/>
      <c r="DG272" s="213"/>
      <c r="DH272" s="213"/>
      <c r="DI272" s="213"/>
      <c r="DJ272" s="213"/>
      <c r="DQ272" s="13"/>
      <c r="DR272" s="213"/>
      <c r="DS272" s="213"/>
      <c r="DT272" s="213"/>
      <c r="DU272" s="213"/>
      <c r="DV272" s="213"/>
      <c r="DW272" s="213"/>
      <c r="DX272" s="213"/>
      <c r="DY272" s="213"/>
      <c r="DZ272" s="213"/>
      <c r="EA272" s="213"/>
    </row>
    <row r="273" spans="2:132" x14ac:dyDescent="0.2">
      <c r="B273" s="13" t="s">
        <v>146</v>
      </c>
      <c r="C273" s="12" t="str">
        <f>C228</f>
        <v>X</v>
      </c>
      <c r="D273" s="17"/>
      <c r="E273" s="17"/>
      <c r="F273" s="17"/>
      <c r="G273" s="17"/>
      <c r="H273" s="17"/>
      <c r="I273" s="17"/>
      <c r="J273" s="17"/>
      <c r="K273" s="17"/>
      <c r="L273" s="17"/>
      <c r="S273" s="13" t="s">
        <v>146</v>
      </c>
      <c r="T273" s="12" t="str">
        <f>T228</f>
        <v>X</v>
      </c>
      <c r="U273" s="213"/>
      <c r="V273" s="213"/>
      <c r="W273" s="213"/>
      <c r="X273" s="213"/>
      <c r="Y273" s="213"/>
      <c r="Z273" s="213"/>
      <c r="AA273" s="213"/>
      <c r="AB273" s="213"/>
      <c r="AC273" s="213"/>
      <c r="AJ273" s="13" t="s">
        <v>146</v>
      </c>
      <c r="AK273" s="12" t="str">
        <f>AK228</f>
        <v>X</v>
      </c>
      <c r="AL273" s="213"/>
      <c r="AM273" s="213"/>
      <c r="AN273" s="213"/>
      <c r="AO273" s="213"/>
      <c r="AP273" s="213"/>
      <c r="AQ273" s="213"/>
      <c r="AR273" s="213"/>
      <c r="AS273" s="213"/>
      <c r="AT273" s="213"/>
      <c r="BA273" s="13" t="s">
        <v>146</v>
      </c>
      <c r="BB273" s="12" t="str">
        <f>BB228</f>
        <v>X</v>
      </c>
      <c r="BC273" s="213"/>
      <c r="BD273" s="213"/>
      <c r="BE273" s="213"/>
      <c r="BF273" s="213"/>
      <c r="BG273" s="213"/>
      <c r="BH273" s="213"/>
      <c r="BI273" s="213"/>
      <c r="BJ273" s="213"/>
      <c r="BK273" s="213"/>
      <c r="BR273" s="13" t="s">
        <v>146</v>
      </c>
      <c r="BS273" s="12" t="str">
        <f>BS228</f>
        <v>Y</v>
      </c>
      <c r="BT273" s="213"/>
      <c r="BU273" s="213"/>
      <c r="BV273" s="213"/>
      <c r="BW273" s="213"/>
      <c r="BX273" s="213"/>
      <c r="BY273" s="213"/>
      <c r="BZ273" s="213"/>
      <c r="CA273" s="213"/>
      <c r="CB273" s="213"/>
      <c r="CI273" s="13" t="s">
        <v>146</v>
      </c>
      <c r="CJ273" s="12" t="str">
        <f>CJ228</f>
        <v>Y</v>
      </c>
      <c r="CK273" s="213"/>
      <c r="CL273" s="213"/>
      <c r="CM273" s="213"/>
      <c r="CN273" s="213"/>
      <c r="CO273" s="213"/>
      <c r="CP273" s="213"/>
      <c r="CQ273" s="213"/>
      <c r="CR273" s="213"/>
      <c r="CS273" s="213"/>
      <c r="CZ273" s="13" t="s">
        <v>146</v>
      </c>
      <c r="DA273" s="12" t="str">
        <f>DA228</f>
        <v>Y</v>
      </c>
      <c r="DB273" s="213"/>
      <c r="DC273" s="213"/>
      <c r="DD273" s="213"/>
      <c r="DE273" s="213"/>
      <c r="DF273" s="213"/>
      <c r="DG273" s="213"/>
      <c r="DH273" s="213"/>
      <c r="DI273" s="213"/>
      <c r="DJ273" s="213"/>
      <c r="DQ273" s="13" t="s">
        <v>146</v>
      </c>
      <c r="DR273" s="12" t="str">
        <f>DR228</f>
        <v>Y</v>
      </c>
      <c r="DS273" s="213"/>
      <c r="DT273" s="213"/>
      <c r="DU273" s="213"/>
      <c r="DV273" s="213"/>
      <c r="DW273" s="213"/>
      <c r="DX273" s="213"/>
      <c r="DY273" s="213"/>
      <c r="DZ273" s="213"/>
      <c r="EA273" s="213"/>
    </row>
    <row r="274" spans="2:132" x14ac:dyDescent="0.2">
      <c r="B274" s="13" t="s">
        <v>147</v>
      </c>
      <c r="C274" s="12" t="str">
        <f>IF(C273="X","parallel","normal")</f>
        <v>parallel</v>
      </c>
      <c r="D274" s="39" t="s">
        <v>186</v>
      </c>
      <c r="E274" s="17"/>
      <c r="F274" s="17"/>
      <c r="G274" s="17"/>
      <c r="H274" s="17"/>
      <c r="I274" s="17"/>
      <c r="J274" s="17"/>
      <c r="K274" s="17"/>
      <c r="L274" s="17"/>
      <c r="S274" s="13" t="s">
        <v>147</v>
      </c>
      <c r="T274" s="12" t="str">
        <f>IF(T273="X","parallel","normal")</f>
        <v>parallel</v>
      </c>
      <c r="U274" s="39" t="s">
        <v>186</v>
      </c>
      <c r="V274" s="213"/>
      <c r="W274" s="213"/>
      <c r="X274" s="213"/>
      <c r="Y274" s="213"/>
      <c r="Z274" s="213"/>
      <c r="AA274" s="213"/>
      <c r="AB274" s="213"/>
      <c r="AC274" s="213"/>
      <c r="AJ274" s="13" t="s">
        <v>147</v>
      </c>
      <c r="AK274" s="12" t="str">
        <f>IF(AK273="X","parallel","normal")</f>
        <v>parallel</v>
      </c>
      <c r="AL274" s="39" t="s">
        <v>186</v>
      </c>
      <c r="AM274" s="213"/>
      <c r="AN274" s="213"/>
      <c r="AO274" s="213"/>
      <c r="AP274" s="213"/>
      <c r="AQ274" s="213"/>
      <c r="AR274" s="213"/>
      <c r="AS274" s="213"/>
      <c r="AT274" s="213"/>
      <c r="BA274" s="13" t="s">
        <v>147</v>
      </c>
      <c r="BB274" s="12" t="str">
        <f>IF(BB273="X","parallel","normal")</f>
        <v>parallel</v>
      </c>
      <c r="BC274" s="39" t="s">
        <v>186</v>
      </c>
      <c r="BD274" s="213"/>
      <c r="BE274" s="213"/>
      <c r="BF274" s="213"/>
      <c r="BG274" s="213"/>
      <c r="BH274" s="213"/>
      <c r="BI274" s="213"/>
      <c r="BJ274" s="213"/>
      <c r="BK274" s="213"/>
      <c r="BR274" s="13" t="s">
        <v>147</v>
      </c>
      <c r="BS274" s="12" t="str">
        <f>IF(BS273="X","parallel","normal")</f>
        <v>normal</v>
      </c>
      <c r="BT274" s="39" t="s">
        <v>186</v>
      </c>
      <c r="BU274" s="213"/>
      <c r="BV274" s="213"/>
      <c r="BW274" s="213"/>
      <c r="BX274" s="213"/>
      <c r="BY274" s="213"/>
      <c r="BZ274" s="213"/>
      <c r="CA274" s="213"/>
      <c r="CB274" s="213"/>
      <c r="CI274" s="13" t="s">
        <v>147</v>
      </c>
      <c r="CJ274" s="12" t="str">
        <f>IF(CJ273="X","parallel","normal")</f>
        <v>normal</v>
      </c>
      <c r="CK274" s="39" t="s">
        <v>186</v>
      </c>
      <c r="CL274" s="213"/>
      <c r="CM274" s="213"/>
      <c r="CN274" s="213"/>
      <c r="CO274" s="213"/>
      <c r="CP274" s="213"/>
      <c r="CQ274" s="213"/>
      <c r="CR274" s="213"/>
      <c r="CS274" s="213"/>
      <c r="CZ274" s="13" t="s">
        <v>147</v>
      </c>
      <c r="DA274" s="12" t="str">
        <f>IF(DA273="X","parallel","normal")</f>
        <v>normal</v>
      </c>
      <c r="DB274" s="39" t="s">
        <v>186</v>
      </c>
      <c r="DC274" s="213"/>
      <c r="DD274" s="213"/>
      <c r="DE274" s="213"/>
      <c r="DF274" s="213"/>
      <c r="DG274" s="213"/>
      <c r="DH274" s="213"/>
      <c r="DI274" s="213"/>
      <c r="DJ274" s="213"/>
      <c r="DQ274" s="13" t="s">
        <v>147</v>
      </c>
      <c r="DR274" s="12" t="str">
        <f>IF(DR273="X","parallel","normal")</f>
        <v>normal</v>
      </c>
      <c r="DS274" s="39" t="s">
        <v>186</v>
      </c>
      <c r="DT274" s="213"/>
      <c r="DU274" s="213"/>
      <c r="DV274" s="213"/>
      <c r="DW274" s="213"/>
      <c r="DX274" s="213"/>
      <c r="DY274" s="213"/>
      <c r="DZ274" s="213"/>
      <c r="EA274" s="213"/>
    </row>
    <row r="275" spans="2:132" x14ac:dyDescent="0.2">
      <c r="B275" s="13" t="s">
        <v>149</v>
      </c>
      <c r="C275" s="12" t="str">
        <f>IF(C273="X","+X &amp; -X","+Y &amp; -Y")</f>
        <v>+X &amp; -X</v>
      </c>
      <c r="E275" s="17"/>
      <c r="F275" s="17"/>
      <c r="G275" s="17"/>
      <c r="H275" s="17"/>
      <c r="I275" s="17"/>
      <c r="J275" s="17"/>
      <c r="K275" s="17"/>
      <c r="L275" s="17"/>
      <c r="S275" s="13" t="s">
        <v>149</v>
      </c>
      <c r="T275" s="12" t="str">
        <f>IF(T273="X","+X &amp; -X","+Y &amp; -Y")</f>
        <v>+X &amp; -X</v>
      </c>
      <c r="V275" s="213"/>
      <c r="W275" s="213"/>
      <c r="X275" s="213"/>
      <c r="Y275" s="213"/>
      <c r="Z275" s="213"/>
      <c r="AA275" s="213"/>
      <c r="AB275" s="213"/>
      <c r="AC275" s="213"/>
      <c r="AJ275" s="13" t="s">
        <v>149</v>
      </c>
      <c r="AK275" s="12" t="str">
        <f>IF(AK273="X","+X &amp; -X","+Y &amp; -Y")</f>
        <v>+X &amp; -X</v>
      </c>
      <c r="AM275" s="213"/>
      <c r="AN275" s="213"/>
      <c r="AO275" s="213"/>
      <c r="AP275" s="213"/>
      <c r="AQ275" s="213"/>
      <c r="AR275" s="213"/>
      <c r="AS275" s="213"/>
      <c r="AT275" s="213"/>
      <c r="BA275" s="13" t="s">
        <v>149</v>
      </c>
      <c r="BB275" s="12" t="str">
        <f>IF(BB273="X","+X &amp; -X","+Y &amp; -Y")</f>
        <v>+X &amp; -X</v>
      </c>
      <c r="BD275" s="213"/>
      <c r="BE275" s="213"/>
      <c r="BF275" s="213"/>
      <c r="BG275" s="213"/>
      <c r="BH275" s="213"/>
      <c r="BI275" s="213"/>
      <c r="BJ275" s="213"/>
      <c r="BK275" s="213"/>
      <c r="BR275" s="13" t="s">
        <v>149</v>
      </c>
      <c r="BS275" s="12" t="str">
        <f>IF(BS273="X","+X &amp; -X","+Y &amp; -Y")</f>
        <v>+Y &amp; -Y</v>
      </c>
      <c r="BU275" s="213"/>
      <c r="BV275" s="213"/>
      <c r="BW275" s="213"/>
      <c r="BX275" s="213"/>
      <c r="BY275" s="213"/>
      <c r="BZ275" s="213"/>
      <c r="CA275" s="213"/>
      <c r="CB275" s="213"/>
      <c r="CI275" s="13" t="s">
        <v>149</v>
      </c>
      <c r="CJ275" s="12" t="str">
        <f>IF(CJ273="X","+X &amp; -X","+Y &amp; -Y")</f>
        <v>+Y &amp; -Y</v>
      </c>
      <c r="CL275" s="213"/>
      <c r="CM275" s="213"/>
      <c r="CN275" s="213"/>
      <c r="CO275" s="213"/>
      <c r="CP275" s="213"/>
      <c r="CQ275" s="213"/>
      <c r="CR275" s="213"/>
      <c r="CS275" s="213"/>
      <c r="CZ275" s="13" t="s">
        <v>149</v>
      </c>
      <c r="DA275" s="12" t="str">
        <f>IF(DA273="X","+X &amp; -X","+Y &amp; -Y")</f>
        <v>+Y &amp; -Y</v>
      </c>
      <c r="DC275" s="213"/>
      <c r="DD275" s="213"/>
      <c r="DE275" s="213"/>
      <c r="DF275" s="213"/>
      <c r="DG275" s="213"/>
      <c r="DH275" s="213"/>
      <c r="DI275" s="213"/>
      <c r="DJ275" s="213"/>
      <c r="DQ275" s="13" t="s">
        <v>149</v>
      </c>
      <c r="DR275" s="12" t="str">
        <f>IF(DR273="X","+X &amp; -X","+Y &amp; -Y")</f>
        <v>+Y &amp; -Y</v>
      </c>
      <c r="DT275" s="213"/>
      <c r="DU275" s="213"/>
      <c r="DV275" s="213"/>
      <c r="DW275" s="213"/>
      <c r="DX275" s="213"/>
      <c r="DY275" s="213"/>
      <c r="DZ275" s="213"/>
      <c r="EA275" s="213"/>
    </row>
    <row r="276" spans="2:132" x14ac:dyDescent="0.2">
      <c r="B276" s="13" t="s">
        <v>150</v>
      </c>
      <c r="C276" s="40">
        <f>C231</f>
        <v>26.565073615635743</v>
      </c>
      <c r="D276" s="39"/>
      <c r="E276" s="17"/>
      <c r="F276" s="17"/>
      <c r="G276" s="17"/>
      <c r="H276" s="17"/>
      <c r="I276" s="17"/>
      <c r="J276" s="17"/>
      <c r="K276" s="17"/>
      <c r="L276" s="17"/>
      <c r="S276" s="13" t="s">
        <v>150</v>
      </c>
      <c r="T276" s="40">
        <f>T231</f>
        <v>26.565073615635743</v>
      </c>
      <c r="U276" s="39"/>
      <c r="V276" s="213"/>
      <c r="W276" s="213"/>
      <c r="X276" s="213"/>
      <c r="Y276" s="213"/>
      <c r="Z276" s="213"/>
      <c r="AA276" s="213"/>
      <c r="AB276" s="213"/>
      <c r="AC276" s="213"/>
      <c r="AJ276" s="13" t="s">
        <v>150</v>
      </c>
      <c r="AK276" s="40">
        <f>AK231</f>
        <v>26.565073615635743</v>
      </c>
      <c r="AL276" s="39"/>
      <c r="AM276" s="213"/>
      <c r="AN276" s="213"/>
      <c r="AO276" s="213"/>
      <c r="AP276" s="213"/>
      <c r="AQ276" s="213"/>
      <c r="AR276" s="213"/>
      <c r="AS276" s="213"/>
      <c r="AT276" s="213"/>
      <c r="BA276" s="13" t="s">
        <v>150</v>
      </c>
      <c r="BB276" s="40">
        <f>BB231</f>
        <v>26.565073615635743</v>
      </c>
      <c r="BC276" s="39"/>
      <c r="BD276" s="213"/>
      <c r="BE276" s="213"/>
      <c r="BF276" s="213"/>
      <c r="BG276" s="213"/>
      <c r="BH276" s="213"/>
      <c r="BI276" s="213"/>
      <c r="BJ276" s="213"/>
      <c r="BK276" s="213"/>
      <c r="BR276" s="13" t="s">
        <v>150</v>
      </c>
      <c r="BS276" s="40">
        <f>BS231</f>
        <v>26.565073615635743</v>
      </c>
      <c r="BT276" s="39"/>
      <c r="BU276" s="213"/>
      <c r="BV276" s="213"/>
      <c r="BW276" s="213"/>
      <c r="BX276" s="213"/>
      <c r="BY276" s="213"/>
      <c r="BZ276" s="213"/>
      <c r="CA276" s="213"/>
      <c r="CB276" s="213"/>
      <c r="CI276" s="13" t="s">
        <v>150</v>
      </c>
      <c r="CJ276" s="40">
        <f>CJ231</f>
        <v>26.565073615635743</v>
      </c>
      <c r="CK276" s="39"/>
      <c r="CL276" s="213"/>
      <c r="CM276" s="213"/>
      <c r="CN276" s="213"/>
      <c r="CO276" s="213"/>
      <c r="CP276" s="213"/>
      <c r="CQ276" s="213"/>
      <c r="CR276" s="213"/>
      <c r="CS276" s="213"/>
      <c r="CZ276" s="13" t="s">
        <v>150</v>
      </c>
      <c r="DA276" s="40">
        <f>DA231</f>
        <v>26.565073615635743</v>
      </c>
      <c r="DB276" s="39"/>
      <c r="DC276" s="213"/>
      <c r="DD276" s="213"/>
      <c r="DE276" s="213"/>
      <c r="DF276" s="213"/>
      <c r="DG276" s="213"/>
      <c r="DH276" s="213"/>
      <c r="DI276" s="213"/>
      <c r="DJ276" s="213"/>
      <c r="DQ276" s="13" t="s">
        <v>150</v>
      </c>
      <c r="DR276" s="40">
        <f>DR231</f>
        <v>26.565073615635743</v>
      </c>
      <c r="DS276" s="39"/>
      <c r="DT276" s="213"/>
      <c r="DU276" s="213"/>
      <c r="DV276" s="213"/>
      <c r="DW276" s="213"/>
      <c r="DX276" s="213"/>
      <c r="DY276" s="213"/>
      <c r="DZ276" s="213"/>
      <c r="EA276" s="213"/>
    </row>
    <row r="277" spans="2:132" x14ac:dyDescent="0.2">
      <c r="B277" s="13" t="s">
        <v>151</v>
      </c>
      <c r="C277" s="12" t="str">
        <f>IF(C273="X","+Y &amp; -Y","+X &amp; -X")</f>
        <v>+Y &amp; -Y</v>
      </c>
      <c r="D277" s="39"/>
      <c r="E277" s="17"/>
      <c r="F277" s="17"/>
      <c r="G277" s="17"/>
      <c r="H277" s="17"/>
      <c r="I277" s="17"/>
      <c r="J277" s="17"/>
      <c r="K277" s="17"/>
      <c r="L277" s="17"/>
      <c r="S277" s="13" t="s">
        <v>151</v>
      </c>
      <c r="T277" s="12" t="str">
        <f>IF(T273="X","+Y &amp; -Y","+X &amp; -X")</f>
        <v>+Y &amp; -Y</v>
      </c>
      <c r="U277" s="39"/>
      <c r="V277" s="213"/>
      <c r="W277" s="213"/>
      <c r="X277" s="213"/>
      <c r="Y277" s="213"/>
      <c r="Z277" s="213"/>
      <c r="AA277" s="213"/>
      <c r="AB277" s="213"/>
      <c r="AC277" s="213"/>
      <c r="AJ277" s="13" t="s">
        <v>151</v>
      </c>
      <c r="AK277" s="12" t="str">
        <f>IF(AK273="X","+Y &amp; -Y","+X &amp; -X")</f>
        <v>+Y &amp; -Y</v>
      </c>
      <c r="AL277" s="39"/>
      <c r="AM277" s="213"/>
      <c r="AN277" s="213"/>
      <c r="AO277" s="213"/>
      <c r="AP277" s="213"/>
      <c r="AQ277" s="213"/>
      <c r="AR277" s="213"/>
      <c r="AS277" s="213"/>
      <c r="AT277" s="213"/>
      <c r="BA277" s="13" t="s">
        <v>151</v>
      </c>
      <c r="BB277" s="12" t="str">
        <f>IF(BB273="X","+Y &amp; -Y","+X &amp; -X")</f>
        <v>+Y &amp; -Y</v>
      </c>
      <c r="BC277" s="39"/>
      <c r="BD277" s="213"/>
      <c r="BE277" s="213"/>
      <c r="BF277" s="213"/>
      <c r="BG277" s="213"/>
      <c r="BH277" s="213"/>
      <c r="BI277" s="213"/>
      <c r="BJ277" s="213"/>
      <c r="BK277" s="213"/>
      <c r="BR277" s="13" t="s">
        <v>151</v>
      </c>
      <c r="BS277" s="12" t="str">
        <f>IF(BS273="X","+Y &amp; -Y","+X &amp; -X")</f>
        <v>+X &amp; -X</v>
      </c>
      <c r="BT277" s="39"/>
      <c r="BU277" s="213"/>
      <c r="BV277" s="213"/>
      <c r="BW277" s="213"/>
      <c r="BX277" s="213"/>
      <c r="BY277" s="213"/>
      <c r="BZ277" s="213"/>
      <c r="CA277" s="213"/>
      <c r="CB277" s="213"/>
      <c r="CI277" s="13" t="s">
        <v>151</v>
      </c>
      <c r="CJ277" s="12" t="str">
        <f>IF(CJ273="X","+Y &amp; -Y","+X &amp; -X")</f>
        <v>+X &amp; -X</v>
      </c>
      <c r="CK277" s="39"/>
      <c r="CL277" s="213"/>
      <c r="CM277" s="213"/>
      <c r="CN277" s="213"/>
      <c r="CO277" s="213"/>
      <c r="CP277" s="213"/>
      <c r="CQ277" s="213"/>
      <c r="CR277" s="213"/>
      <c r="CS277" s="213"/>
      <c r="CZ277" s="13" t="s">
        <v>151</v>
      </c>
      <c r="DA277" s="12" t="str">
        <f>IF(DA273="X","+Y &amp; -Y","+X &amp; -X")</f>
        <v>+X &amp; -X</v>
      </c>
      <c r="DB277" s="39"/>
      <c r="DC277" s="213"/>
      <c r="DD277" s="213"/>
      <c r="DE277" s="213"/>
      <c r="DF277" s="213"/>
      <c r="DG277" s="213"/>
      <c r="DH277" s="213"/>
      <c r="DI277" s="213"/>
      <c r="DJ277" s="213"/>
      <c r="DQ277" s="13" t="s">
        <v>151</v>
      </c>
      <c r="DR277" s="12" t="str">
        <f>IF(DR273="X","+Y &amp; -Y","+X &amp; -X")</f>
        <v>+X &amp; -X</v>
      </c>
      <c r="DS277" s="39"/>
      <c r="DT277" s="213"/>
      <c r="DU277" s="213"/>
      <c r="DV277" s="213"/>
      <c r="DW277" s="213"/>
      <c r="DX277" s="213"/>
      <c r="DY277" s="213"/>
      <c r="DZ277" s="213"/>
      <c r="EA277" s="213"/>
    </row>
    <row r="278" spans="2:132" x14ac:dyDescent="0.2">
      <c r="B278" s="13" t="s">
        <v>150</v>
      </c>
      <c r="C278" s="40">
        <f>C233</f>
        <v>26.565073615635743</v>
      </c>
      <c r="D278" s="39"/>
      <c r="E278" s="17"/>
      <c r="F278" s="17"/>
      <c r="G278" s="17"/>
      <c r="H278" s="17"/>
      <c r="I278" s="17"/>
      <c r="J278" s="17"/>
      <c r="K278" s="17"/>
      <c r="L278" s="17"/>
      <c r="S278" s="13" t="s">
        <v>150</v>
      </c>
      <c r="T278" s="40">
        <f>T233</f>
        <v>26.565073615635743</v>
      </c>
      <c r="U278" s="39"/>
      <c r="V278" s="213"/>
      <c r="W278" s="213"/>
      <c r="X278" s="213"/>
      <c r="Y278" s="213"/>
      <c r="Z278" s="213"/>
      <c r="AA278" s="213"/>
      <c r="AB278" s="213"/>
      <c r="AC278" s="213"/>
      <c r="AJ278" s="13" t="s">
        <v>150</v>
      </c>
      <c r="AK278" s="40">
        <f>AK233</f>
        <v>26.565073615635743</v>
      </c>
      <c r="AL278" s="39"/>
      <c r="AM278" s="213"/>
      <c r="AN278" s="213"/>
      <c r="AO278" s="213"/>
      <c r="AP278" s="213"/>
      <c r="AQ278" s="213"/>
      <c r="AR278" s="213"/>
      <c r="AS278" s="213"/>
      <c r="AT278" s="213"/>
      <c r="BA278" s="13" t="s">
        <v>150</v>
      </c>
      <c r="BB278" s="40">
        <f>BB233</f>
        <v>26.565073615635743</v>
      </c>
      <c r="BC278" s="39"/>
      <c r="BD278" s="213"/>
      <c r="BE278" s="213"/>
      <c r="BF278" s="213"/>
      <c r="BG278" s="213"/>
      <c r="BH278" s="213"/>
      <c r="BI278" s="213"/>
      <c r="BJ278" s="213"/>
      <c r="BK278" s="213"/>
      <c r="BR278" s="13" t="s">
        <v>150</v>
      </c>
      <c r="BS278" s="40">
        <f>BS233</f>
        <v>26.565073615635743</v>
      </c>
      <c r="BT278" s="39"/>
      <c r="BU278" s="213"/>
      <c r="BV278" s="213"/>
      <c r="BW278" s="213"/>
      <c r="BX278" s="213"/>
      <c r="BY278" s="213"/>
      <c r="BZ278" s="213"/>
      <c r="CA278" s="213"/>
      <c r="CB278" s="213"/>
      <c r="CI278" s="13" t="s">
        <v>150</v>
      </c>
      <c r="CJ278" s="40">
        <f>CJ233</f>
        <v>26.565073615635743</v>
      </c>
      <c r="CK278" s="39"/>
      <c r="CL278" s="213"/>
      <c r="CM278" s="213"/>
      <c r="CN278" s="213"/>
      <c r="CO278" s="213"/>
      <c r="CP278" s="213"/>
      <c r="CQ278" s="213"/>
      <c r="CR278" s="213"/>
      <c r="CS278" s="213"/>
      <c r="CZ278" s="13" t="s">
        <v>150</v>
      </c>
      <c r="DA278" s="40">
        <f>DA233</f>
        <v>26.565073615635743</v>
      </c>
      <c r="DB278" s="39"/>
      <c r="DC278" s="213"/>
      <c r="DD278" s="213"/>
      <c r="DE278" s="213"/>
      <c r="DF278" s="213"/>
      <c r="DG278" s="213"/>
      <c r="DH278" s="213"/>
      <c r="DI278" s="213"/>
      <c r="DJ278" s="213"/>
      <c r="DQ278" s="13" t="s">
        <v>150</v>
      </c>
      <c r="DR278" s="40">
        <f>DR233</f>
        <v>26.565073615635743</v>
      </c>
      <c r="DS278" s="39"/>
      <c r="DT278" s="213"/>
      <c r="DU278" s="213"/>
      <c r="DV278" s="213"/>
      <c r="DW278" s="213"/>
      <c r="DX278" s="213"/>
      <c r="DY278" s="213"/>
      <c r="DZ278" s="213"/>
      <c r="EA278" s="213"/>
    </row>
    <row r="279" spans="2:132" x14ac:dyDescent="0.2">
      <c r="B279" s="13" t="s">
        <v>187</v>
      </c>
      <c r="C279" s="130">
        <f>C234</f>
        <v>20</v>
      </c>
      <c r="D279" s="39"/>
      <c r="E279" s="17"/>
      <c r="F279" s="17"/>
      <c r="G279" s="17"/>
      <c r="H279" s="17"/>
      <c r="I279" s="17"/>
      <c r="J279" s="17"/>
      <c r="K279" s="17"/>
      <c r="L279" s="17"/>
      <c r="S279" s="13" t="s">
        <v>187</v>
      </c>
      <c r="T279" s="130">
        <f>T234</f>
        <v>20</v>
      </c>
      <c r="U279" s="39"/>
      <c r="V279" s="213"/>
      <c r="W279" s="213"/>
      <c r="X279" s="213"/>
      <c r="Y279" s="213"/>
      <c r="Z279" s="213"/>
      <c r="AA279" s="213"/>
      <c r="AB279" s="213"/>
      <c r="AC279" s="213"/>
      <c r="AJ279" s="13" t="s">
        <v>187</v>
      </c>
      <c r="AK279" s="130">
        <f>AK234</f>
        <v>20</v>
      </c>
      <c r="AL279" s="39"/>
      <c r="AM279" s="213"/>
      <c r="AN279" s="213"/>
      <c r="AO279" s="213"/>
      <c r="AP279" s="213"/>
      <c r="AQ279" s="213"/>
      <c r="AR279" s="213"/>
      <c r="AS279" s="213"/>
      <c r="AT279" s="213"/>
      <c r="BA279" s="13" t="s">
        <v>187</v>
      </c>
      <c r="BB279" s="130">
        <f>BB234</f>
        <v>20</v>
      </c>
      <c r="BC279" s="39"/>
      <c r="BD279" s="213"/>
      <c r="BE279" s="213"/>
      <c r="BF279" s="213"/>
      <c r="BG279" s="213"/>
      <c r="BH279" s="213"/>
      <c r="BI279" s="213"/>
      <c r="BJ279" s="213"/>
      <c r="BK279" s="213"/>
      <c r="BR279" s="13" t="s">
        <v>187</v>
      </c>
      <c r="BS279" s="130">
        <f>BS234</f>
        <v>40</v>
      </c>
      <c r="BT279" s="39"/>
      <c r="BU279" s="213"/>
      <c r="BV279" s="213"/>
      <c r="BW279" s="213"/>
      <c r="BX279" s="213"/>
      <c r="BY279" s="213"/>
      <c r="BZ279" s="213"/>
      <c r="CA279" s="213"/>
      <c r="CB279" s="213"/>
      <c r="CI279" s="13" t="s">
        <v>187</v>
      </c>
      <c r="CJ279" s="130">
        <f>CJ234</f>
        <v>40</v>
      </c>
      <c r="CK279" s="39"/>
      <c r="CL279" s="213"/>
      <c r="CM279" s="213"/>
      <c r="CN279" s="213"/>
      <c r="CO279" s="213"/>
      <c r="CP279" s="213"/>
      <c r="CQ279" s="213"/>
      <c r="CR279" s="213"/>
      <c r="CS279" s="213"/>
      <c r="CZ279" s="13" t="s">
        <v>187</v>
      </c>
      <c r="DA279" s="130">
        <f>DA234</f>
        <v>40</v>
      </c>
      <c r="DB279" s="39"/>
      <c r="DC279" s="213"/>
      <c r="DD279" s="213"/>
      <c r="DE279" s="213"/>
      <c r="DF279" s="213"/>
      <c r="DG279" s="213"/>
      <c r="DH279" s="213"/>
      <c r="DI279" s="213"/>
      <c r="DJ279" s="213"/>
      <c r="DQ279" s="13" t="s">
        <v>187</v>
      </c>
      <c r="DR279" s="130">
        <f>DR234</f>
        <v>40</v>
      </c>
      <c r="DS279" s="39"/>
      <c r="DT279" s="213"/>
      <c r="DU279" s="213"/>
      <c r="DV279" s="213"/>
      <c r="DW279" s="213"/>
      <c r="DX279" s="213"/>
      <c r="DY279" s="213"/>
      <c r="DZ279" s="213"/>
      <c r="EA279" s="213"/>
    </row>
    <row r="280" spans="2:132" x14ac:dyDescent="0.2">
      <c r="B280" s="13" t="s">
        <v>188</v>
      </c>
      <c r="C280" s="130">
        <f>C235</f>
        <v>40</v>
      </c>
      <c r="D280" s="39"/>
      <c r="E280" s="17"/>
      <c r="F280" s="17"/>
      <c r="G280" s="17"/>
      <c r="H280" s="17"/>
      <c r="I280" s="17"/>
      <c r="J280" s="17"/>
      <c r="K280" s="17"/>
      <c r="L280" s="17"/>
      <c r="S280" s="13" t="s">
        <v>188</v>
      </c>
      <c r="T280" s="130">
        <f>T235</f>
        <v>40</v>
      </c>
      <c r="U280" s="39"/>
      <c r="V280" s="213"/>
      <c r="W280" s="213"/>
      <c r="X280" s="213"/>
      <c r="Y280" s="213"/>
      <c r="Z280" s="213"/>
      <c r="AA280" s="213"/>
      <c r="AB280" s="213"/>
      <c r="AC280" s="213"/>
      <c r="AJ280" s="13" t="s">
        <v>188</v>
      </c>
      <c r="AK280" s="130">
        <f>AK235</f>
        <v>40</v>
      </c>
      <c r="AL280" s="39"/>
      <c r="AM280" s="213"/>
      <c r="AN280" s="213"/>
      <c r="AO280" s="213"/>
      <c r="AP280" s="213"/>
      <c r="AQ280" s="213"/>
      <c r="AR280" s="213"/>
      <c r="AS280" s="213"/>
      <c r="AT280" s="213"/>
      <c r="BA280" s="13" t="s">
        <v>188</v>
      </c>
      <c r="BB280" s="130">
        <f>BB235</f>
        <v>40</v>
      </c>
      <c r="BC280" s="39"/>
      <c r="BD280" s="213"/>
      <c r="BE280" s="213"/>
      <c r="BF280" s="213"/>
      <c r="BG280" s="213"/>
      <c r="BH280" s="213"/>
      <c r="BI280" s="213"/>
      <c r="BJ280" s="213"/>
      <c r="BK280" s="213"/>
      <c r="BR280" s="13" t="s">
        <v>188</v>
      </c>
      <c r="BS280" s="130">
        <f>BS235</f>
        <v>20</v>
      </c>
      <c r="BT280" s="39"/>
      <c r="BU280" s="213"/>
      <c r="BV280" s="213"/>
      <c r="BW280" s="213"/>
      <c r="BX280" s="213"/>
      <c r="BY280" s="213"/>
      <c r="BZ280" s="213"/>
      <c r="CA280" s="213"/>
      <c r="CB280" s="213"/>
      <c r="CI280" s="13" t="s">
        <v>188</v>
      </c>
      <c r="CJ280" s="130">
        <f>CJ235</f>
        <v>20</v>
      </c>
      <c r="CK280" s="39"/>
      <c r="CL280" s="213"/>
      <c r="CM280" s="213"/>
      <c r="CN280" s="213"/>
      <c r="CO280" s="213"/>
      <c r="CP280" s="213"/>
      <c r="CQ280" s="213"/>
      <c r="CR280" s="213"/>
      <c r="CS280" s="213"/>
      <c r="CZ280" s="13" t="s">
        <v>188</v>
      </c>
      <c r="DA280" s="130">
        <f>DA235</f>
        <v>20</v>
      </c>
      <c r="DB280" s="39"/>
      <c r="DC280" s="213"/>
      <c r="DD280" s="213"/>
      <c r="DE280" s="213"/>
      <c r="DF280" s="213"/>
      <c r="DG280" s="213"/>
      <c r="DH280" s="213"/>
      <c r="DI280" s="213"/>
      <c r="DJ280" s="213"/>
      <c r="DQ280" s="13" t="s">
        <v>188</v>
      </c>
      <c r="DR280" s="130">
        <f>DR235</f>
        <v>20</v>
      </c>
      <c r="DS280" s="39"/>
      <c r="DT280" s="213"/>
      <c r="DU280" s="213"/>
      <c r="DV280" s="213"/>
      <c r="DW280" s="213"/>
      <c r="DX280" s="213"/>
      <c r="DY280" s="213"/>
      <c r="DZ280" s="213"/>
      <c r="EA280" s="213"/>
    </row>
    <row r="281" spans="2:132" x14ac:dyDescent="0.2">
      <c r="B281" s="13" t="s">
        <v>18</v>
      </c>
      <c r="C281" s="40">
        <f>C236</f>
        <v>10.5</v>
      </c>
      <c r="D281" s="39"/>
      <c r="E281" s="17"/>
      <c r="F281" s="17"/>
      <c r="G281" s="17"/>
      <c r="H281" s="17"/>
      <c r="I281" s="17"/>
      <c r="J281" s="17"/>
      <c r="K281" s="17"/>
      <c r="L281" s="17"/>
      <c r="S281" s="13" t="s">
        <v>18</v>
      </c>
      <c r="T281" s="40">
        <f>T236</f>
        <v>10.5</v>
      </c>
      <c r="U281" s="39"/>
      <c r="V281" s="213"/>
      <c r="W281" s="213"/>
      <c r="X281" s="213"/>
      <c r="Y281" s="213"/>
      <c r="Z281" s="213"/>
      <c r="AA281" s="213"/>
      <c r="AB281" s="213"/>
      <c r="AC281" s="213"/>
      <c r="AJ281" s="13" t="s">
        <v>18</v>
      </c>
      <c r="AK281" s="40">
        <f>AK236</f>
        <v>10.5</v>
      </c>
      <c r="AL281" s="39"/>
      <c r="AM281" s="213"/>
      <c r="AN281" s="213"/>
      <c r="AO281" s="213"/>
      <c r="AP281" s="213"/>
      <c r="AQ281" s="213"/>
      <c r="AR281" s="213"/>
      <c r="AS281" s="213"/>
      <c r="AT281" s="213"/>
      <c r="BA281" s="13" t="s">
        <v>18</v>
      </c>
      <c r="BB281" s="40">
        <f>BB236</f>
        <v>10.5</v>
      </c>
      <c r="BC281" s="39"/>
      <c r="BD281" s="213"/>
      <c r="BE281" s="213"/>
      <c r="BF281" s="213"/>
      <c r="BG281" s="213"/>
      <c r="BH281" s="213"/>
      <c r="BI281" s="213"/>
      <c r="BJ281" s="213"/>
      <c r="BK281" s="213"/>
      <c r="BR281" s="13" t="s">
        <v>18</v>
      </c>
      <c r="BS281" s="40">
        <f>BS236</f>
        <v>10.5</v>
      </c>
      <c r="BT281" s="39"/>
      <c r="BU281" s="213"/>
      <c r="BV281" s="213"/>
      <c r="BW281" s="213"/>
      <c r="BX281" s="213"/>
      <c r="BY281" s="213"/>
      <c r="BZ281" s="213"/>
      <c r="CA281" s="213"/>
      <c r="CB281" s="213"/>
      <c r="CI281" s="13" t="s">
        <v>18</v>
      </c>
      <c r="CJ281" s="40">
        <f>CJ236</f>
        <v>10.5</v>
      </c>
      <c r="CK281" s="39"/>
      <c r="CL281" s="213"/>
      <c r="CM281" s="213"/>
      <c r="CN281" s="213"/>
      <c r="CO281" s="213"/>
      <c r="CP281" s="213"/>
      <c r="CQ281" s="213"/>
      <c r="CR281" s="213"/>
      <c r="CS281" s="213"/>
      <c r="CZ281" s="13" t="s">
        <v>18</v>
      </c>
      <c r="DA281" s="40">
        <f>DA236</f>
        <v>10.5</v>
      </c>
      <c r="DB281" s="39"/>
      <c r="DC281" s="213"/>
      <c r="DD281" s="213"/>
      <c r="DE281" s="213"/>
      <c r="DF281" s="213"/>
      <c r="DG281" s="213"/>
      <c r="DH281" s="213"/>
      <c r="DI281" s="213"/>
      <c r="DJ281" s="213"/>
      <c r="DQ281" s="13" t="s">
        <v>18</v>
      </c>
      <c r="DR281" s="40">
        <f>DR236</f>
        <v>10.5</v>
      </c>
      <c r="DS281" s="39"/>
      <c r="DT281" s="213"/>
      <c r="DU281" s="213"/>
      <c r="DV281" s="213"/>
      <c r="DW281" s="213"/>
      <c r="DX281" s="213"/>
      <c r="DY281" s="213"/>
      <c r="DZ281" s="213"/>
      <c r="EA281" s="213"/>
    </row>
    <row r="282" spans="2:132" x14ac:dyDescent="0.2">
      <c r="B282" s="13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S282" s="13"/>
      <c r="T282" s="213"/>
      <c r="U282" s="213"/>
      <c r="V282" s="213"/>
      <c r="W282" s="213"/>
      <c r="X282" s="213"/>
      <c r="Y282" s="213"/>
      <c r="Z282" s="213"/>
      <c r="AA282" s="213"/>
      <c r="AB282" s="213"/>
      <c r="AC282" s="213"/>
      <c r="AJ282" s="13"/>
      <c r="AK282" s="213"/>
      <c r="AL282" s="213"/>
      <c r="AM282" s="213"/>
      <c r="AN282" s="213"/>
      <c r="AO282" s="213"/>
      <c r="AP282" s="213"/>
      <c r="AQ282" s="213"/>
      <c r="AR282" s="213"/>
      <c r="AS282" s="213"/>
      <c r="AT282" s="213"/>
      <c r="BA282" s="13"/>
      <c r="BB282" s="213"/>
      <c r="BC282" s="213"/>
      <c r="BD282" s="213"/>
      <c r="BE282" s="213"/>
      <c r="BF282" s="213"/>
      <c r="BG282" s="213"/>
      <c r="BH282" s="213"/>
      <c r="BI282" s="213"/>
      <c r="BJ282" s="213"/>
      <c r="BK282" s="213"/>
      <c r="BR282" s="13"/>
      <c r="BS282" s="213"/>
      <c r="BT282" s="213"/>
      <c r="BU282" s="213"/>
      <c r="BV282" s="213"/>
      <c r="BW282" s="213"/>
      <c r="BX282" s="213"/>
      <c r="BY282" s="213"/>
      <c r="BZ282" s="213"/>
      <c r="CA282" s="213"/>
      <c r="CB282" s="213"/>
      <c r="CI282" s="13"/>
      <c r="CJ282" s="213"/>
      <c r="CK282" s="213"/>
      <c r="CL282" s="213"/>
      <c r="CM282" s="213"/>
      <c r="CN282" s="213"/>
      <c r="CO282" s="213"/>
      <c r="CP282" s="213"/>
      <c r="CQ282" s="213"/>
      <c r="CR282" s="213"/>
      <c r="CS282" s="213"/>
      <c r="CZ282" s="13"/>
      <c r="DA282" s="213"/>
      <c r="DB282" s="213"/>
      <c r="DC282" s="213"/>
      <c r="DD282" s="213"/>
      <c r="DE282" s="213"/>
      <c r="DF282" s="213"/>
      <c r="DG282" s="213"/>
      <c r="DH282" s="213"/>
      <c r="DI282" s="213"/>
      <c r="DJ282" s="213"/>
      <c r="DQ282" s="13"/>
      <c r="DR282" s="213"/>
      <c r="DS282" s="213"/>
      <c r="DT282" s="213"/>
      <c r="DU282" s="213"/>
      <c r="DV282" s="213"/>
      <c r="DW282" s="213"/>
      <c r="DX282" s="213"/>
      <c r="DY282" s="213"/>
      <c r="DZ282" s="213"/>
      <c r="EA282" s="213"/>
    </row>
    <row r="283" spans="2:132" x14ac:dyDescent="0.2">
      <c r="B283" s="13" t="s">
        <v>189</v>
      </c>
      <c r="C283" s="78" t="str">
        <f>D238</f>
        <v>A</v>
      </c>
      <c r="D283" s="17"/>
      <c r="E283" s="17"/>
      <c r="F283" s="17"/>
      <c r="G283" s="17"/>
      <c r="H283" s="17"/>
      <c r="I283" s="17"/>
      <c r="J283" s="17"/>
      <c r="K283" s="17"/>
      <c r="L283" s="17"/>
      <c r="S283" s="13" t="s">
        <v>189</v>
      </c>
      <c r="T283" s="78" t="str">
        <f>U238</f>
        <v>B</v>
      </c>
      <c r="U283" s="213"/>
      <c r="V283" s="213"/>
      <c r="W283" s="213"/>
      <c r="X283" s="213"/>
      <c r="Y283" s="213"/>
      <c r="Z283" s="213"/>
      <c r="AA283" s="213"/>
      <c r="AB283" s="213"/>
      <c r="AC283" s="213"/>
      <c r="AJ283" s="13" t="s">
        <v>189</v>
      </c>
      <c r="AK283" s="78" t="str">
        <f>AL238</f>
        <v>A</v>
      </c>
      <c r="AL283" s="213"/>
      <c r="AM283" s="213"/>
      <c r="AN283" s="213"/>
      <c r="AO283" s="213"/>
      <c r="AP283" s="213"/>
      <c r="AQ283" s="213"/>
      <c r="AR283" s="213"/>
      <c r="AS283" s="213"/>
      <c r="AT283" s="213"/>
      <c r="BA283" s="13" t="s">
        <v>189</v>
      </c>
      <c r="BB283" s="78" t="str">
        <f>BC238</f>
        <v>B</v>
      </c>
      <c r="BC283" s="213"/>
      <c r="BD283" s="213"/>
      <c r="BE283" s="213"/>
      <c r="BF283" s="213"/>
      <c r="BG283" s="213"/>
      <c r="BH283" s="213"/>
      <c r="BI283" s="213"/>
      <c r="BJ283" s="213"/>
      <c r="BK283" s="213"/>
      <c r="BR283" s="13" t="s">
        <v>189</v>
      </c>
      <c r="BS283" s="78" t="str">
        <f>BT238</f>
        <v>A</v>
      </c>
      <c r="BT283" s="213"/>
      <c r="BU283" s="213"/>
      <c r="BV283" s="213"/>
      <c r="BW283" s="213"/>
      <c r="BX283" s="213"/>
      <c r="BY283" s="213"/>
      <c r="BZ283" s="213"/>
      <c r="CA283" s="213"/>
      <c r="CB283" s="213"/>
      <c r="CI283" s="13" t="s">
        <v>189</v>
      </c>
      <c r="CJ283" s="78" t="str">
        <f>CK238</f>
        <v>B</v>
      </c>
      <c r="CK283" s="213"/>
      <c r="CL283" s="213"/>
      <c r="CM283" s="213"/>
      <c r="CN283" s="213"/>
      <c r="CO283" s="213"/>
      <c r="CP283" s="213"/>
      <c r="CQ283" s="213"/>
      <c r="CR283" s="213"/>
      <c r="CS283" s="213"/>
      <c r="CZ283" s="13" t="s">
        <v>189</v>
      </c>
      <c r="DA283" s="78" t="str">
        <f>DB238</f>
        <v>A</v>
      </c>
      <c r="DB283" s="213"/>
      <c r="DC283" s="213"/>
      <c r="DD283" s="213"/>
      <c r="DE283" s="213"/>
      <c r="DF283" s="213"/>
      <c r="DG283" s="213"/>
      <c r="DH283" s="213"/>
      <c r="DI283" s="213"/>
      <c r="DJ283" s="213"/>
      <c r="DQ283" s="13" t="s">
        <v>189</v>
      </c>
      <c r="DR283" s="78" t="str">
        <f>DS238</f>
        <v>B</v>
      </c>
      <c r="DS283" s="213"/>
      <c r="DT283" s="213"/>
      <c r="DU283" s="213"/>
      <c r="DV283" s="213"/>
      <c r="DW283" s="213"/>
      <c r="DX283" s="213"/>
      <c r="DY283" s="213"/>
      <c r="DZ283" s="213"/>
      <c r="EA283" s="213"/>
    </row>
    <row r="284" spans="2:132" x14ac:dyDescent="0.2">
      <c r="B284" s="13"/>
      <c r="C284" s="17"/>
      <c r="D284" s="17"/>
      <c r="E284" s="39"/>
      <c r="F284" s="17"/>
      <c r="G284" s="17"/>
      <c r="H284" s="17"/>
      <c r="I284" s="17"/>
      <c r="J284" s="17"/>
      <c r="K284" s="17"/>
      <c r="L284" s="17"/>
      <c r="M284" s="17"/>
      <c r="S284" s="13"/>
      <c r="T284" s="213"/>
      <c r="U284" s="213"/>
      <c r="V284" s="39"/>
      <c r="W284" s="213"/>
      <c r="X284" s="213"/>
      <c r="Y284" s="213"/>
      <c r="Z284" s="213"/>
      <c r="AA284" s="213"/>
      <c r="AB284" s="213"/>
      <c r="AC284" s="213"/>
      <c r="AD284" s="213"/>
      <c r="AJ284" s="13"/>
      <c r="AK284" s="213"/>
      <c r="AL284" s="213"/>
      <c r="AM284" s="39"/>
      <c r="AN284" s="213"/>
      <c r="AO284" s="213"/>
      <c r="AP284" s="213"/>
      <c r="AQ284" s="213"/>
      <c r="AR284" s="213"/>
      <c r="AS284" s="213"/>
      <c r="AT284" s="213"/>
      <c r="AU284" s="213"/>
      <c r="BA284" s="13"/>
      <c r="BB284" s="213"/>
      <c r="BC284" s="213"/>
      <c r="BD284" s="39"/>
      <c r="BE284" s="213"/>
      <c r="BF284" s="213"/>
      <c r="BG284" s="213"/>
      <c r="BH284" s="213"/>
      <c r="BI284" s="213"/>
      <c r="BJ284" s="213"/>
      <c r="BK284" s="213"/>
      <c r="BL284" s="213"/>
      <c r="BR284" s="13"/>
      <c r="BS284" s="213"/>
      <c r="BT284" s="213"/>
      <c r="BU284" s="39"/>
      <c r="BV284" s="213"/>
      <c r="BW284" s="213"/>
      <c r="BX284" s="213"/>
      <c r="BY284" s="213"/>
      <c r="BZ284" s="213"/>
      <c r="CA284" s="213"/>
      <c r="CB284" s="213"/>
      <c r="CC284" s="213"/>
      <c r="CI284" s="13"/>
      <c r="CJ284" s="213"/>
      <c r="CK284" s="213"/>
      <c r="CL284" s="39"/>
      <c r="CM284" s="213"/>
      <c r="CN284" s="213"/>
      <c r="CO284" s="213"/>
      <c r="CP284" s="213"/>
      <c r="CQ284" s="213"/>
      <c r="CR284" s="213"/>
      <c r="CS284" s="213"/>
      <c r="CT284" s="213"/>
      <c r="CZ284" s="13"/>
      <c r="DA284" s="213"/>
      <c r="DB284" s="213"/>
      <c r="DC284" s="39"/>
      <c r="DD284" s="213"/>
      <c r="DE284" s="213"/>
      <c r="DF284" s="213"/>
      <c r="DG284" s="213"/>
      <c r="DH284" s="213"/>
      <c r="DI284" s="213"/>
      <c r="DJ284" s="213"/>
      <c r="DK284" s="213"/>
      <c r="DQ284" s="13"/>
      <c r="DR284" s="213"/>
      <c r="DS284" s="213"/>
      <c r="DT284" s="39"/>
      <c r="DU284" s="213"/>
      <c r="DV284" s="213"/>
      <c r="DW284" s="213"/>
      <c r="DX284" s="213"/>
      <c r="DY284" s="213"/>
      <c r="DZ284" s="213"/>
      <c r="EA284" s="213"/>
      <c r="EB284" s="213"/>
    </row>
    <row r="285" spans="2:132" x14ac:dyDescent="0.2">
      <c r="B285" s="79" t="s">
        <v>159</v>
      </c>
      <c r="C285" s="17"/>
      <c r="D285" s="17"/>
      <c r="E285" s="39"/>
      <c r="F285" s="17"/>
      <c r="G285" s="17"/>
      <c r="H285" s="17"/>
      <c r="I285" s="17"/>
      <c r="J285" s="17"/>
      <c r="K285" s="17"/>
      <c r="L285" s="17"/>
      <c r="M285" s="17"/>
      <c r="S285" s="79" t="s">
        <v>159</v>
      </c>
      <c r="T285" s="213"/>
      <c r="U285" s="213"/>
      <c r="V285" s="39"/>
      <c r="W285" s="213"/>
      <c r="X285" s="213"/>
      <c r="Y285" s="213"/>
      <c r="Z285" s="213"/>
      <c r="AA285" s="213"/>
      <c r="AB285" s="213"/>
      <c r="AC285" s="213"/>
      <c r="AD285" s="213"/>
      <c r="AJ285" s="79" t="s">
        <v>159</v>
      </c>
      <c r="AK285" s="213"/>
      <c r="AL285" s="213"/>
      <c r="AM285" s="39"/>
      <c r="AN285" s="213"/>
      <c r="AO285" s="213"/>
      <c r="AP285" s="213"/>
      <c r="AQ285" s="213"/>
      <c r="AR285" s="213"/>
      <c r="AS285" s="213"/>
      <c r="AT285" s="213"/>
      <c r="AU285" s="213"/>
      <c r="BA285" s="79" t="s">
        <v>159</v>
      </c>
      <c r="BB285" s="213"/>
      <c r="BC285" s="213"/>
      <c r="BD285" s="39"/>
      <c r="BE285" s="213"/>
      <c r="BF285" s="213"/>
      <c r="BG285" s="213"/>
      <c r="BH285" s="213"/>
      <c r="BI285" s="213"/>
      <c r="BJ285" s="213"/>
      <c r="BK285" s="213"/>
      <c r="BL285" s="213"/>
      <c r="BR285" s="79" t="s">
        <v>159</v>
      </c>
      <c r="BS285" s="213"/>
      <c r="BT285" s="213"/>
      <c r="BU285" s="39"/>
      <c r="BV285" s="213"/>
      <c r="BW285" s="213"/>
      <c r="BX285" s="213"/>
      <c r="BY285" s="213"/>
      <c r="BZ285" s="213"/>
      <c r="CA285" s="213"/>
      <c r="CB285" s="213"/>
      <c r="CC285" s="213"/>
      <c r="CI285" s="79" t="s">
        <v>159</v>
      </c>
      <c r="CJ285" s="213"/>
      <c r="CK285" s="213"/>
      <c r="CL285" s="39"/>
      <c r="CM285" s="213"/>
      <c r="CN285" s="213"/>
      <c r="CO285" s="213"/>
      <c r="CP285" s="213"/>
      <c r="CQ285" s="213"/>
      <c r="CR285" s="213"/>
      <c r="CS285" s="213"/>
      <c r="CT285" s="213"/>
      <c r="CZ285" s="79" t="s">
        <v>159</v>
      </c>
      <c r="DA285" s="213"/>
      <c r="DB285" s="213"/>
      <c r="DC285" s="39"/>
      <c r="DD285" s="213"/>
      <c r="DE285" s="213"/>
      <c r="DF285" s="213"/>
      <c r="DG285" s="213"/>
      <c r="DH285" s="213"/>
      <c r="DI285" s="213"/>
      <c r="DJ285" s="213"/>
      <c r="DK285" s="213"/>
      <c r="DQ285" s="79" t="s">
        <v>159</v>
      </c>
      <c r="DR285" s="213"/>
      <c r="DS285" s="213"/>
      <c r="DT285" s="39"/>
      <c r="DU285" s="213"/>
      <c r="DV285" s="213"/>
      <c r="DW285" s="213"/>
      <c r="DX285" s="213"/>
      <c r="DY285" s="213"/>
      <c r="DZ285" s="213"/>
      <c r="EA285" s="213"/>
      <c r="EB285" s="213"/>
    </row>
    <row r="286" spans="2:132" x14ac:dyDescent="0.2">
      <c r="B286" s="62" t="s">
        <v>160</v>
      </c>
      <c r="C286" s="17"/>
      <c r="D286" s="17"/>
      <c r="E286" s="39"/>
      <c r="F286" s="17"/>
      <c r="G286" s="17"/>
      <c r="H286" s="17"/>
      <c r="I286" s="17"/>
      <c r="J286" s="17"/>
      <c r="K286" s="17"/>
      <c r="L286" s="17"/>
      <c r="M286" s="17"/>
      <c r="S286" s="62" t="s">
        <v>160</v>
      </c>
      <c r="T286" s="213"/>
      <c r="U286" s="213"/>
      <c r="V286" s="39"/>
      <c r="W286" s="213"/>
      <c r="X286" s="213"/>
      <c r="Y286" s="213"/>
      <c r="Z286" s="213"/>
      <c r="AA286" s="213"/>
      <c r="AB286" s="213"/>
      <c r="AC286" s="213"/>
      <c r="AD286" s="213"/>
      <c r="AJ286" s="62" t="s">
        <v>160</v>
      </c>
      <c r="AK286" s="213"/>
      <c r="AL286" s="213"/>
      <c r="AM286" s="39"/>
      <c r="AN286" s="213"/>
      <c r="AO286" s="213"/>
      <c r="AP286" s="213"/>
      <c r="AQ286" s="213"/>
      <c r="AR286" s="213"/>
      <c r="AS286" s="213"/>
      <c r="AT286" s="213"/>
      <c r="AU286" s="213"/>
      <c r="BA286" s="62" t="s">
        <v>160</v>
      </c>
      <c r="BB286" s="213"/>
      <c r="BC286" s="213"/>
      <c r="BD286" s="39"/>
      <c r="BE286" s="213"/>
      <c r="BF286" s="213"/>
      <c r="BG286" s="213"/>
      <c r="BH286" s="213"/>
      <c r="BI286" s="213"/>
      <c r="BJ286" s="213"/>
      <c r="BK286" s="213"/>
      <c r="BL286" s="213"/>
      <c r="BR286" s="62" t="s">
        <v>160</v>
      </c>
      <c r="BS286" s="213"/>
      <c r="BT286" s="213"/>
      <c r="BU286" s="39"/>
      <c r="BV286" s="213"/>
      <c r="BW286" s="213"/>
      <c r="BX286" s="213"/>
      <c r="BY286" s="213"/>
      <c r="BZ286" s="213"/>
      <c r="CA286" s="213"/>
      <c r="CB286" s="213"/>
      <c r="CC286" s="213"/>
      <c r="CI286" s="62" t="s">
        <v>160</v>
      </c>
      <c r="CJ286" s="213"/>
      <c r="CK286" s="213"/>
      <c r="CL286" s="39"/>
      <c r="CM286" s="213"/>
      <c r="CN286" s="213"/>
      <c r="CO286" s="213"/>
      <c r="CP286" s="213"/>
      <c r="CQ286" s="213"/>
      <c r="CR286" s="213"/>
      <c r="CS286" s="213"/>
      <c r="CT286" s="213"/>
      <c r="CZ286" s="62" t="s">
        <v>160</v>
      </c>
      <c r="DA286" s="213"/>
      <c r="DB286" s="213"/>
      <c r="DC286" s="39"/>
      <c r="DD286" s="213"/>
      <c r="DE286" s="213"/>
      <c r="DF286" s="213"/>
      <c r="DG286" s="213"/>
      <c r="DH286" s="213"/>
      <c r="DI286" s="213"/>
      <c r="DJ286" s="213"/>
      <c r="DK286" s="213"/>
      <c r="DQ286" s="62" t="s">
        <v>160</v>
      </c>
      <c r="DR286" s="213"/>
      <c r="DS286" s="213"/>
      <c r="DT286" s="39"/>
      <c r="DU286" s="213"/>
      <c r="DV286" s="213"/>
      <c r="DW286" s="213"/>
      <c r="DX286" s="213"/>
      <c r="DY286" s="213"/>
      <c r="DZ286" s="213"/>
      <c r="EA286" s="213"/>
      <c r="EB286" s="213"/>
    </row>
    <row r="287" spans="2:132" x14ac:dyDescent="0.2">
      <c r="B287" s="62"/>
      <c r="C287" s="17"/>
      <c r="D287" s="17"/>
      <c r="E287" s="39"/>
      <c r="F287" s="17"/>
      <c r="G287" s="17"/>
      <c r="H287" s="17"/>
      <c r="I287" s="17"/>
      <c r="J287" s="17"/>
      <c r="K287" s="17"/>
      <c r="L287" s="17"/>
      <c r="M287" s="17"/>
      <c r="S287" s="62"/>
      <c r="T287" s="213"/>
      <c r="U287" s="213"/>
      <c r="V287" s="39"/>
      <c r="W287" s="213"/>
      <c r="X287" s="213"/>
      <c r="Y287" s="213"/>
      <c r="Z287" s="213"/>
      <c r="AA287" s="213"/>
      <c r="AB287" s="213"/>
      <c r="AC287" s="213"/>
      <c r="AD287" s="213"/>
      <c r="AJ287" s="62"/>
      <c r="AK287" s="213"/>
      <c r="AL287" s="213"/>
      <c r="AM287" s="39"/>
      <c r="AN287" s="213"/>
      <c r="AO287" s="213"/>
      <c r="AP287" s="213"/>
      <c r="AQ287" s="213"/>
      <c r="AR287" s="213"/>
      <c r="AS287" s="213"/>
      <c r="AT287" s="213"/>
      <c r="AU287" s="213"/>
      <c r="BA287" s="62"/>
      <c r="BB287" s="213"/>
      <c r="BC287" s="213"/>
      <c r="BD287" s="39"/>
      <c r="BE287" s="213"/>
      <c r="BF287" s="213"/>
      <c r="BG287" s="213"/>
      <c r="BH287" s="213"/>
      <c r="BI287" s="213"/>
      <c r="BJ287" s="213"/>
      <c r="BK287" s="213"/>
      <c r="BL287" s="213"/>
      <c r="BR287" s="62"/>
      <c r="BS287" s="213"/>
      <c r="BT287" s="213"/>
      <c r="BU287" s="39"/>
      <c r="BV287" s="213"/>
      <c r="BW287" s="213"/>
      <c r="BX287" s="213"/>
      <c r="BY287" s="213"/>
      <c r="BZ287" s="213"/>
      <c r="CA287" s="213"/>
      <c r="CB287" s="213"/>
      <c r="CC287" s="213"/>
      <c r="CI287" s="62"/>
      <c r="CJ287" s="213"/>
      <c r="CK287" s="213"/>
      <c r="CL287" s="39"/>
      <c r="CM287" s="213"/>
      <c r="CN287" s="213"/>
      <c r="CO287" s="213"/>
      <c r="CP287" s="213"/>
      <c r="CQ287" s="213"/>
      <c r="CR287" s="213"/>
      <c r="CS287" s="213"/>
      <c r="CT287" s="213"/>
      <c r="CZ287" s="62"/>
      <c r="DA287" s="213"/>
      <c r="DB287" s="213"/>
      <c r="DC287" s="39"/>
      <c r="DD287" s="213"/>
      <c r="DE287" s="213"/>
      <c r="DF287" s="213"/>
      <c r="DG287" s="213"/>
      <c r="DH287" s="213"/>
      <c r="DI287" s="213"/>
      <c r="DJ287" s="213"/>
      <c r="DK287" s="213"/>
      <c r="DQ287" s="62"/>
      <c r="DR287" s="213"/>
      <c r="DS287" s="213"/>
      <c r="DT287" s="39"/>
      <c r="DU287" s="213"/>
      <c r="DV287" s="213"/>
      <c r="DW287" s="213"/>
      <c r="DX287" s="213"/>
      <c r="DY287" s="213"/>
      <c r="DZ287" s="213"/>
      <c r="EA287" s="213"/>
      <c r="EB287" s="213"/>
    </row>
    <row r="288" spans="2:132" x14ac:dyDescent="0.2">
      <c r="B288" s="62" t="s">
        <v>161</v>
      </c>
      <c r="C288" s="17"/>
      <c r="D288" s="17"/>
      <c r="E288" s="39"/>
      <c r="F288" s="17"/>
      <c r="G288" s="17"/>
      <c r="H288" s="17"/>
      <c r="I288" s="17"/>
      <c r="J288" s="17"/>
      <c r="K288" s="17"/>
      <c r="L288" s="17"/>
      <c r="M288" s="17"/>
      <c r="S288" s="62" t="s">
        <v>161</v>
      </c>
      <c r="T288" s="213"/>
      <c r="U288" s="213"/>
      <c r="V288" s="39"/>
      <c r="W288" s="213"/>
      <c r="X288" s="213"/>
      <c r="Y288" s="213"/>
      <c r="Z288" s="213"/>
      <c r="AA288" s="213"/>
      <c r="AB288" s="213"/>
      <c r="AC288" s="213"/>
      <c r="AD288" s="213"/>
      <c r="AJ288" s="62" t="s">
        <v>161</v>
      </c>
      <c r="AK288" s="213"/>
      <c r="AL288" s="213"/>
      <c r="AM288" s="39"/>
      <c r="AN288" s="213"/>
      <c r="AO288" s="213"/>
      <c r="AP288" s="213"/>
      <c r="AQ288" s="213"/>
      <c r="AR288" s="213"/>
      <c r="AS288" s="213"/>
      <c r="AT288" s="213"/>
      <c r="AU288" s="213"/>
      <c r="BA288" s="62" t="s">
        <v>161</v>
      </c>
      <c r="BB288" s="213"/>
      <c r="BC288" s="213"/>
      <c r="BD288" s="39"/>
      <c r="BE288" s="213"/>
      <c r="BF288" s="213"/>
      <c r="BG288" s="213"/>
      <c r="BH288" s="213"/>
      <c r="BI288" s="213"/>
      <c r="BJ288" s="213"/>
      <c r="BK288" s="213"/>
      <c r="BL288" s="213"/>
      <c r="BR288" s="62" t="s">
        <v>161</v>
      </c>
      <c r="BS288" s="213"/>
      <c r="BT288" s="213"/>
      <c r="BU288" s="39"/>
      <c r="BV288" s="213"/>
      <c r="BW288" s="213"/>
      <c r="BX288" s="213"/>
      <c r="BY288" s="213"/>
      <c r="BZ288" s="213"/>
      <c r="CA288" s="213"/>
      <c r="CB288" s="213"/>
      <c r="CC288" s="213"/>
      <c r="CI288" s="62" t="s">
        <v>161</v>
      </c>
      <c r="CJ288" s="213"/>
      <c r="CK288" s="213"/>
      <c r="CL288" s="39"/>
      <c r="CM288" s="213"/>
      <c r="CN288" s="213"/>
      <c r="CO288" s="213"/>
      <c r="CP288" s="213"/>
      <c r="CQ288" s="213"/>
      <c r="CR288" s="213"/>
      <c r="CS288" s="213"/>
      <c r="CT288" s="213"/>
      <c r="CZ288" s="62" t="s">
        <v>161</v>
      </c>
      <c r="DA288" s="213"/>
      <c r="DB288" s="213"/>
      <c r="DC288" s="39"/>
      <c r="DD288" s="213"/>
      <c r="DE288" s="213"/>
      <c r="DF288" s="213"/>
      <c r="DG288" s="213"/>
      <c r="DH288" s="213"/>
      <c r="DI288" s="213"/>
      <c r="DJ288" s="213"/>
      <c r="DK288" s="213"/>
      <c r="DQ288" s="62" t="s">
        <v>161</v>
      </c>
      <c r="DR288" s="213"/>
      <c r="DS288" s="213"/>
      <c r="DT288" s="39"/>
      <c r="DU288" s="213"/>
      <c r="DV288" s="213"/>
      <c r="DW288" s="213"/>
      <c r="DX288" s="213"/>
      <c r="DY288" s="213"/>
      <c r="DZ288" s="213"/>
      <c r="EA288" s="213"/>
      <c r="EB288" s="213"/>
    </row>
    <row r="289" spans="2:132" x14ac:dyDescent="0.2">
      <c r="B289" s="62" t="s">
        <v>162</v>
      </c>
      <c r="C289" s="17"/>
      <c r="D289" s="17"/>
      <c r="E289" s="39"/>
      <c r="F289" s="17"/>
      <c r="G289" s="17"/>
      <c r="H289" s="17"/>
      <c r="I289" s="17"/>
      <c r="J289" s="17"/>
      <c r="K289" s="17"/>
      <c r="L289" s="17"/>
      <c r="M289" s="17"/>
      <c r="S289" s="62" t="s">
        <v>162</v>
      </c>
      <c r="T289" s="213"/>
      <c r="U289" s="213"/>
      <c r="V289" s="39"/>
      <c r="W289" s="213"/>
      <c r="X289" s="213"/>
      <c r="Y289" s="213"/>
      <c r="Z289" s="213"/>
      <c r="AA289" s="213"/>
      <c r="AB289" s="213"/>
      <c r="AC289" s="213"/>
      <c r="AD289" s="213"/>
      <c r="AJ289" s="62" t="s">
        <v>162</v>
      </c>
      <c r="AK289" s="213"/>
      <c r="AL289" s="213"/>
      <c r="AM289" s="39"/>
      <c r="AN289" s="213"/>
      <c r="AO289" s="213"/>
      <c r="AP289" s="213"/>
      <c r="AQ289" s="213"/>
      <c r="AR289" s="213"/>
      <c r="AS289" s="213"/>
      <c r="AT289" s="213"/>
      <c r="AU289" s="213"/>
      <c r="BA289" s="62" t="s">
        <v>162</v>
      </c>
      <c r="BB289" s="213"/>
      <c r="BC289" s="213"/>
      <c r="BD289" s="39"/>
      <c r="BE289" s="213"/>
      <c r="BF289" s="213"/>
      <c r="BG289" s="213"/>
      <c r="BH289" s="213"/>
      <c r="BI289" s="213"/>
      <c r="BJ289" s="213"/>
      <c r="BK289" s="213"/>
      <c r="BL289" s="213"/>
      <c r="BR289" s="62" t="s">
        <v>162</v>
      </c>
      <c r="BS289" s="213"/>
      <c r="BT289" s="213"/>
      <c r="BU289" s="39"/>
      <c r="BV289" s="213"/>
      <c r="BW289" s="213"/>
      <c r="BX289" s="213"/>
      <c r="BY289" s="213"/>
      <c r="BZ289" s="213"/>
      <c r="CA289" s="213"/>
      <c r="CB289" s="213"/>
      <c r="CC289" s="213"/>
      <c r="CI289" s="62" t="s">
        <v>162</v>
      </c>
      <c r="CJ289" s="213"/>
      <c r="CK289" s="213"/>
      <c r="CL289" s="39"/>
      <c r="CM289" s="213"/>
      <c r="CN289" s="213"/>
      <c r="CO289" s="213"/>
      <c r="CP289" s="213"/>
      <c r="CQ289" s="213"/>
      <c r="CR289" s="213"/>
      <c r="CS289" s="213"/>
      <c r="CT289" s="213"/>
      <c r="CZ289" s="62" t="s">
        <v>162</v>
      </c>
      <c r="DA289" s="213"/>
      <c r="DB289" s="213"/>
      <c r="DC289" s="39"/>
      <c r="DD289" s="213"/>
      <c r="DE289" s="213"/>
      <c r="DF289" s="213"/>
      <c r="DG289" s="213"/>
      <c r="DH289" s="213"/>
      <c r="DI289" s="213"/>
      <c r="DJ289" s="213"/>
      <c r="DK289" s="213"/>
      <c r="DQ289" s="62" t="s">
        <v>162</v>
      </c>
      <c r="DR289" s="213"/>
      <c r="DS289" s="213"/>
      <c r="DT289" s="39"/>
      <c r="DU289" s="213"/>
      <c r="DV289" s="213"/>
      <c r="DW289" s="213"/>
      <c r="DX289" s="213"/>
      <c r="DY289" s="213"/>
      <c r="DZ289" s="213"/>
      <c r="EA289" s="213"/>
      <c r="EB289" s="213"/>
    </row>
    <row r="290" spans="2:132" x14ac:dyDescent="0.2">
      <c r="B290" s="62" t="s">
        <v>163</v>
      </c>
      <c r="C290" s="17"/>
      <c r="D290" s="17"/>
      <c r="E290" s="39"/>
      <c r="F290" s="17"/>
      <c r="G290" s="17"/>
      <c r="H290" s="17"/>
      <c r="I290" s="17"/>
      <c r="J290" s="17"/>
      <c r="K290" s="17"/>
      <c r="L290" s="17"/>
      <c r="M290" s="17"/>
      <c r="S290" s="62" t="s">
        <v>163</v>
      </c>
      <c r="T290" s="213"/>
      <c r="U290" s="213"/>
      <c r="V290" s="39"/>
      <c r="W290" s="213"/>
      <c r="X290" s="213"/>
      <c r="Y290" s="213"/>
      <c r="Z290" s="213"/>
      <c r="AA290" s="213"/>
      <c r="AB290" s="213"/>
      <c r="AC290" s="213"/>
      <c r="AD290" s="213"/>
      <c r="AJ290" s="62" t="s">
        <v>163</v>
      </c>
      <c r="AK290" s="213"/>
      <c r="AL290" s="213"/>
      <c r="AM290" s="39"/>
      <c r="AN290" s="213"/>
      <c r="AO290" s="213"/>
      <c r="AP290" s="213"/>
      <c r="AQ290" s="213"/>
      <c r="AR290" s="213"/>
      <c r="AS290" s="213"/>
      <c r="AT290" s="213"/>
      <c r="AU290" s="213"/>
      <c r="BA290" s="62" t="s">
        <v>163</v>
      </c>
      <c r="BB290" s="213"/>
      <c r="BC290" s="213"/>
      <c r="BD290" s="39"/>
      <c r="BE290" s="213"/>
      <c r="BF290" s="213"/>
      <c r="BG290" s="213"/>
      <c r="BH290" s="213"/>
      <c r="BI290" s="213"/>
      <c r="BJ290" s="213"/>
      <c r="BK290" s="213"/>
      <c r="BL290" s="213"/>
      <c r="BR290" s="62" t="s">
        <v>163</v>
      </c>
      <c r="BS290" s="213"/>
      <c r="BT290" s="213"/>
      <c r="BU290" s="39"/>
      <c r="BV290" s="213"/>
      <c r="BW290" s="213"/>
      <c r="BX290" s="213"/>
      <c r="BY290" s="213"/>
      <c r="BZ290" s="213"/>
      <c r="CA290" s="213"/>
      <c r="CB290" s="213"/>
      <c r="CC290" s="213"/>
      <c r="CI290" s="62" t="s">
        <v>163</v>
      </c>
      <c r="CJ290" s="213"/>
      <c r="CK290" s="213"/>
      <c r="CL290" s="39"/>
      <c r="CM290" s="213"/>
      <c r="CN290" s="213"/>
      <c r="CO290" s="213"/>
      <c r="CP290" s="213"/>
      <c r="CQ290" s="213"/>
      <c r="CR290" s="213"/>
      <c r="CS290" s="213"/>
      <c r="CT290" s="213"/>
      <c r="CZ290" s="62" t="s">
        <v>163</v>
      </c>
      <c r="DA290" s="213"/>
      <c r="DB290" s="213"/>
      <c r="DC290" s="39"/>
      <c r="DD290" s="213"/>
      <c r="DE290" s="213"/>
      <c r="DF290" s="213"/>
      <c r="DG290" s="213"/>
      <c r="DH290" s="213"/>
      <c r="DI290" s="213"/>
      <c r="DJ290" s="213"/>
      <c r="DK290" s="213"/>
      <c r="DQ290" s="62" t="s">
        <v>163</v>
      </c>
      <c r="DR290" s="213"/>
      <c r="DS290" s="213"/>
      <c r="DT290" s="39"/>
      <c r="DU290" s="213"/>
      <c r="DV290" s="213"/>
      <c r="DW290" s="213"/>
      <c r="DX290" s="213"/>
      <c r="DY290" s="213"/>
      <c r="DZ290" s="213"/>
      <c r="EA290" s="213"/>
      <c r="EB290" s="213"/>
    </row>
    <row r="291" spans="2:132" x14ac:dyDescent="0.2">
      <c r="B291" s="13"/>
      <c r="C291" s="17"/>
      <c r="D291" s="17"/>
      <c r="E291" s="39"/>
      <c r="F291" s="17"/>
      <c r="G291" s="17"/>
      <c r="H291" s="17"/>
      <c r="I291" s="17"/>
      <c r="J291" s="17"/>
      <c r="K291" s="17"/>
      <c r="L291" s="17"/>
      <c r="M291" s="17"/>
      <c r="S291" s="13"/>
      <c r="T291" s="213"/>
      <c r="U291" s="213"/>
      <c r="V291" s="39"/>
      <c r="W291" s="213"/>
      <c r="X291" s="213"/>
      <c r="Y291" s="213"/>
      <c r="Z291" s="213"/>
      <c r="AA291" s="213"/>
      <c r="AB291" s="213"/>
      <c r="AC291" s="213"/>
      <c r="AD291" s="213"/>
      <c r="AJ291" s="13"/>
      <c r="AK291" s="213"/>
      <c r="AL291" s="213"/>
      <c r="AM291" s="39"/>
      <c r="AN291" s="213"/>
      <c r="AO291" s="213"/>
      <c r="AP291" s="213"/>
      <c r="AQ291" s="213"/>
      <c r="AR291" s="213"/>
      <c r="AS291" s="213"/>
      <c r="AT291" s="213"/>
      <c r="AU291" s="213"/>
      <c r="BA291" s="13"/>
      <c r="BB291" s="213"/>
      <c r="BC291" s="213"/>
      <c r="BD291" s="39"/>
      <c r="BE291" s="213"/>
      <c r="BF291" s="213"/>
      <c r="BG291" s="213"/>
      <c r="BH291" s="213"/>
      <c r="BI291" s="213"/>
      <c r="BJ291" s="213"/>
      <c r="BK291" s="213"/>
      <c r="BL291" s="213"/>
      <c r="BR291" s="13"/>
      <c r="BS291" s="213"/>
      <c r="BT291" s="213"/>
      <c r="BU291" s="39"/>
      <c r="BV291" s="213"/>
      <c r="BW291" s="213"/>
      <c r="BX291" s="213"/>
      <c r="BY291" s="213"/>
      <c r="BZ291" s="213"/>
      <c r="CA291" s="213"/>
      <c r="CB291" s="213"/>
      <c r="CC291" s="213"/>
      <c r="CI291" s="13"/>
      <c r="CJ291" s="213"/>
      <c r="CK291" s="213"/>
      <c r="CL291" s="39"/>
      <c r="CM291" s="213"/>
      <c r="CN291" s="213"/>
      <c r="CO291" s="213"/>
      <c r="CP291" s="213"/>
      <c r="CQ291" s="213"/>
      <c r="CR291" s="213"/>
      <c r="CS291" s="213"/>
      <c r="CT291" s="213"/>
      <c r="CZ291" s="13"/>
      <c r="DA291" s="213"/>
      <c r="DB291" s="213"/>
      <c r="DC291" s="39"/>
      <c r="DD291" s="213"/>
      <c r="DE291" s="213"/>
      <c r="DF291" s="213"/>
      <c r="DG291" s="213"/>
      <c r="DH291" s="213"/>
      <c r="DI291" s="213"/>
      <c r="DJ291" s="213"/>
      <c r="DK291" s="213"/>
      <c r="DQ291" s="13"/>
      <c r="DR291" s="213"/>
      <c r="DS291" s="213"/>
      <c r="DT291" s="39"/>
      <c r="DU291" s="213"/>
      <c r="DV291" s="213"/>
      <c r="DW291" s="213"/>
      <c r="DX291" s="213"/>
      <c r="DY291" s="213"/>
      <c r="DZ291" s="213"/>
      <c r="EA291" s="213"/>
      <c r="EB291" s="213"/>
    </row>
    <row r="292" spans="2:132" x14ac:dyDescent="0.2">
      <c r="B292" s="46" t="s">
        <v>190</v>
      </c>
      <c r="C292" s="17"/>
      <c r="D292" s="17"/>
      <c r="E292" s="39"/>
      <c r="F292" s="17"/>
      <c r="G292" s="17"/>
      <c r="H292" s="17"/>
      <c r="I292" s="17"/>
      <c r="J292" s="17"/>
      <c r="K292" s="17"/>
      <c r="L292" s="17"/>
      <c r="M292" s="17"/>
      <c r="S292" s="46" t="s">
        <v>190</v>
      </c>
      <c r="T292" s="213"/>
      <c r="U292" s="213"/>
      <c r="V292" s="39"/>
      <c r="W292" s="213"/>
      <c r="X292" s="213"/>
      <c r="Y292" s="213"/>
      <c r="Z292" s="213"/>
      <c r="AA292" s="213"/>
      <c r="AB292" s="213"/>
      <c r="AC292" s="213"/>
      <c r="AD292" s="213"/>
      <c r="AJ292" s="46" t="s">
        <v>190</v>
      </c>
      <c r="AK292" s="213"/>
      <c r="AL292" s="213"/>
      <c r="AM292" s="39"/>
      <c r="AN292" s="213"/>
      <c r="AO292" s="213"/>
      <c r="AP292" s="213"/>
      <c r="AQ292" s="213"/>
      <c r="AR292" s="213"/>
      <c r="AS292" s="213"/>
      <c r="AT292" s="213"/>
      <c r="AU292" s="213"/>
      <c r="BA292" s="46" t="s">
        <v>190</v>
      </c>
      <c r="BB292" s="213"/>
      <c r="BC292" s="213"/>
      <c r="BD292" s="39"/>
      <c r="BE292" s="213"/>
      <c r="BF292" s="213"/>
      <c r="BG292" s="213"/>
      <c r="BH292" s="213"/>
      <c r="BI292" s="213"/>
      <c r="BJ292" s="213"/>
      <c r="BK292" s="213"/>
      <c r="BL292" s="213"/>
      <c r="BR292" s="46" t="s">
        <v>190</v>
      </c>
      <c r="BS292" s="213"/>
      <c r="BT292" s="213"/>
      <c r="BU292" s="39"/>
      <c r="BV292" s="213"/>
      <c r="BW292" s="213"/>
      <c r="BX292" s="213"/>
      <c r="BY292" s="213"/>
      <c r="BZ292" s="213"/>
      <c r="CA292" s="213"/>
      <c r="CB292" s="213"/>
      <c r="CC292" s="213"/>
      <c r="CI292" s="46" t="s">
        <v>190</v>
      </c>
      <c r="CJ292" s="213"/>
      <c r="CK292" s="213"/>
      <c r="CL292" s="39"/>
      <c r="CM292" s="213"/>
      <c r="CN292" s="213"/>
      <c r="CO292" s="213"/>
      <c r="CP292" s="213"/>
      <c r="CQ292" s="213"/>
      <c r="CR292" s="213"/>
      <c r="CS292" s="213"/>
      <c r="CT292" s="213"/>
      <c r="CZ292" s="46" t="s">
        <v>190</v>
      </c>
      <c r="DA292" s="213"/>
      <c r="DB292" s="213"/>
      <c r="DC292" s="39"/>
      <c r="DD292" s="213"/>
      <c r="DE292" s="213"/>
      <c r="DF292" s="213"/>
      <c r="DG292" s="213"/>
      <c r="DH292" s="213"/>
      <c r="DI292" s="213"/>
      <c r="DJ292" s="213"/>
      <c r="DK292" s="213"/>
      <c r="DQ292" s="46" t="s">
        <v>190</v>
      </c>
      <c r="DR292" s="213"/>
      <c r="DS292" s="213"/>
      <c r="DT292" s="39"/>
      <c r="DU292" s="213"/>
      <c r="DV292" s="213"/>
      <c r="DW292" s="213"/>
      <c r="DX292" s="213"/>
      <c r="DY292" s="213"/>
      <c r="DZ292" s="213"/>
      <c r="EA292" s="213"/>
      <c r="EB292" s="213"/>
    </row>
    <row r="293" spans="2:132" x14ac:dyDescent="0.2">
      <c r="B293" s="60" t="s">
        <v>191</v>
      </c>
      <c r="C293" s="17"/>
      <c r="D293" s="17"/>
      <c r="E293" s="39"/>
      <c r="F293" s="17"/>
      <c r="G293" s="17"/>
      <c r="H293" s="17"/>
      <c r="I293" s="17"/>
      <c r="J293" s="17"/>
      <c r="K293" s="17"/>
      <c r="S293" s="60" t="s">
        <v>191</v>
      </c>
      <c r="T293" s="213"/>
      <c r="U293" s="213"/>
      <c r="V293" s="39"/>
      <c r="W293" s="213"/>
      <c r="X293" s="213"/>
      <c r="Y293" s="213"/>
      <c r="Z293" s="213"/>
      <c r="AA293" s="213"/>
      <c r="AB293" s="213"/>
      <c r="AJ293" s="60" t="s">
        <v>191</v>
      </c>
      <c r="AK293" s="213"/>
      <c r="AL293" s="213"/>
      <c r="AM293" s="39"/>
      <c r="AN293" s="213"/>
      <c r="AO293" s="213"/>
      <c r="AP293" s="213"/>
      <c r="AQ293" s="213"/>
      <c r="AR293" s="213"/>
      <c r="AS293" s="213"/>
      <c r="BA293" s="60" t="s">
        <v>191</v>
      </c>
      <c r="BB293" s="213"/>
      <c r="BC293" s="213"/>
      <c r="BD293" s="39"/>
      <c r="BE293" s="213"/>
      <c r="BF293" s="213"/>
      <c r="BG293" s="213"/>
      <c r="BH293" s="213"/>
      <c r="BI293" s="213"/>
      <c r="BJ293" s="213"/>
      <c r="BR293" s="60" t="s">
        <v>191</v>
      </c>
      <c r="BS293" s="213"/>
      <c r="BT293" s="213"/>
      <c r="BU293" s="39"/>
      <c r="BV293" s="213"/>
      <c r="BW293" s="213"/>
      <c r="BX293" s="213"/>
      <c r="BY293" s="213"/>
      <c r="BZ293" s="213"/>
      <c r="CA293" s="213"/>
      <c r="CI293" s="60" t="s">
        <v>191</v>
      </c>
      <c r="CJ293" s="213"/>
      <c r="CK293" s="213"/>
      <c r="CL293" s="39"/>
      <c r="CM293" s="213"/>
      <c r="CN293" s="213"/>
      <c r="CO293" s="213"/>
      <c r="CP293" s="213"/>
      <c r="CQ293" s="213"/>
      <c r="CR293" s="213"/>
      <c r="CZ293" s="60" t="s">
        <v>191</v>
      </c>
      <c r="DA293" s="213"/>
      <c r="DB293" s="213"/>
      <c r="DC293" s="39"/>
      <c r="DD293" s="213"/>
      <c r="DE293" s="213"/>
      <c r="DF293" s="213"/>
      <c r="DG293" s="213"/>
      <c r="DH293" s="213"/>
      <c r="DI293" s="213"/>
      <c r="DQ293" s="60" t="s">
        <v>191</v>
      </c>
      <c r="DR293" s="213"/>
      <c r="DS293" s="213"/>
      <c r="DT293" s="39"/>
      <c r="DU293" s="213"/>
      <c r="DV293" s="213"/>
      <c r="DW293" s="213"/>
      <c r="DX293" s="213"/>
      <c r="DY293" s="213"/>
      <c r="DZ293" s="213"/>
    </row>
    <row r="294" spans="2:132" x14ac:dyDescent="0.2">
      <c r="B294" s="101" t="s">
        <v>192</v>
      </c>
      <c r="C294" s="113">
        <f>C281/C280</f>
        <v>0.26250000000000001</v>
      </c>
      <c r="D294" s="30"/>
      <c r="E294" s="28"/>
      <c r="F294" s="17"/>
      <c r="G294" s="17"/>
      <c r="H294" s="17"/>
      <c r="I294" s="17"/>
      <c r="J294" s="17"/>
      <c r="K294" s="17"/>
      <c r="S294" s="101" t="s">
        <v>192</v>
      </c>
      <c r="T294" s="113">
        <f>T281/T280</f>
        <v>0.26250000000000001</v>
      </c>
      <c r="U294" s="30"/>
      <c r="V294" s="28"/>
      <c r="W294" s="213"/>
      <c r="X294" s="213"/>
      <c r="Y294" s="213"/>
      <c r="Z294" s="213"/>
      <c r="AA294" s="213"/>
      <c r="AB294" s="213"/>
      <c r="AJ294" s="101" t="s">
        <v>192</v>
      </c>
      <c r="AK294" s="113">
        <f>AK281/AK280</f>
        <v>0.26250000000000001</v>
      </c>
      <c r="AL294" s="30"/>
      <c r="AM294" s="28"/>
      <c r="AN294" s="213"/>
      <c r="AO294" s="213"/>
      <c r="AP294" s="213"/>
      <c r="AQ294" s="213"/>
      <c r="AR294" s="213"/>
      <c r="AS294" s="213"/>
      <c r="BA294" s="101" t="s">
        <v>192</v>
      </c>
      <c r="BB294" s="113">
        <f>BB281/BB280</f>
        <v>0.26250000000000001</v>
      </c>
      <c r="BC294" s="30"/>
      <c r="BD294" s="28"/>
      <c r="BE294" s="213"/>
      <c r="BF294" s="213"/>
      <c r="BG294" s="213"/>
      <c r="BH294" s="213"/>
      <c r="BI294" s="213"/>
      <c r="BJ294" s="213"/>
      <c r="BR294" s="101" t="s">
        <v>192</v>
      </c>
      <c r="BS294" s="113">
        <f>BS281/BS280</f>
        <v>0.52500000000000002</v>
      </c>
      <c r="BT294" s="30"/>
      <c r="BU294" s="28"/>
      <c r="BV294" s="213"/>
      <c r="BW294" s="213"/>
      <c r="BX294" s="213"/>
      <c r="BY294" s="213"/>
      <c r="BZ294" s="213"/>
      <c r="CA294" s="213"/>
      <c r="CI294" s="101" t="s">
        <v>192</v>
      </c>
      <c r="CJ294" s="113">
        <f>CJ281/CJ280</f>
        <v>0.52500000000000002</v>
      </c>
      <c r="CK294" s="30"/>
      <c r="CL294" s="28"/>
      <c r="CM294" s="213"/>
      <c r="CN294" s="213"/>
      <c r="CO294" s="213"/>
      <c r="CP294" s="213"/>
      <c r="CQ294" s="213"/>
      <c r="CR294" s="213"/>
      <c r="CZ294" s="101" t="s">
        <v>192</v>
      </c>
      <c r="DA294" s="113">
        <f>DA281/DA280</f>
        <v>0.52500000000000002</v>
      </c>
      <c r="DB294" s="30"/>
      <c r="DC294" s="28"/>
      <c r="DD294" s="213"/>
      <c r="DE294" s="213"/>
      <c r="DF294" s="213"/>
      <c r="DG294" s="213"/>
      <c r="DH294" s="213"/>
      <c r="DI294" s="213"/>
      <c r="DQ294" s="101" t="s">
        <v>192</v>
      </c>
      <c r="DR294" s="113">
        <f>DR281/DR280</f>
        <v>0.52500000000000002</v>
      </c>
      <c r="DS294" s="30"/>
      <c r="DT294" s="28"/>
      <c r="DU294" s="213"/>
      <c r="DV294" s="213"/>
      <c r="DW294" s="213"/>
      <c r="DX294" s="213"/>
      <c r="DY294" s="213"/>
      <c r="DZ294" s="213"/>
    </row>
    <row r="295" spans="2:132" x14ac:dyDescent="0.2">
      <c r="B295" s="24" t="s">
        <v>193</v>
      </c>
      <c r="C295" s="98">
        <v>10</v>
      </c>
      <c r="D295" s="98">
        <v>15</v>
      </c>
      <c r="E295" s="98">
        <v>20</v>
      </c>
      <c r="F295" s="64">
        <v>25</v>
      </c>
      <c r="G295" s="64">
        <v>30</v>
      </c>
      <c r="H295" s="64">
        <v>35</v>
      </c>
      <c r="I295" s="64">
        <v>45</v>
      </c>
      <c r="J295" s="64">
        <v>60</v>
      </c>
      <c r="K295" s="114">
        <f>C276</f>
        <v>26.565073615635743</v>
      </c>
      <c r="S295" s="24" t="s">
        <v>193</v>
      </c>
      <c r="T295" s="98">
        <v>10</v>
      </c>
      <c r="U295" s="98">
        <v>15</v>
      </c>
      <c r="V295" s="98">
        <v>20</v>
      </c>
      <c r="W295" s="214">
        <v>25</v>
      </c>
      <c r="X295" s="214">
        <v>30</v>
      </c>
      <c r="Y295" s="214">
        <v>35</v>
      </c>
      <c r="Z295" s="214">
        <v>45</v>
      </c>
      <c r="AA295" s="214">
        <v>60</v>
      </c>
      <c r="AB295" s="114">
        <f>T276</f>
        <v>26.565073615635743</v>
      </c>
      <c r="AJ295" s="24" t="s">
        <v>193</v>
      </c>
      <c r="AK295" s="98">
        <v>10</v>
      </c>
      <c r="AL295" s="98">
        <v>15</v>
      </c>
      <c r="AM295" s="98">
        <v>20</v>
      </c>
      <c r="AN295" s="214">
        <v>25</v>
      </c>
      <c r="AO295" s="214">
        <v>30</v>
      </c>
      <c r="AP295" s="214">
        <v>35</v>
      </c>
      <c r="AQ295" s="214">
        <v>45</v>
      </c>
      <c r="AR295" s="214">
        <v>60</v>
      </c>
      <c r="AS295" s="114">
        <f>AK276</f>
        <v>26.565073615635743</v>
      </c>
      <c r="BA295" s="24" t="s">
        <v>193</v>
      </c>
      <c r="BB295" s="98">
        <v>10</v>
      </c>
      <c r="BC295" s="98">
        <v>15</v>
      </c>
      <c r="BD295" s="98">
        <v>20</v>
      </c>
      <c r="BE295" s="214">
        <v>25</v>
      </c>
      <c r="BF295" s="214">
        <v>30</v>
      </c>
      <c r="BG295" s="214">
        <v>35</v>
      </c>
      <c r="BH295" s="214">
        <v>45</v>
      </c>
      <c r="BI295" s="214">
        <v>60</v>
      </c>
      <c r="BJ295" s="114">
        <f>BB276</f>
        <v>26.565073615635743</v>
      </c>
      <c r="BR295" s="24" t="s">
        <v>193</v>
      </c>
      <c r="BS295" s="98">
        <v>10</v>
      </c>
      <c r="BT295" s="98">
        <v>15</v>
      </c>
      <c r="BU295" s="98">
        <v>20</v>
      </c>
      <c r="BV295" s="214">
        <v>25</v>
      </c>
      <c r="BW295" s="214">
        <v>30</v>
      </c>
      <c r="BX295" s="214">
        <v>35</v>
      </c>
      <c r="BY295" s="214">
        <v>45</v>
      </c>
      <c r="BZ295" s="214">
        <v>60</v>
      </c>
      <c r="CA295" s="114">
        <f>BS276</f>
        <v>26.565073615635743</v>
      </c>
      <c r="CI295" s="24" t="s">
        <v>193</v>
      </c>
      <c r="CJ295" s="98">
        <v>10</v>
      </c>
      <c r="CK295" s="98">
        <v>15</v>
      </c>
      <c r="CL295" s="98">
        <v>20</v>
      </c>
      <c r="CM295" s="214">
        <v>25</v>
      </c>
      <c r="CN295" s="214">
        <v>30</v>
      </c>
      <c r="CO295" s="214">
        <v>35</v>
      </c>
      <c r="CP295" s="214">
        <v>45</v>
      </c>
      <c r="CQ295" s="214">
        <v>60</v>
      </c>
      <c r="CR295" s="114">
        <f>CJ276</f>
        <v>26.565073615635743</v>
      </c>
      <c r="CZ295" s="24" t="s">
        <v>193</v>
      </c>
      <c r="DA295" s="98">
        <v>10</v>
      </c>
      <c r="DB295" s="98">
        <v>15</v>
      </c>
      <c r="DC295" s="98">
        <v>20</v>
      </c>
      <c r="DD295" s="214">
        <v>25</v>
      </c>
      <c r="DE295" s="214">
        <v>30</v>
      </c>
      <c r="DF295" s="214">
        <v>35</v>
      </c>
      <c r="DG295" s="214">
        <v>45</v>
      </c>
      <c r="DH295" s="214">
        <v>60</v>
      </c>
      <c r="DI295" s="114">
        <f>DA276</f>
        <v>26.565073615635743</v>
      </c>
      <c r="DQ295" s="24" t="s">
        <v>193</v>
      </c>
      <c r="DR295" s="98">
        <v>10</v>
      </c>
      <c r="DS295" s="98">
        <v>15</v>
      </c>
      <c r="DT295" s="98">
        <v>20</v>
      </c>
      <c r="DU295" s="214">
        <v>25</v>
      </c>
      <c r="DV295" s="214">
        <v>30</v>
      </c>
      <c r="DW295" s="214">
        <v>35</v>
      </c>
      <c r="DX295" s="214">
        <v>45</v>
      </c>
      <c r="DY295" s="214">
        <v>60</v>
      </c>
      <c r="DZ295" s="114">
        <f>DR276</f>
        <v>26.565073615635743</v>
      </c>
    </row>
    <row r="296" spans="2:132" x14ac:dyDescent="0.2">
      <c r="B296" s="24" t="s">
        <v>194</v>
      </c>
      <c r="C296" s="115" t="str">
        <f>IF(C294&lt;=0.25,C297,"")</f>
        <v/>
      </c>
      <c r="D296" s="78" t="str">
        <f>IF(C294&lt;=0.25,D297,"")</f>
        <v/>
      </c>
      <c r="E296" s="78" t="str">
        <f>IF(C294&lt;=0.25,E297,"")</f>
        <v/>
      </c>
      <c r="F296" s="78" t="str">
        <f>IF(C294&lt;=0.25,F297,"")</f>
        <v/>
      </c>
      <c r="G296" s="78" t="str">
        <f>IF(C294&lt;=0.25,G297,"")</f>
        <v/>
      </c>
      <c r="H296" s="78" t="str">
        <f>IF(C294&lt;=0.25,H297,"")</f>
        <v/>
      </c>
      <c r="I296" s="78" t="str">
        <f>IF(C294&lt;=0.25,I297,"")</f>
        <v/>
      </c>
      <c r="J296" s="78" t="str">
        <f>IF(C294&lt;=0.25,J297,"")</f>
        <v/>
      </c>
      <c r="K296" s="116" t="str">
        <f>IF(C294&lt;=0.25,IF(K295&lt;D295,C296+(K295-C295)*(D296-C296)/(D295-C295),IF(K295&lt;E295,D296+(K295-D295)*(E296-D296)/(E295-D295),IF(K295&lt;F295,E296+(K295-E295)*(F296-E296)/(F295-E295),IF(K295&lt;G295,F296+(K295-F295)*(G296-F296)/(G295-F295),IF(K295&lt;H295,G296+(K295-G295)*(H296-G296)/(H295-G295),IF(K295&lt;I295,H296+(K295-H295)*(I296-H296)/(I295-H295),IF(K295&lt;J295,I296+(K295-I295)*(J296-I296)/(J295-I295),J296))))))),"")</f>
        <v/>
      </c>
      <c r="S296" s="24" t="s">
        <v>194</v>
      </c>
      <c r="T296" s="209" t="str">
        <f>IF(T294&lt;=0.25,T297,"")</f>
        <v/>
      </c>
      <c r="U296" s="78" t="str">
        <f>IF(T294&lt;=0.25,U297,"")</f>
        <v/>
      </c>
      <c r="V296" s="78" t="str">
        <f>IF(T294&lt;=0.25,V297,"")</f>
        <v/>
      </c>
      <c r="W296" s="78" t="str">
        <f>IF(T294&lt;=0.25,W297,"")</f>
        <v/>
      </c>
      <c r="X296" s="78" t="str">
        <f>IF(T294&lt;=0.25,X297,"")</f>
        <v/>
      </c>
      <c r="Y296" s="78" t="str">
        <f>IF(T294&lt;=0.25,Y297,"")</f>
        <v/>
      </c>
      <c r="Z296" s="78" t="str">
        <f>IF(T294&lt;=0.25,Z297,"")</f>
        <v/>
      </c>
      <c r="AA296" s="78" t="str">
        <f>IF(T294&lt;=0.25,AA297,"")</f>
        <v/>
      </c>
      <c r="AB296" s="116" t="str">
        <f>IF(T294&lt;=0.25,IF(AB295&lt;U295,T296+(AB295-T295)*(U296-T296)/(U295-T295),IF(AB295&lt;V295,U296+(AB295-U295)*(V296-U296)/(V295-U295),IF(AB295&lt;W295,V296+(AB295-V295)*(W296-V296)/(W295-V295),IF(AB295&lt;X295,W296+(AB295-W295)*(X296-W296)/(X295-W295),IF(AB295&lt;Y295,X296+(AB295-X295)*(Y296-X296)/(Y295-X295),IF(AB295&lt;Z295,Y296+(AB295-Y295)*(Z296-Y296)/(Z295-Y295),IF(AB295&lt;AA295,Z296+(AB295-Z295)*(AA296-Z296)/(AA295-Z295),AA296))))))),"")</f>
        <v/>
      </c>
      <c r="AJ296" s="24" t="s">
        <v>194</v>
      </c>
      <c r="AK296" s="209" t="str">
        <f>IF(AK294&lt;=0.25,AK297,"")</f>
        <v/>
      </c>
      <c r="AL296" s="78" t="str">
        <f>IF(AK294&lt;=0.25,AL297,"")</f>
        <v/>
      </c>
      <c r="AM296" s="78" t="str">
        <f>IF(AK294&lt;=0.25,AM297,"")</f>
        <v/>
      </c>
      <c r="AN296" s="78" t="str">
        <f>IF(AK294&lt;=0.25,AN297,"")</f>
        <v/>
      </c>
      <c r="AO296" s="78" t="str">
        <f>IF(AK294&lt;=0.25,AO297,"")</f>
        <v/>
      </c>
      <c r="AP296" s="78" t="str">
        <f>IF(AK294&lt;=0.25,AP297,"")</f>
        <v/>
      </c>
      <c r="AQ296" s="78" t="str">
        <f>IF(AK294&lt;=0.25,AQ297,"")</f>
        <v/>
      </c>
      <c r="AR296" s="78" t="str">
        <f>IF(AK294&lt;=0.25,AR297,"")</f>
        <v/>
      </c>
      <c r="AS296" s="116" t="str">
        <f>IF(AK294&lt;=0.25,IF(AS295&lt;AL295,AK296+(AS295-AK295)*(AL296-AK296)/(AL295-AK295),IF(AS295&lt;AM295,AL296+(AS295-AL295)*(AM296-AL296)/(AM295-AL295),IF(AS295&lt;AN295,AM296+(AS295-AM295)*(AN296-AM296)/(AN295-AM295),IF(AS295&lt;AO295,AN296+(AS295-AN295)*(AO296-AN296)/(AO295-AN295),IF(AS295&lt;AP295,AO296+(AS295-AO295)*(AP296-AO296)/(AP295-AO295),IF(AS295&lt;AQ295,AP296+(AS295-AP295)*(AQ296-AP296)/(AQ295-AP295),IF(AS295&lt;AR295,AQ296+(AS295-AQ295)*(AR296-AQ296)/(AR295-AQ295),AR296))))))),"")</f>
        <v/>
      </c>
      <c r="BA296" s="24" t="s">
        <v>194</v>
      </c>
      <c r="BB296" s="209" t="str">
        <f>IF(BB294&lt;=0.25,BB297,"")</f>
        <v/>
      </c>
      <c r="BC296" s="78" t="str">
        <f>IF(BB294&lt;=0.25,BC297,"")</f>
        <v/>
      </c>
      <c r="BD296" s="78" t="str">
        <f>IF(BB294&lt;=0.25,BD297,"")</f>
        <v/>
      </c>
      <c r="BE296" s="78" t="str">
        <f>IF(BB294&lt;=0.25,BE297,"")</f>
        <v/>
      </c>
      <c r="BF296" s="78" t="str">
        <f>IF(BB294&lt;=0.25,BF297,"")</f>
        <v/>
      </c>
      <c r="BG296" s="78" t="str">
        <f>IF(BB294&lt;=0.25,BG297,"")</f>
        <v/>
      </c>
      <c r="BH296" s="78" t="str">
        <f>IF(BB294&lt;=0.25,BH297,"")</f>
        <v/>
      </c>
      <c r="BI296" s="78" t="str">
        <f>IF(BB294&lt;=0.25,BI297,"")</f>
        <v/>
      </c>
      <c r="BJ296" s="116" t="str">
        <f>IF(BB294&lt;=0.25,IF(BJ295&lt;BC295,BB296+(BJ295-BB295)*(BC296-BB296)/(BC295-BB295),IF(BJ295&lt;BD295,BC296+(BJ295-BC295)*(BD296-BC296)/(BD295-BC295),IF(BJ295&lt;BE295,BD296+(BJ295-BD295)*(BE296-BD296)/(BE295-BD295),IF(BJ295&lt;BF295,BE296+(BJ295-BE295)*(BF296-BE296)/(BF295-BE295),IF(BJ295&lt;BG295,BF296+(BJ295-BF295)*(BG296-BF296)/(BG295-BF295),IF(BJ295&lt;BH295,BG296+(BJ295-BG295)*(BH296-BG296)/(BH295-BG295),IF(BJ295&lt;BI295,BH296+(BJ295-BH295)*(BI296-BH296)/(BI295-BH295),BI296))))))),"")</f>
        <v/>
      </c>
      <c r="BR296" s="24" t="s">
        <v>194</v>
      </c>
      <c r="BS296" s="209" t="str">
        <f>IF(BS294&lt;=0.25,BS297,"")</f>
        <v/>
      </c>
      <c r="BT296" s="78" t="str">
        <f>IF(BS294&lt;=0.25,BT297,"")</f>
        <v/>
      </c>
      <c r="BU296" s="78" t="str">
        <f>IF(BS294&lt;=0.25,BU297,"")</f>
        <v/>
      </c>
      <c r="BV296" s="78" t="str">
        <f>IF(BS294&lt;=0.25,BV297,"")</f>
        <v/>
      </c>
      <c r="BW296" s="78" t="str">
        <f>IF(BS294&lt;=0.25,BW297,"")</f>
        <v/>
      </c>
      <c r="BX296" s="78" t="str">
        <f>IF(BS294&lt;=0.25,BX297,"")</f>
        <v/>
      </c>
      <c r="BY296" s="78" t="str">
        <f>IF(BS294&lt;=0.25,BY297,"")</f>
        <v/>
      </c>
      <c r="BZ296" s="78" t="str">
        <f>IF(BS294&lt;=0.25,BZ297,"")</f>
        <v/>
      </c>
      <c r="CA296" s="116" t="str">
        <f>IF(BS294&lt;=0.25,IF(CA295&lt;BT295,BS296+(CA295-BS295)*(BT296-BS296)/(BT295-BS295),IF(CA295&lt;BU295,BT296+(CA295-BT295)*(BU296-BT296)/(BU295-BT295),IF(CA295&lt;BV295,BU296+(CA295-BU295)*(BV296-BU296)/(BV295-BU295),IF(CA295&lt;BW295,BV296+(CA295-BV295)*(BW296-BV296)/(BW295-BV295),IF(CA295&lt;BX295,BW296+(CA295-BW295)*(BX296-BW296)/(BX295-BW295),IF(CA295&lt;BY295,BX296+(CA295-BX295)*(BY296-BX296)/(BY295-BX295),IF(CA295&lt;BZ295,BY296+(CA295-BY295)*(BZ296-BY296)/(BZ295-BY295),BZ296))))))),"")</f>
        <v/>
      </c>
      <c r="CI296" s="24" t="s">
        <v>194</v>
      </c>
      <c r="CJ296" s="209" t="str">
        <f>IF(CJ294&lt;=0.25,CJ297,"")</f>
        <v/>
      </c>
      <c r="CK296" s="78" t="str">
        <f>IF(CJ294&lt;=0.25,CK297,"")</f>
        <v/>
      </c>
      <c r="CL296" s="78" t="str">
        <f>IF(CJ294&lt;=0.25,CL297,"")</f>
        <v/>
      </c>
      <c r="CM296" s="78" t="str">
        <f>IF(CJ294&lt;=0.25,CM297,"")</f>
        <v/>
      </c>
      <c r="CN296" s="78" t="str">
        <f>IF(CJ294&lt;=0.25,CN297,"")</f>
        <v/>
      </c>
      <c r="CO296" s="78" t="str">
        <f>IF(CJ294&lt;=0.25,CO297,"")</f>
        <v/>
      </c>
      <c r="CP296" s="78" t="str">
        <f>IF(CJ294&lt;=0.25,CP297,"")</f>
        <v/>
      </c>
      <c r="CQ296" s="78" t="str">
        <f>IF(CJ294&lt;=0.25,CQ297,"")</f>
        <v/>
      </c>
      <c r="CR296" s="116" t="str">
        <f>IF(CJ294&lt;=0.25,IF(CR295&lt;CK295,CJ296+(CR295-CJ295)*(CK296-CJ296)/(CK295-CJ295),IF(CR295&lt;CL295,CK296+(CR295-CK295)*(CL296-CK296)/(CL295-CK295),IF(CR295&lt;CM295,CL296+(CR295-CL295)*(CM296-CL296)/(CM295-CL295),IF(CR295&lt;CN295,CM296+(CR295-CM295)*(CN296-CM296)/(CN295-CM295),IF(CR295&lt;CO295,CN296+(CR295-CN295)*(CO296-CN296)/(CO295-CN295),IF(CR295&lt;CP295,CO296+(CR295-CO295)*(CP296-CO296)/(CP295-CO295),IF(CR295&lt;CQ295,CP296+(CR295-CP295)*(CQ296-CP296)/(CQ295-CP295),CQ296))))))),"")</f>
        <v/>
      </c>
      <c r="CZ296" s="24" t="s">
        <v>194</v>
      </c>
      <c r="DA296" s="209" t="str">
        <f>IF(DA294&lt;=0.25,DA297,"")</f>
        <v/>
      </c>
      <c r="DB296" s="78" t="str">
        <f>IF(DA294&lt;=0.25,DB297,"")</f>
        <v/>
      </c>
      <c r="DC296" s="78" t="str">
        <f>IF(DA294&lt;=0.25,DC297,"")</f>
        <v/>
      </c>
      <c r="DD296" s="78" t="str">
        <f>IF(DA294&lt;=0.25,DD297,"")</f>
        <v/>
      </c>
      <c r="DE296" s="78" t="str">
        <f>IF(DA294&lt;=0.25,DE297,"")</f>
        <v/>
      </c>
      <c r="DF296" s="78" t="str">
        <f>IF(DA294&lt;=0.25,DF297,"")</f>
        <v/>
      </c>
      <c r="DG296" s="78" t="str">
        <f>IF(DA294&lt;=0.25,DG297,"")</f>
        <v/>
      </c>
      <c r="DH296" s="78" t="str">
        <f>IF(DA294&lt;=0.25,DH297,"")</f>
        <v/>
      </c>
      <c r="DI296" s="116" t="str">
        <f>IF(DA294&lt;=0.25,IF(DI295&lt;DB295,DA296+(DI295-DA295)*(DB296-DA296)/(DB295-DA295),IF(DI295&lt;DC295,DB296+(DI295-DB295)*(DC296-DB296)/(DC295-DB295),IF(DI295&lt;DD295,DC296+(DI295-DC295)*(DD296-DC296)/(DD295-DC295),IF(DI295&lt;DE295,DD296+(DI295-DD295)*(DE296-DD296)/(DE295-DD295),IF(DI295&lt;DF295,DE296+(DI295-DE295)*(DF296-DE296)/(DF295-DE295),IF(DI295&lt;DG295,DF296+(DI295-DF295)*(DG296-DF296)/(DG295-DF295),IF(DI295&lt;DH295,DG296+(DI295-DG295)*(DH296-DG296)/(DH295-DG295),DH296))))))),"")</f>
        <v/>
      </c>
      <c r="DQ296" s="24" t="s">
        <v>194</v>
      </c>
      <c r="DR296" s="209" t="str">
        <f>IF(DR294&lt;=0.25,DR297,"")</f>
        <v/>
      </c>
      <c r="DS296" s="78" t="str">
        <f>IF(DR294&lt;=0.25,DS297,"")</f>
        <v/>
      </c>
      <c r="DT296" s="78" t="str">
        <f>IF(DR294&lt;=0.25,DT297,"")</f>
        <v/>
      </c>
      <c r="DU296" s="78" t="str">
        <f>IF(DR294&lt;=0.25,DU297,"")</f>
        <v/>
      </c>
      <c r="DV296" s="78" t="str">
        <f>IF(DR294&lt;=0.25,DV297,"")</f>
        <v/>
      </c>
      <c r="DW296" s="78" t="str">
        <f>IF(DR294&lt;=0.25,DW297,"")</f>
        <v/>
      </c>
      <c r="DX296" s="78" t="str">
        <f>IF(DR294&lt;=0.25,DX297,"")</f>
        <v/>
      </c>
      <c r="DY296" s="78" t="str">
        <f>IF(DR294&lt;=0.25,DY297,"")</f>
        <v/>
      </c>
      <c r="DZ296" s="116" t="str">
        <f>IF(DR294&lt;=0.25,IF(DZ295&lt;DS295,DR296+(DZ295-DR295)*(DS296-DR296)/(DS295-DR295),IF(DZ295&lt;DT295,DS296+(DZ295-DS295)*(DT296-DS296)/(DT295-DS295),IF(DZ295&lt;DU295,DT296+(DZ295-DT295)*(DU296-DT296)/(DU295-DT295),IF(DZ295&lt;DV295,DU296+(DZ295-DU295)*(DV296-DU296)/(DV295-DU295),IF(DZ295&lt;DW295,DV296+(DZ295-DV295)*(DW296-DV296)/(DW295-DV295),IF(DZ295&lt;DX295,DW296+(DZ295-DW295)*(DX296-DW296)/(DX295-DW295),IF(DZ295&lt;DY295,DX296+(DZ295-DX295)*(DY296-DX296)/(DY295-DX295),DY296))))))),"")</f>
        <v/>
      </c>
    </row>
    <row r="297" spans="2:132" x14ac:dyDescent="0.2">
      <c r="B297" s="26">
        <v>0.25</v>
      </c>
      <c r="C297" s="117">
        <f>IF(C283="A",-0.7,-0.18)</f>
        <v>-0.7</v>
      </c>
      <c r="D297" s="33">
        <f>IF(C283="A",-0.5,0)</f>
        <v>-0.5</v>
      </c>
      <c r="E297" s="33">
        <f>IF(C283="A",-0.3,0.2)</f>
        <v>-0.3</v>
      </c>
      <c r="F297" s="33">
        <f>IF(C283="A",-0.2,0.3)</f>
        <v>-0.2</v>
      </c>
      <c r="G297" s="33">
        <f>IF(C283="A",-0.2,0.3)</f>
        <v>-0.2</v>
      </c>
      <c r="H297" s="33">
        <f>IF(C283="A",0,0.4)</f>
        <v>0</v>
      </c>
      <c r="I297" s="33">
        <v>0.4</v>
      </c>
      <c r="J297" s="33">
        <v>0.6</v>
      </c>
      <c r="K297" s="78"/>
      <c r="S297" s="26">
        <v>0.25</v>
      </c>
      <c r="T297" s="117">
        <f>IF(T283="A",-0.7,-0.18)</f>
        <v>-0.18</v>
      </c>
      <c r="U297" s="33">
        <f>IF(T283="A",-0.5,0)</f>
        <v>0</v>
      </c>
      <c r="V297" s="33">
        <f>IF(T283="A",-0.3,0.2)</f>
        <v>0.2</v>
      </c>
      <c r="W297" s="33">
        <f>IF(T283="A",-0.2,0.3)</f>
        <v>0.3</v>
      </c>
      <c r="X297" s="33">
        <f>IF(T283="A",-0.2,0.3)</f>
        <v>0.3</v>
      </c>
      <c r="Y297" s="33">
        <f>IF(T283="A",0,0.4)</f>
        <v>0.4</v>
      </c>
      <c r="Z297" s="33">
        <v>0.4</v>
      </c>
      <c r="AA297" s="33">
        <v>0.6</v>
      </c>
      <c r="AB297" s="78"/>
      <c r="AJ297" s="26">
        <v>0.25</v>
      </c>
      <c r="AK297" s="117">
        <f>IF(AK283="A",-0.7,-0.18)</f>
        <v>-0.7</v>
      </c>
      <c r="AL297" s="33">
        <f>IF(AK283="A",-0.5,0)</f>
        <v>-0.5</v>
      </c>
      <c r="AM297" s="33">
        <f>IF(AK283="A",-0.3,0.2)</f>
        <v>-0.3</v>
      </c>
      <c r="AN297" s="33">
        <f>IF(AK283="A",-0.2,0.3)</f>
        <v>-0.2</v>
      </c>
      <c r="AO297" s="33">
        <f>IF(AK283="A",-0.2,0.3)</f>
        <v>-0.2</v>
      </c>
      <c r="AP297" s="33">
        <f>IF(AK283="A",0,0.4)</f>
        <v>0</v>
      </c>
      <c r="AQ297" s="33">
        <v>0.4</v>
      </c>
      <c r="AR297" s="33">
        <v>0.6</v>
      </c>
      <c r="AS297" s="78"/>
      <c r="BA297" s="26">
        <v>0.25</v>
      </c>
      <c r="BB297" s="117">
        <f>IF(BB283="A",-0.7,-0.18)</f>
        <v>-0.18</v>
      </c>
      <c r="BC297" s="33">
        <f>IF(BB283="A",-0.5,0)</f>
        <v>0</v>
      </c>
      <c r="BD297" s="33">
        <f>IF(BB283="A",-0.3,0.2)</f>
        <v>0.2</v>
      </c>
      <c r="BE297" s="33">
        <f>IF(BB283="A",-0.2,0.3)</f>
        <v>0.3</v>
      </c>
      <c r="BF297" s="33">
        <f>IF(BB283="A",-0.2,0.3)</f>
        <v>0.3</v>
      </c>
      <c r="BG297" s="33">
        <f>IF(BB283="A",0,0.4)</f>
        <v>0.4</v>
      </c>
      <c r="BH297" s="33">
        <v>0.4</v>
      </c>
      <c r="BI297" s="33">
        <v>0.6</v>
      </c>
      <c r="BJ297" s="78"/>
      <c r="BR297" s="26">
        <v>0.25</v>
      </c>
      <c r="BS297" s="117">
        <f>IF(BS283="A",-0.7,-0.18)</f>
        <v>-0.7</v>
      </c>
      <c r="BT297" s="33">
        <f>IF(BS283="A",-0.5,0)</f>
        <v>-0.5</v>
      </c>
      <c r="BU297" s="33">
        <f>IF(BS283="A",-0.3,0.2)</f>
        <v>-0.3</v>
      </c>
      <c r="BV297" s="33">
        <f>IF(BS283="A",-0.2,0.3)</f>
        <v>-0.2</v>
      </c>
      <c r="BW297" s="33">
        <f>IF(BS283="A",-0.2,0.3)</f>
        <v>-0.2</v>
      </c>
      <c r="BX297" s="33">
        <f>IF(BS283="A",0,0.4)</f>
        <v>0</v>
      </c>
      <c r="BY297" s="33">
        <v>0.4</v>
      </c>
      <c r="BZ297" s="33">
        <v>0.6</v>
      </c>
      <c r="CA297" s="78"/>
      <c r="CI297" s="26">
        <v>0.25</v>
      </c>
      <c r="CJ297" s="117">
        <f>IF(CJ283="A",-0.7,-0.18)</f>
        <v>-0.18</v>
      </c>
      <c r="CK297" s="33">
        <f>IF(CJ283="A",-0.5,0)</f>
        <v>0</v>
      </c>
      <c r="CL297" s="33">
        <f>IF(CJ283="A",-0.3,0.2)</f>
        <v>0.2</v>
      </c>
      <c r="CM297" s="33">
        <f>IF(CJ283="A",-0.2,0.3)</f>
        <v>0.3</v>
      </c>
      <c r="CN297" s="33">
        <f>IF(CJ283="A",-0.2,0.3)</f>
        <v>0.3</v>
      </c>
      <c r="CO297" s="33">
        <f>IF(CJ283="A",0,0.4)</f>
        <v>0.4</v>
      </c>
      <c r="CP297" s="33">
        <v>0.4</v>
      </c>
      <c r="CQ297" s="33">
        <v>0.6</v>
      </c>
      <c r="CR297" s="78"/>
      <c r="CZ297" s="26">
        <v>0.25</v>
      </c>
      <c r="DA297" s="117">
        <f>IF(DA283="A",-0.7,-0.18)</f>
        <v>-0.7</v>
      </c>
      <c r="DB297" s="33">
        <f>IF(DA283="A",-0.5,0)</f>
        <v>-0.5</v>
      </c>
      <c r="DC297" s="33">
        <f>IF(DA283="A",-0.3,0.2)</f>
        <v>-0.3</v>
      </c>
      <c r="DD297" s="33">
        <f>IF(DA283="A",-0.2,0.3)</f>
        <v>-0.2</v>
      </c>
      <c r="DE297" s="33">
        <f>IF(DA283="A",-0.2,0.3)</f>
        <v>-0.2</v>
      </c>
      <c r="DF297" s="33">
        <f>IF(DA283="A",0,0.4)</f>
        <v>0</v>
      </c>
      <c r="DG297" s="33">
        <v>0.4</v>
      </c>
      <c r="DH297" s="33">
        <v>0.6</v>
      </c>
      <c r="DI297" s="78"/>
      <c r="DQ297" s="26">
        <v>0.25</v>
      </c>
      <c r="DR297" s="117">
        <f>IF(DR283="A",-0.7,-0.18)</f>
        <v>-0.18</v>
      </c>
      <c r="DS297" s="33">
        <f>IF(DR283="A",-0.5,0)</f>
        <v>0</v>
      </c>
      <c r="DT297" s="33">
        <f>IF(DR283="A",-0.3,0.2)</f>
        <v>0.2</v>
      </c>
      <c r="DU297" s="33">
        <f>IF(DR283="A",-0.2,0.3)</f>
        <v>0.3</v>
      </c>
      <c r="DV297" s="33">
        <f>IF(DR283="A",-0.2,0.3)</f>
        <v>0.3</v>
      </c>
      <c r="DW297" s="33">
        <f>IF(DR283="A",0,0.4)</f>
        <v>0.4</v>
      </c>
      <c r="DX297" s="33">
        <v>0.4</v>
      </c>
      <c r="DY297" s="33">
        <v>0.6</v>
      </c>
      <c r="DZ297" s="78"/>
    </row>
    <row r="298" spans="2:132" x14ac:dyDescent="0.2">
      <c r="B298" s="26" t="s">
        <v>195</v>
      </c>
      <c r="C298" s="115">
        <f>IF(AND(C294&gt;0.25,C294&lt;=0.5),C297+(C294-B297)*(C299-C297)/(B299-B297),"")</f>
        <v>-0.71</v>
      </c>
      <c r="D298" s="78">
        <f>IF(AND(C294&gt;0.25,C294&lt;=0.5),D297+(C294-B297)*(D299-D297)/(B299-B297),"")</f>
        <v>-0.51</v>
      </c>
      <c r="E298" s="78">
        <f>IF(AND(C294&gt;0.25,C294&lt;=0.5),E297+(C294-B297)*(E299-E297)/(B299-B297),"")</f>
        <v>-0.30499999999999999</v>
      </c>
      <c r="F298" s="78">
        <f>IF(AND(C294&gt;0.25,C294&lt;=0.5),F297+(C294-B297)*(F299-F297)/(B299-B297),"")</f>
        <v>-0.20500000000000002</v>
      </c>
      <c r="G298" s="78">
        <f>IF(AND(C294&gt;0.25,C294&lt;=0.5),G297+(C294-B297)*(G299-G297)/(B299-B297),"")</f>
        <v>-0.2</v>
      </c>
      <c r="H298" s="78">
        <f>IF(AND(C294&gt;0.25,C294&lt;=0.5),H297+(C294-B297)*(H299-H297)/(B299-B297),"")</f>
        <v>-1.0000000000000009E-2</v>
      </c>
      <c r="I298" s="78">
        <f>IF(AND(C294&gt;0.25,C294&lt;=0.5),I297+(C294-B297)*(I299-I297)/(B299-B297),"")</f>
        <v>0.38</v>
      </c>
      <c r="J298" s="78">
        <f>IF(AND(C294&gt;0.25,C294&lt;=0.5),J297+(C294-B297)*(J299-J297)/(B299-B297),"")</f>
        <v>0.6</v>
      </c>
      <c r="K298" s="113">
        <f>IF(AND(C294&gt;0.25,C294&lt;=0.5),IF(K295&lt;D295,C298+(K295-C295)*(D298-C298)/(D295-C295),IF(K295&lt;E295,D298+(K295-D295)*(E298-D298)/(E295-D295),IF(K295&lt;F295,E298+(K295-E295)*(F298-E298)/(F295-E295),IF(K295&lt;G295,F298+(K295-F295)*(G298-F298)/(G295-F295),IF(K295&lt;H295,G298+(K295-G295)*(H298-G298)/(H295-G295),IF(K295&lt;I295,H298+(K295-H295)*(I298-H298)/(I295-H295),IF(K295&lt;J295,I298+(K295-I295)*(J298-I298)/(J295-I295),J298))))))),"")</f>
        <v>-0.20343492638436428</v>
      </c>
      <c r="S298" s="26" t="s">
        <v>195</v>
      </c>
      <c r="T298" s="209">
        <f>IF(AND(T294&gt;0.25,T294&lt;=0.5),T297+(T294-S297)*(T299-T297)/(S299-S297),"")</f>
        <v>-0.18</v>
      </c>
      <c r="U298" s="78">
        <f>IF(AND(T294&gt;0.25,T294&lt;=0.5),U297+(T294-S297)*(U299-U297)/(S299-S297),"")</f>
        <v>-9.000000000000008E-3</v>
      </c>
      <c r="V298" s="78">
        <f>IF(AND(T294&gt;0.25,T294&lt;=0.5),V297+(T294-S297)*(V299-V297)/(S299-S297),"")</f>
        <v>0.19</v>
      </c>
      <c r="W298" s="78">
        <f>IF(AND(T294&gt;0.25,T294&lt;=0.5),W297+(T294-S297)*(W299-W297)/(S299-S297),"")</f>
        <v>0.29499999999999998</v>
      </c>
      <c r="X298" s="78">
        <f>IF(AND(T294&gt;0.25,T294&lt;=0.5),X297+(T294-S297)*(X299-X297)/(S299-S297),"")</f>
        <v>0.29499999999999998</v>
      </c>
      <c r="Y298" s="78">
        <f>IF(AND(T294&gt;0.25,T294&lt;=0.5),Y297+(T294-S297)*(Y299-Y297)/(S299-S297),"")</f>
        <v>0.39500000000000002</v>
      </c>
      <c r="Z298" s="78">
        <f>IF(AND(T294&gt;0.25,T294&lt;=0.5),Z297+(T294-S297)*(Z299-Z297)/(S299-S297),"")</f>
        <v>0.4</v>
      </c>
      <c r="AA298" s="78">
        <f>IF(AND(T294&gt;0.25,T294&lt;=0.5),AA297+(T294-S297)*(AA299-AA297)/(S299-S297),"")</f>
        <v>0.6</v>
      </c>
      <c r="AB298" s="113">
        <f>IF(AND(T294&gt;0.25,T294&lt;=0.5),IF(AB295&lt;U295,T298+(AB295-T295)*(U298-T298)/(U295-T295),IF(AB295&lt;V295,U298+(AB295-U295)*(V298-U298)/(V295-U295),IF(AB295&lt;W295,V298+(AB295-V295)*(W298-V298)/(W295-V295),IF(AB295&lt;X295,W298+(AB295-W295)*(X298-W298)/(X295-W295),IF(AB295&lt;Y295,X298+(AB295-X295)*(Y298-X298)/(Y295-X295),IF(AB295&lt;Z295,Y298+(AB295-Y295)*(Z298-Y298)/(Z295-Y295),IF(AB295&lt;AA295,Z298+(AB295-Z295)*(AA298-Z298)/(AA295-Z295),AA298))))))),"")</f>
        <v>0.29499999999999998</v>
      </c>
      <c r="AJ298" s="26" t="s">
        <v>195</v>
      </c>
      <c r="AK298" s="209">
        <f>IF(AND(AK294&gt;0.25,AK294&lt;=0.5),AK297+(AK294-AJ297)*(AK299-AK297)/(AJ299-AJ297),"")</f>
        <v>-0.71</v>
      </c>
      <c r="AL298" s="78">
        <f>IF(AND(AK294&gt;0.25,AK294&lt;=0.5),AL297+(AK294-AJ297)*(AL299-AL297)/(AJ299-AJ297),"")</f>
        <v>-0.51</v>
      </c>
      <c r="AM298" s="78">
        <f>IF(AND(AK294&gt;0.25,AK294&lt;=0.5),AM297+(AK294-AJ297)*(AM299-AM297)/(AJ299-AJ297),"")</f>
        <v>-0.30499999999999999</v>
      </c>
      <c r="AN298" s="78">
        <f>IF(AND(AK294&gt;0.25,AK294&lt;=0.5),AN297+(AK294-AJ297)*(AN299-AN297)/(AJ299-AJ297),"")</f>
        <v>-0.20500000000000002</v>
      </c>
      <c r="AO298" s="78">
        <f>IF(AND(AK294&gt;0.25,AK294&lt;=0.5),AO297+(AK294-AJ297)*(AO299-AO297)/(AJ299-AJ297),"")</f>
        <v>-0.2</v>
      </c>
      <c r="AP298" s="78">
        <f>IF(AND(AK294&gt;0.25,AK294&lt;=0.5),AP297+(AK294-AJ297)*(AP299-AP297)/(AJ299-AJ297),"")</f>
        <v>-1.0000000000000009E-2</v>
      </c>
      <c r="AQ298" s="78">
        <f>IF(AND(AK294&gt;0.25,AK294&lt;=0.5),AQ297+(AK294-AJ297)*(AQ299-AQ297)/(AJ299-AJ297),"")</f>
        <v>0.38</v>
      </c>
      <c r="AR298" s="78">
        <f>IF(AND(AK294&gt;0.25,AK294&lt;=0.5),AR297+(AK294-AJ297)*(AR299-AR297)/(AJ299-AJ297),"")</f>
        <v>0.6</v>
      </c>
      <c r="AS298" s="113">
        <f>IF(AND(AK294&gt;0.25,AK294&lt;=0.5),IF(AS295&lt;AL295,AK298+(AS295-AK295)*(AL298-AK298)/(AL295-AK295),IF(AS295&lt;AM295,AL298+(AS295-AL295)*(AM298-AL298)/(AM295-AL295),IF(AS295&lt;AN295,AM298+(AS295-AM295)*(AN298-AM298)/(AN295-AM295),IF(AS295&lt;AO295,AN298+(AS295-AN295)*(AO298-AN298)/(AO295-AN295),IF(AS295&lt;AP295,AO298+(AS295-AO295)*(AP298-AO298)/(AP295-AO295),IF(AS295&lt;AQ295,AP298+(AS295-AP295)*(AQ298-AP298)/(AQ295-AP295),IF(AS295&lt;AR295,AQ298+(AS295-AQ295)*(AR298-AQ298)/(AR295-AQ295),AR298))))))),"")</f>
        <v>-0.20343492638436428</v>
      </c>
      <c r="BA298" s="26" t="s">
        <v>195</v>
      </c>
      <c r="BB298" s="209">
        <f>IF(AND(BB294&gt;0.25,BB294&lt;=0.5),BB297+(BB294-BA297)*(BB299-BB297)/(BA299-BA297),"")</f>
        <v>-0.18</v>
      </c>
      <c r="BC298" s="78">
        <f>IF(AND(BB294&gt;0.25,BB294&lt;=0.5),BC297+(BB294-BA297)*(BC299-BC297)/(BA299-BA297),"")</f>
        <v>-9.000000000000008E-3</v>
      </c>
      <c r="BD298" s="78">
        <f>IF(AND(BB294&gt;0.25,BB294&lt;=0.5),BD297+(BB294-BA297)*(BD299-BD297)/(BA299-BA297),"")</f>
        <v>0.19</v>
      </c>
      <c r="BE298" s="78">
        <f>IF(AND(BB294&gt;0.25,BB294&lt;=0.5),BE297+(BB294-BA297)*(BE299-BE297)/(BA299-BA297),"")</f>
        <v>0.29499999999999998</v>
      </c>
      <c r="BF298" s="78">
        <f>IF(AND(BB294&gt;0.25,BB294&lt;=0.5),BF297+(BB294-BA297)*(BF299-BF297)/(BA299-BA297),"")</f>
        <v>0.29499999999999998</v>
      </c>
      <c r="BG298" s="78">
        <f>IF(AND(BB294&gt;0.25,BB294&lt;=0.5),BG297+(BB294-BA297)*(BG299-BG297)/(BA299-BA297),"")</f>
        <v>0.39500000000000002</v>
      </c>
      <c r="BH298" s="78">
        <f>IF(AND(BB294&gt;0.25,BB294&lt;=0.5),BH297+(BB294-BA297)*(BH299-BH297)/(BA299-BA297),"")</f>
        <v>0.4</v>
      </c>
      <c r="BI298" s="78">
        <f>IF(AND(BB294&gt;0.25,BB294&lt;=0.5),BI297+(BB294-BA297)*(BI299-BI297)/(BA299-BA297),"")</f>
        <v>0.6</v>
      </c>
      <c r="BJ298" s="113">
        <f>IF(AND(BB294&gt;0.25,BB294&lt;=0.5),IF(BJ295&lt;BC295,BB298+(BJ295-BB295)*(BC298-BB298)/(BC295-BB295),IF(BJ295&lt;BD295,BC298+(BJ295-BC295)*(BD298-BC298)/(BD295-BC295),IF(BJ295&lt;BE295,BD298+(BJ295-BD295)*(BE298-BD298)/(BE295-BD295),IF(BJ295&lt;BF295,BE298+(BJ295-BE295)*(BF298-BE298)/(BF295-BE295),IF(BJ295&lt;BG295,BF298+(BJ295-BF295)*(BG298-BF298)/(BG295-BF295),IF(BJ295&lt;BH295,BG298+(BJ295-BG295)*(BH298-BG298)/(BH295-BG295),IF(BJ295&lt;BI295,BH298+(BJ295-BH295)*(BI298-BH298)/(BI295-BH295),BI298))))))),"")</f>
        <v>0.29499999999999998</v>
      </c>
      <c r="BR298" s="26" t="s">
        <v>195</v>
      </c>
      <c r="BS298" s="209" t="str">
        <f>IF(AND(BS294&gt;0.25,BS294&lt;=0.5),BS297+(BS294-BR297)*(BS299-BS297)/(BR299-BR297),"")</f>
        <v/>
      </c>
      <c r="BT298" s="78" t="str">
        <f>IF(AND(BS294&gt;0.25,BS294&lt;=0.5),BT297+(BS294-BR297)*(BT299-BT297)/(BR299-BR297),"")</f>
        <v/>
      </c>
      <c r="BU298" s="78" t="str">
        <f>IF(AND(BS294&gt;0.25,BS294&lt;=0.5),BU297+(BS294-BR297)*(BU299-BU297)/(BR299-BR297),"")</f>
        <v/>
      </c>
      <c r="BV298" s="78" t="str">
        <f>IF(AND(BS294&gt;0.25,BS294&lt;=0.5),BV297+(BS294-BR297)*(BV299-BV297)/(BR299-BR297),"")</f>
        <v/>
      </c>
      <c r="BW298" s="78" t="str">
        <f>IF(AND(BS294&gt;0.25,BS294&lt;=0.5),BW297+(BS294-BR297)*(BW299-BW297)/(BR299-BR297),"")</f>
        <v/>
      </c>
      <c r="BX298" s="78" t="str">
        <f>IF(AND(BS294&gt;0.25,BS294&lt;=0.5),BX297+(BS294-BR297)*(BX299-BX297)/(BR299-BR297),"")</f>
        <v/>
      </c>
      <c r="BY298" s="78" t="str">
        <f>IF(AND(BS294&gt;0.25,BS294&lt;=0.5),BY297+(BS294-BR297)*(BY299-BY297)/(BR299-BR297),"")</f>
        <v/>
      </c>
      <c r="BZ298" s="78" t="str">
        <f>IF(AND(BS294&gt;0.25,BS294&lt;=0.5),BZ297+(BS294-BR297)*(BZ299-BZ297)/(BR299-BR297),"")</f>
        <v/>
      </c>
      <c r="CA298" s="113" t="str">
        <f>IF(AND(BS294&gt;0.25,BS294&lt;=0.5),IF(CA295&lt;BT295,BS298+(CA295-BS295)*(BT298-BS298)/(BT295-BS295),IF(CA295&lt;BU295,BT298+(CA295-BT295)*(BU298-BT298)/(BU295-BT295),IF(CA295&lt;BV295,BU298+(CA295-BU295)*(BV298-BU298)/(BV295-BU295),IF(CA295&lt;BW295,BV298+(CA295-BV295)*(BW298-BV298)/(BW295-BV295),IF(CA295&lt;BX295,BW298+(CA295-BW295)*(BX298-BW298)/(BX295-BW295),IF(CA295&lt;BY295,BX298+(CA295-BX295)*(BY298-BX298)/(BY295-BX295),IF(CA295&lt;BZ295,BY298+(CA295-BY295)*(BZ298-BY298)/(BZ295-BY295),BZ298))))))),"")</f>
        <v/>
      </c>
      <c r="CI298" s="26" t="s">
        <v>195</v>
      </c>
      <c r="CJ298" s="209" t="str">
        <f>IF(AND(CJ294&gt;0.25,CJ294&lt;=0.5),CJ297+(CJ294-CI297)*(CJ299-CJ297)/(CI299-CI297),"")</f>
        <v/>
      </c>
      <c r="CK298" s="78" t="str">
        <f>IF(AND(CJ294&gt;0.25,CJ294&lt;=0.5),CK297+(CJ294-CI297)*(CK299-CK297)/(CI299-CI297),"")</f>
        <v/>
      </c>
      <c r="CL298" s="78" t="str">
        <f>IF(AND(CJ294&gt;0.25,CJ294&lt;=0.5),CL297+(CJ294-CI297)*(CL299-CL297)/(CI299-CI297),"")</f>
        <v/>
      </c>
      <c r="CM298" s="78" t="str">
        <f>IF(AND(CJ294&gt;0.25,CJ294&lt;=0.5),CM297+(CJ294-CI297)*(CM299-CM297)/(CI299-CI297),"")</f>
        <v/>
      </c>
      <c r="CN298" s="78" t="str">
        <f>IF(AND(CJ294&gt;0.25,CJ294&lt;=0.5),CN297+(CJ294-CI297)*(CN299-CN297)/(CI299-CI297),"")</f>
        <v/>
      </c>
      <c r="CO298" s="78" t="str">
        <f>IF(AND(CJ294&gt;0.25,CJ294&lt;=0.5),CO297+(CJ294-CI297)*(CO299-CO297)/(CI299-CI297),"")</f>
        <v/>
      </c>
      <c r="CP298" s="78" t="str">
        <f>IF(AND(CJ294&gt;0.25,CJ294&lt;=0.5),CP297+(CJ294-CI297)*(CP299-CP297)/(CI299-CI297),"")</f>
        <v/>
      </c>
      <c r="CQ298" s="78" t="str">
        <f>IF(AND(CJ294&gt;0.25,CJ294&lt;=0.5),CQ297+(CJ294-CI297)*(CQ299-CQ297)/(CI299-CI297),"")</f>
        <v/>
      </c>
      <c r="CR298" s="113" t="str">
        <f>IF(AND(CJ294&gt;0.25,CJ294&lt;=0.5),IF(CR295&lt;CK295,CJ298+(CR295-CJ295)*(CK298-CJ298)/(CK295-CJ295),IF(CR295&lt;CL295,CK298+(CR295-CK295)*(CL298-CK298)/(CL295-CK295),IF(CR295&lt;CM295,CL298+(CR295-CL295)*(CM298-CL298)/(CM295-CL295),IF(CR295&lt;CN295,CM298+(CR295-CM295)*(CN298-CM298)/(CN295-CM295),IF(CR295&lt;CO295,CN298+(CR295-CN295)*(CO298-CN298)/(CO295-CN295),IF(CR295&lt;CP295,CO298+(CR295-CO295)*(CP298-CO298)/(CP295-CO295),IF(CR295&lt;CQ295,CP298+(CR295-CP295)*(CQ298-CP298)/(CQ295-CP295),CQ298))))))),"")</f>
        <v/>
      </c>
      <c r="CZ298" s="26" t="s">
        <v>195</v>
      </c>
      <c r="DA298" s="209" t="str">
        <f>IF(AND(DA294&gt;0.25,DA294&lt;=0.5),DA297+(DA294-CZ297)*(DA299-DA297)/(CZ299-CZ297),"")</f>
        <v/>
      </c>
      <c r="DB298" s="78" t="str">
        <f>IF(AND(DA294&gt;0.25,DA294&lt;=0.5),DB297+(DA294-CZ297)*(DB299-DB297)/(CZ299-CZ297),"")</f>
        <v/>
      </c>
      <c r="DC298" s="78" t="str">
        <f>IF(AND(DA294&gt;0.25,DA294&lt;=0.5),DC297+(DA294-CZ297)*(DC299-DC297)/(CZ299-CZ297),"")</f>
        <v/>
      </c>
      <c r="DD298" s="78" t="str">
        <f>IF(AND(DA294&gt;0.25,DA294&lt;=0.5),DD297+(DA294-CZ297)*(DD299-DD297)/(CZ299-CZ297),"")</f>
        <v/>
      </c>
      <c r="DE298" s="78" t="str">
        <f>IF(AND(DA294&gt;0.25,DA294&lt;=0.5),DE297+(DA294-CZ297)*(DE299-DE297)/(CZ299-CZ297),"")</f>
        <v/>
      </c>
      <c r="DF298" s="78" t="str">
        <f>IF(AND(DA294&gt;0.25,DA294&lt;=0.5),DF297+(DA294-CZ297)*(DF299-DF297)/(CZ299-CZ297),"")</f>
        <v/>
      </c>
      <c r="DG298" s="78" t="str">
        <f>IF(AND(DA294&gt;0.25,DA294&lt;=0.5),DG297+(DA294-CZ297)*(DG299-DG297)/(CZ299-CZ297),"")</f>
        <v/>
      </c>
      <c r="DH298" s="78" t="str">
        <f>IF(AND(DA294&gt;0.25,DA294&lt;=0.5),DH297+(DA294-CZ297)*(DH299-DH297)/(CZ299-CZ297),"")</f>
        <v/>
      </c>
      <c r="DI298" s="113" t="str">
        <f>IF(AND(DA294&gt;0.25,DA294&lt;=0.5),IF(DI295&lt;DB295,DA298+(DI295-DA295)*(DB298-DA298)/(DB295-DA295),IF(DI295&lt;DC295,DB298+(DI295-DB295)*(DC298-DB298)/(DC295-DB295),IF(DI295&lt;DD295,DC298+(DI295-DC295)*(DD298-DC298)/(DD295-DC295),IF(DI295&lt;DE295,DD298+(DI295-DD295)*(DE298-DD298)/(DE295-DD295),IF(DI295&lt;DF295,DE298+(DI295-DE295)*(DF298-DE298)/(DF295-DE295),IF(DI295&lt;DG295,DF298+(DI295-DF295)*(DG298-DF298)/(DG295-DF295),IF(DI295&lt;DH295,DG298+(DI295-DG295)*(DH298-DG298)/(DH295-DG295),DH298))))))),"")</f>
        <v/>
      </c>
      <c r="DQ298" s="26" t="s">
        <v>195</v>
      </c>
      <c r="DR298" s="209" t="str">
        <f>IF(AND(DR294&gt;0.25,DR294&lt;=0.5),DR297+(DR294-DQ297)*(DR299-DR297)/(DQ299-DQ297),"")</f>
        <v/>
      </c>
      <c r="DS298" s="78" t="str">
        <f>IF(AND(DR294&gt;0.25,DR294&lt;=0.5),DS297+(DR294-DQ297)*(DS299-DS297)/(DQ299-DQ297),"")</f>
        <v/>
      </c>
      <c r="DT298" s="78" t="str">
        <f>IF(AND(DR294&gt;0.25,DR294&lt;=0.5),DT297+(DR294-DQ297)*(DT299-DT297)/(DQ299-DQ297),"")</f>
        <v/>
      </c>
      <c r="DU298" s="78" t="str">
        <f>IF(AND(DR294&gt;0.25,DR294&lt;=0.5),DU297+(DR294-DQ297)*(DU299-DU297)/(DQ299-DQ297),"")</f>
        <v/>
      </c>
      <c r="DV298" s="78" t="str">
        <f>IF(AND(DR294&gt;0.25,DR294&lt;=0.5),DV297+(DR294-DQ297)*(DV299-DV297)/(DQ299-DQ297),"")</f>
        <v/>
      </c>
      <c r="DW298" s="78" t="str">
        <f>IF(AND(DR294&gt;0.25,DR294&lt;=0.5),DW297+(DR294-DQ297)*(DW299-DW297)/(DQ299-DQ297),"")</f>
        <v/>
      </c>
      <c r="DX298" s="78" t="str">
        <f>IF(AND(DR294&gt;0.25,DR294&lt;=0.5),DX297+(DR294-DQ297)*(DX299-DX297)/(DQ299-DQ297),"")</f>
        <v/>
      </c>
      <c r="DY298" s="78" t="str">
        <f>IF(AND(DR294&gt;0.25,DR294&lt;=0.5),DY297+(DR294-DQ297)*(DY299-DY297)/(DQ299-DQ297),"")</f>
        <v/>
      </c>
      <c r="DZ298" s="113" t="str">
        <f>IF(AND(DR294&gt;0.25,DR294&lt;=0.5),IF(DZ295&lt;DS295,DR298+(DZ295-DR295)*(DS298-DR298)/(DS295-DR295),IF(DZ295&lt;DT295,DS298+(DZ295-DS295)*(DT298-DS298)/(DT295-DS295),IF(DZ295&lt;DU295,DT298+(DZ295-DT295)*(DU298-DT298)/(DU295-DT295),IF(DZ295&lt;DV295,DU298+(DZ295-DU295)*(DV298-DU298)/(DV295-DU295),IF(DZ295&lt;DW295,DV298+(DZ295-DV295)*(DW298-DV298)/(DW295-DV295),IF(DZ295&lt;DX295,DW298+(DZ295-DW295)*(DX298-DW298)/(DX295-DW295),IF(DZ295&lt;DY295,DX298+(DZ295-DX295)*(DY298-DX298)/(DY295-DX295),DY298))))))),"")</f>
        <v/>
      </c>
    </row>
    <row r="299" spans="2:132" x14ac:dyDescent="0.2">
      <c r="B299" s="26">
        <v>0.5</v>
      </c>
      <c r="C299" s="117">
        <f>IF(C283="A",-0.9,-0.18)</f>
        <v>-0.9</v>
      </c>
      <c r="D299" s="33">
        <f>IF(C283="A",-0.7,-0.18)</f>
        <v>-0.7</v>
      </c>
      <c r="E299" s="33">
        <f>IF(C283="A",-0.4,0)</f>
        <v>-0.4</v>
      </c>
      <c r="F299" s="33">
        <f>IF(C283="A",-0.3,0.2)</f>
        <v>-0.3</v>
      </c>
      <c r="G299" s="33">
        <f>IF(C283="A",-0.2,0.2)</f>
        <v>-0.2</v>
      </c>
      <c r="H299" s="33">
        <f>IF(C283="A",-0.2,0.3)</f>
        <v>-0.2</v>
      </c>
      <c r="I299" s="33">
        <f>IF(C283="A",0,0.4)</f>
        <v>0</v>
      </c>
      <c r="J299" s="33">
        <v>0.6</v>
      </c>
      <c r="K299" s="78"/>
      <c r="S299" s="26">
        <v>0.5</v>
      </c>
      <c r="T299" s="117">
        <f>IF(T283="A",-0.9,-0.18)</f>
        <v>-0.18</v>
      </c>
      <c r="U299" s="33">
        <f>IF(T283="A",-0.7,-0.18)</f>
        <v>-0.18</v>
      </c>
      <c r="V299" s="33">
        <f>IF(T283="A",-0.4,0)</f>
        <v>0</v>
      </c>
      <c r="W299" s="33">
        <f>IF(T283="A",-0.3,0.2)</f>
        <v>0.2</v>
      </c>
      <c r="X299" s="33">
        <f>IF(T283="A",-0.2,0.2)</f>
        <v>0.2</v>
      </c>
      <c r="Y299" s="33">
        <f>IF(T283="A",-0.2,0.3)</f>
        <v>0.3</v>
      </c>
      <c r="Z299" s="33">
        <f>IF(T283="A",0,0.4)</f>
        <v>0.4</v>
      </c>
      <c r="AA299" s="33">
        <v>0.6</v>
      </c>
      <c r="AB299" s="78"/>
      <c r="AJ299" s="26">
        <v>0.5</v>
      </c>
      <c r="AK299" s="117">
        <f>IF(AK283="A",-0.9,-0.18)</f>
        <v>-0.9</v>
      </c>
      <c r="AL299" s="33">
        <f>IF(AK283="A",-0.7,-0.18)</f>
        <v>-0.7</v>
      </c>
      <c r="AM299" s="33">
        <f>IF(AK283="A",-0.4,0)</f>
        <v>-0.4</v>
      </c>
      <c r="AN299" s="33">
        <f>IF(AK283="A",-0.3,0.2)</f>
        <v>-0.3</v>
      </c>
      <c r="AO299" s="33">
        <f>IF(AK283="A",-0.2,0.2)</f>
        <v>-0.2</v>
      </c>
      <c r="AP299" s="33">
        <f>IF(AK283="A",-0.2,0.3)</f>
        <v>-0.2</v>
      </c>
      <c r="AQ299" s="33">
        <f>IF(AK283="A",0,0.4)</f>
        <v>0</v>
      </c>
      <c r="AR299" s="33">
        <v>0.6</v>
      </c>
      <c r="AS299" s="78"/>
      <c r="BA299" s="26">
        <v>0.5</v>
      </c>
      <c r="BB299" s="117">
        <f>IF(BB283="A",-0.9,-0.18)</f>
        <v>-0.18</v>
      </c>
      <c r="BC299" s="33">
        <f>IF(BB283="A",-0.7,-0.18)</f>
        <v>-0.18</v>
      </c>
      <c r="BD299" s="33">
        <f>IF(BB283="A",-0.4,0)</f>
        <v>0</v>
      </c>
      <c r="BE299" s="33">
        <f>IF(BB283="A",-0.3,0.2)</f>
        <v>0.2</v>
      </c>
      <c r="BF299" s="33">
        <f>IF(BB283="A",-0.2,0.2)</f>
        <v>0.2</v>
      </c>
      <c r="BG299" s="33">
        <f>IF(BB283="A",-0.2,0.3)</f>
        <v>0.3</v>
      </c>
      <c r="BH299" s="33">
        <f>IF(BB283="A",0,0.4)</f>
        <v>0.4</v>
      </c>
      <c r="BI299" s="33">
        <v>0.6</v>
      </c>
      <c r="BJ299" s="78"/>
      <c r="BR299" s="26">
        <v>0.5</v>
      </c>
      <c r="BS299" s="117">
        <f>IF(BS283="A",-0.9,-0.18)</f>
        <v>-0.9</v>
      </c>
      <c r="BT299" s="33">
        <f>IF(BS283="A",-0.7,-0.18)</f>
        <v>-0.7</v>
      </c>
      <c r="BU299" s="33">
        <f>IF(BS283="A",-0.4,0)</f>
        <v>-0.4</v>
      </c>
      <c r="BV299" s="33">
        <f>IF(BS283="A",-0.3,0.2)</f>
        <v>-0.3</v>
      </c>
      <c r="BW299" s="33">
        <f>IF(BS283="A",-0.2,0.2)</f>
        <v>-0.2</v>
      </c>
      <c r="BX299" s="33">
        <f>IF(BS283="A",-0.2,0.3)</f>
        <v>-0.2</v>
      </c>
      <c r="BY299" s="33">
        <f>IF(BS283="A",0,0.4)</f>
        <v>0</v>
      </c>
      <c r="BZ299" s="33">
        <v>0.6</v>
      </c>
      <c r="CA299" s="78"/>
      <c r="CI299" s="26">
        <v>0.5</v>
      </c>
      <c r="CJ299" s="117">
        <f>IF(CJ283="A",-0.9,-0.18)</f>
        <v>-0.18</v>
      </c>
      <c r="CK299" s="33">
        <f>IF(CJ283="A",-0.7,-0.18)</f>
        <v>-0.18</v>
      </c>
      <c r="CL299" s="33">
        <f>IF(CJ283="A",-0.4,0)</f>
        <v>0</v>
      </c>
      <c r="CM299" s="33">
        <f>IF(CJ283="A",-0.3,0.2)</f>
        <v>0.2</v>
      </c>
      <c r="CN299" s="33">
        <f>IF(CJ283="A",-0.2,0.2)</f>
        <v>0.2</v>
      </c>
      <c r="CO299" s="33">
        <f>IF(CJ283="A",-0.2,0.3)</f>
        <v>0.3</v>
      </c>
      <c r="CP299" s="33">
        <f>IF(CJ283="A",0,0.4)</f>
        <v>0.4</v>
      </c>
      <c r="CQ299" s="33">
        <v>0.6</v>
      </c>
      <c r="CR299" s="78"/>
      <c r="CZ299" s="26">
        <v>0.5</v>
      </c>
      <c r="DA299" s="117">
        <f>IF(DA283="A",-0.9,-0.18)</f>
        <v>-0.9</v>
      </c>
      <c r="DB299" s="33">
        <f>IF(DA283="A",-0.7,-0.18)</f>
        <v>-0.7</v>
      </c>
      <c r="DC299" s="33">
        <f>IF(DA283="A",-0.4,0)</f>
        <v>-0.4</v>
      </c>
      <c r="DD299" s="33">
        <f>IF(DA283="A",-0.3,0.2)</f>
        <v>-0.3</v>
      </c>
      <c r="DE299" s="33">
        <f>IF(DA283="A",-0.2,0.2)</f>
        <v>-0.2</v>
      </c>
      <c r="DF299" s="33">
        <f>IF(DA283="A",-0.2,0.3)</f>
        <v>-0.2</v>
      </c>
      <c r="DG299" s="33">
        <f>IF(DA283="A",0,0.4)</f>
        <v>0</v>
      </c>
      <c r="DH299" s="33">
        <v>0.6</v>
      </c>
      <c r="DI299" s="78"/>
      <c r="DQ299" s="26">
        <v>0.5</v>
      </c>
      <c r="DR299" s="117">
        <f>IF(DR283="A",-0.9,-0.18)</f>
        <v>-0.18</v>
      </c>
      <c r="DS299" s="33">
        <f>IF(DR283="A",-0.7,-0.18)</f>
        <v>-0.18</v>
      </c>
      <c r="DT299" s="33">
        <f>IF(DR283="A",-0.4,0)</f>
        <v>0</v>
      </c>
      <c r="DU299" s="33">
        <f>IF(DR283="A",-0.3,0.2)</f>
        <v>0.2</v>
      </c>
      <c r="DV299" s="33">
        <f>IF(DR283="A",-0.2,0.2)</f>
        <v>0.2</v>
      </c>
      <c r="DW299" s="33">
        <f>IF(DR283="A",-0.2,0.3)</f>
        <v>0.3</v>
      </c>
      <c r="DX299" s="33">
        <f>IF(DR283="A",0,0.4)</f>
        <v>0.4</v>
      </c>
      <c r="DY299" s="33">
        <v>0.6</v>
      </c>
      <c r="DZ299" s="78"/>
    </row>
    <row r="300" spans="2:132" x14ac:dyDescent="0.2">
      <c r="B300" s="26" t="s">
        <v>196</v>
      </c>
      <c r="C300" s="115" t="str">
        <f>IF(AND(C294&gt;0.5,C294&lt;=1),C299+(C294-B299)*(C301-C299)/(B301-B299),"")</f>
        <v/>
      </c>
      <c r="D300" s="78" t="str">
        <f>IF(AND(C294&gt;0.5,C294&lt;=1),D299+(C294-B299)*(D301-D299)/(B301-B299),"")</f>
        <v/>
      </c>
      <c r="E300" s="78" t="str">
        <f>IF(AND(C294&gt;0.5,C294&lt;=1),E299+(C294-B299)*(E301-E299)/(B301-B299),"")</f>
        <v/>
      </c>
      <c r="F300" s="78" t="str">
        <f>IF(AND(C294&gt;0.5,C294&lt;=1),F299+(C294-B299)*(F301-F299)/(B301-B299),"")</f>
        <v/>
      </c>
      <c r="G300" s="78" t="str">
        <f>IF(AND(C294&gt;0.5,C294&lt;=1),G299+(C294-B299)*(G301-G299)/(B301-B299),"")</f>
        <v/>
      </c>
      <c r="H300" s="78" t="str">
        <f>IF(AND(C294&gt;0.5,C294&lt;=1),H299+(C294-B299)*(H301-H299)/(B301-B299),"")</f>
        <v/>
      </c>
      <c r="I300" s="78" t="str">
        <f>IF(AND(C294&gt;0.5,C294&lt;=1),I299+(C294-B299)*(I301-I299)/(B301-B299),"")</f>
        <v/>
      </c>
      <c r="J300" s="78" t="str">
        <f>IF(AND(C294&gt;0.5,C294&lt;=1),J299+(C294-B299)*(J301-J299)/(B301-B299),"")</f>
        <v/>
      </c>
      <c r="K300" s="78" t="str">
        <f>IF(AND(C294&gt;0.5,C294&lt;=1),IF(K295&lt;D295,C300+(K295-C295)*(D300-C300)/(D295-C295),IF(K295&lt;E295,D300+(K295-D295)*(E300-D300)/(E295-D295),IF(K295&lt;F295,E300+(K295-E295)*(F300-E300)/(F295-E295),IF(K295&lt;G295,F300+(K295-F295)*(G300-F300)/(G295-F295),IF(K295&lt;H295,G300+(K295-G295)*(H300-G300)/(H295-G295),IF(K295&lt;I295,H300+(K295-H295)*(I300-H300)/(I295-H295),IF(K295&lt;J295,I300+(K295-I295)*(J300-I300)/(J295-I295),J300))))))),"")</f>
        <v/>
      </c>
      <c r="S300" s="26" t="s">
        <v>196</v>
      </c>
      <c r="T300" s="209" t="str">
        <f>IF(AND(T294&gt;0.5,T294&lt;=1),T299+(T294-S299)*(T301-T299)/(S301-S299),"")</f>
        <v/>
      </c>
      <c r="U300" s="78" t="str">
        <f>IF(AND(T294&gt;0.5,T294&lt;=1),U299+(T294-S299)*(U301-U299)/(S301-S299),"")</f>
        <v/>
      </c>
      <c r="V300" s="78" t="str">
        <f>IF(AND(T294&gt;0.5,T294&lt;=1),V299+(T294-S299)*(V301-V299)/(S301-S299),"")</f>
        <v/>
      </c>
      <c r="W300" s="78" t="str">
        <f>IF(AND(T294&gt;0.5,T294&lt;=1),W299+(T294-S299)*(W301-W299)/(S301-S299),"")</f>
        <v/>
      </c>
      <c r="X300" s="78" t="str">
        <f>IF(AND(T294&gt;0.5,T294&lt;=1),X299+(T294-S299)*(X301-X299)/(S301-S299),"")</f>
        <v/>
      </c>
      <c r="Y300" s="78" t="str">
        <f>IF(AND(T294&gt;0.5,T294&lt;=1),Y299+(T294-S299)*(Y301-Y299)/(S301-S299),"")</f>
        <v/>
      </c>
      <c r="Z300" s="78" t="str">
        <f>IF(AND(T294&gt;0.5,T294&lt;=1),Z299+(T294-S299)*(Z301-Z299)/(S301-S299),"")</f>
        <v/>
      </c>
      <c r="AA300" s="78" t="str">
        <f>IF(AND(T294&gt;0.5,T294&lt;=1),AA299+(T294-S299)*(AA301-AA299)/(S301-S299),"")</f>
        <v/>
      </c>
      <c r="AB300" s="78" t="str">
        <f>IF(AND(T294&gt;0.5,T294&lt;=1),IF(AB295&lt;U295,T300+(AB295-T295)*(U300-T300)/(U295-T295),IF(AB295&lt;V295,U300+(AB295-U295)*(V300-U300)/(V295-U295),IF(AB295&lt;W295,V300+(AB295-V295)*(W300-V300)/(W295-V295),IF(AB295&lt;X295,W300+(AB295-W295)*(X300-W300)/(X295-W295),IF(AB295&lt;Y295,X300+(AB295-X295)*(Y300-X300)/(Y295-X295),IF(AB295&lt;Z295,Y300+(AB295-Y295)*(Z300-Y300)/(Z295-Y295),IF(AB295&lt;AA295,Z300+(AB295-Z295)*(AA300-Z300)/(AA295-Z295),AA300))))))),"")</f>
        <v/>
      </c>
      <c r="AJ300" s="26" t="s">
        <v>196</v>
      </c>
      <c r="AK300" s="209" t="str">
        <f>IF(AND(AK294&gt;0.5,AK294&lt;=1),AK299+(AK294-AJ299)*(AK301-AK299)/(AJ301-AJ299),"")</f>
        <v/>
      </c>
      <c r="AL300" s="78" t="str">
        <f>IF(AND(AK294&gt;0.5,AK294&lt;=1),AL299+(AK294-AJ299)*(AL301-AL299)/(AJ301-AJ299),"")</f>
        <v/>
      </c>
      <c r="AM300" s="78" t="str">
        <f>IF(AND(AK294&gt;0.5,AK294&lt;=1),AM299+(AK294-AJ299)*(AM301-AM299)/(AJ301-AJ299),"")</f>
        <v/>
      </c>
      <c r="AN300" s="78" t="str">
        <f>IF(AND(AK294&gt;0.5,AK294&lt;=1),AN299+(AK294-AJ299)*(AN301-AN299)/(AJ301-AJ299),"")</f>
        <v/>
      </c>
      <c r="AO300" s="78" t="str">
        <f>IF(AND(AK294&gt;0.5,AK294&lt;=1),AO299+(AK294-AJ299)*(AO301-AO299)/(AJ301-AJ299),"")</f>
        <v/>
      </c>
      <c r="AP300" s="78" t="str">
        <f>IF(AND(AK294&gt;0.5,AK294&lt;=1),AP299+(AK294-AJ299)*(AP301-AP299)/(AJ301-AJ299),"")</f>
        <v/>
      </c>
      <c r="AQ300" s="78" t="str">
        <f>IF(AND(AK294&gt;0.5,AK294&lt;=1),AQ299+(AK294-AJ299)*(AQ301-AQ299)/(AJ301-AJ299),"")</f>
        <v/>
      </c>
      <c r="AR300" s="78" t="str">
        <f>IF(AND(AK294&gt;0.5,AK294&lt;=1),AR299+(AK294-AJ299)*(AR301-AR299)/(AJ301-AJ299),"")</f>
        <v/>
      </c>
      <c r="AS300" s="78" t="str">
        <f>IF(AND(AK294&gt;0.5,AK294&lt;=1),IF(AS295&lt;AL295,AK300+(AS295-AK295)*(AL300-AK300)/(AL295-AK295),IF(AS295&lt;AM295,AL300+(AS295-AL295)*(AM300-AL300)/(AM295-AL295),IF(AS295&lt;AN295,AM300+(AS295-AM295)*(AN300-AM300)/(AN295-AM295),IF(AS295&lt;AO295,AN300+(AS295-AN295)*(AO300-AN300)/(AO295-AN295),IF(AS295&lt;AP295,AO300+(AS295-AO295)*(AP300-AO300)/(AP295-AO295),IF(AS295&lt;AQ295,AP300+(AS295-AP295)*(AQ300-AP300)/(AQ295-AP295),IF(AS295&lt;AR295,AQ300+(AS295-AQ295)*(AR300-AQ300)/(AR295-AQ295),AR300))))))),"")</f>
        <v/>
      </c>
      <c r="BA300" s="26" t="s">
        <v>196</v>
      </c>
      <c r="BB300" s="209" t="str">
        <f>IF(AND(BB294&gt;0.5,BB294&lt;=1),BB299+(BB294-BA299)*(BB301-BB299)/(BA301-BA299),"")</f>
        <v/>
      </c>
      <c r="BC300" s="78" t="str">
        <f>IF(AND(BB294&gt;0.5,BB294&lt;=1),BC299+(BB294-BA299)*(BC301-BC299)/(BA301-BA299),"")</f>
        <v/>
      </c>
      <c r="BD300" s="78" t="str">
        <f>IF(AND(BB294&gt;0.5,BB294&lt;=1),BD299+(BB294-BA299)*(BD301-BD299)/(BA301-BA299),"")</f>
        <v/>
      </c>
      <c r="BE300" s="78" t="str">
        <f>IF(AND(BB294&gt;0.5,BB294&lt;=1),BE299+(BB294-BA299)*(BE301-BE299)/(BA301-BA299),"")</f>
        <v/>
      </c>
      <c r="BF300" s="78" t="str">
        <f>IF(AND(BB294&gt;0.5,BB294&lt;=1),BF299+(BB294-BA299)*(BF301-BF299)/(BA301-BA299),"")</f>
        <v/>
      </c>
      <c r="BG300" s="78" t="str">
        <f>IF(AND(BB294&gt;0.5,BB294&lt;=1),BG299+(BB294-BA299)*(BG301-BG299)/(BA301-BA299),"")</f>
        <v/>
      </c>
      <c r="BH300" s="78" t="str">
        <f>IF(AND(BB294&gt;0.5,BB294&lt;=1),BH299+(BB294-BA299)*(BH301-BH299)/(BA301-BA299),"")</f>
        <v/>
      </c>
      <c r="BI300" s="78" t="str">
        <f>IF(AND(BB294&gt;0.5,BB294&lt;=1),BI299+(BB294-BA299)*(BI301-BI299)/(BA301-BA299),"")</f>
        <v/>
      </c>
      <c r="BJ300" s="78" t="str">
        <f>IF(AND(BB294&gt;0.5,BB294&lt;=1),IF(BJ295&lt;BC295,BB300+(BJ295-BB295)*(BC300-BB300)/(BC295-BB295),IF(BJ295&lt;BD295,BC300+(BJ295-BC295)*(BD300-BC300)/(BD295-BC295),IF(BJ295&lt;BE295,BD300+(BJ295-BD295)*(BE300-BD300)/(BE295-BD295),IF(BJ295&lt;BF295,BE300+(BJ295-BE295)*(BF300-BE300)/(BF295-BE295),IF(BJ295&lt;BG295,BF300+(BJ295-BF295)*(BG300-BF300)/(BG295-BF295),IF(BJ295&lt;BH295,BG300+(BJ295-BG295)*(BH300-BG300)/(BH295-BG295),IF(BJ295&lt;BI295,BH300+(BJ295-BH295)*(BI300-BH300)/(BI295-BH295),BI300))))))),"")</f>
        <v/>
      </c>
      <c r="BR300" s="26" t="s">
        <v>196</v>
      </c>
      <c r="BS300" s="209">
        <f>IF(AND(BS294&gt;0.5,BS294&lt;=1),BS299+(BS294-BR299)*(BS301-BS299)/(BR301-BR299),"")</f>
        <v>-0.92</v>
      </c>
      <c r="BT300" s="78">
        <f>IF(AND(BS294&gt;0.5,BS294&lt;=1),BT299+(BS294-BR299)*(BT301-BT299)/(BR301-BR299),"")</f>
        <v>-0.71499999999999997</v>
      </c>
      <c r="BU300" s="78">
        <f>IF(AND(BS294&gt;0.5,BS294&lt;=1),BU299+(BS294-BR299)*(BU301-BU299)/(BR301-BR299),"")</f>
        <v>-0.41500000000000004</v>
      </c>
      <c r="BV300" s="78">
        <f>IF(AND(BS294&gt;0.5,BS294&lt;=1),BV299+(BS294-BR299)*(BV301-BV299)/(BR301-BR299),"")</f>
        <v>-0.31</v>
      </c>
      <c r="BW300" s="78">
        <f>IF(AND(BS294&gt;0.5,BS294&lt;=1),BW299+(BS294-BR299)*(BW301-BW299)/(BR301-BR299),"")</f>
        <v>-0.20500000000000002</v>
      </c>
      <c r="BX300" s="78">
        <f>IF(AND(BS294&gt;0.5,BS294&lt;=1),BX299+(BS294-BR299)*(BX301-BX299)/(BR301-BR299),"")</f>
        <v>-0.2</v>
      </c>
      <c r="BY300" s="78">
        <f>IF(AND(BS294&gt;0.5,BS294&lt;=1),BY299+(BS294-BR299)*(BY301-BY299)/(BR301-BR299),"")</f>
        <v>0</v>
      </c>
      <c r="BZ300" s="78">
        <f>IF(AND(BS294&gt;0.5,BS294&lt;=1),BZ299+(BS294-BR299)*(BZ301-BZ299)/(BR301-BR299),"")</f>
        <v>0.6</v>
      </c>
      <c r="CA300" s="78">
        <f>IF(AND(BS294&gt;0.5,BS294&lt;=1),IF(CA295&lt;BT295,BS300+(CA295-BS295)*(BT300-BS300)/(BT295-BS295),IF(CA295&lt;BU295,BT300+(CA295-BT295)*(BU300-BT300)/(BU295-BT295),IF(CA295&lt;BV295,BU300+(CA295-BU295)*(BV300-BU300)/(BV295-BU295),IF(CA295&lt;BW295,BV300+(CA295-BV295)*(BW300-BV300)/(BW295-BV295),IF(CA295&lt;BX295,BW300+(CA295-BW295)*(BX300-BW300)/(BX295-BW295),IF(CA295&lt;BY295,BX300+(CA295-BX295)*(BY300-BX300)/(BY295-BX295),IF(CA295&lt;BZ295,BY300+(CA295-BY295)*(BZ300-BY300)/(BZ295-BY295),BZ300))))))),"")</f>
        <v>-0.27713345407164941</v>
      </c>
      <c r="CI300" s="26" t="s">
        <v>196</v>
      </c>
      <c r="CJ300" s="209">
        <f>IF(AND(CJ294&gt;0.5,CJ294&lt;=1),CJ299+(CJ294-CI299)*(CJ301-CJ299)/(CI301-CI299),"")</f>
        <v>-0.18</v>
      </c>
      <c r="CK300" s="78">
        <f>IF(AND(CJ294&gt;0.5,CJ294&lt;=1),CK299+(CJ294-CI299)*(CK301-CK299)/(CI301-CI299),"")</f>
        <v>-0.18</v>
      </c>
      <c r="CL300" s="78">
        <f>IF(AND(CJ294&gt;0.5,CJ294&lt;=1),CL299+(CJ294-CI299)*(CL301-CL299)/(CI301-CI299),"")</f>
        <v>-9.000000000000008E-3</v>
      </c>
      <c r="CM300" s="78">
        <f>IF(AND(CJ294&gt;0.5,CJ294&lt;=1),CM299+(CJ294-CI299)*(CM301-CM299)/(CI301-CI299),"")</f>
        <v>0.19</v>
      </c>
      <c r="CN300" s="78">
        <f>IF(AND(CJ294&gt;0.5,CJ294&lt;=1),CN299+(CJ294-CI299)*(CN301-CN299)/(CI301-CI299),"")</f>
        <v>0.2</v>
      </c>
      <c r="CO300" s="78">
        <f>IF(AND(CJ294&gt;0.5,CJ294&lt;=1),CO299+(CJ294-CI299)*(CO301-CO299)/(CI301-CI299),"")</f>
        <v>0.29499999999999998</v>
      </c>
      <c r="CP300" s="78">
        <f>IF(AND(CJ294&gt;0.5,CJ294&lt;=1),CP299+(CJ294-CI299)*(CP301-CP299)/(CI301-CI299),"")</f>
        <v>0.39500000000000002</v>
      </c>
      <c r="CQ300" s="78">
        <f>IF(AND(CJ294&gt;0.5,CJ294&lt;=1),CQ299+(CJ294-CI299)*(CQ301-CQ299)/(CI301-CI299),"")</f>
        <v>0.6</v>
      </c>
      <c r="CR300" s="78">
        <f>IF(AND(CJ294&gt;0.5,CJ294&lt;=1),IF(CR295&lt;CK295,CJ300+(CR295-CJ295)*(CK300-CJ300)/(CK295-CJ295),IF(CR295&lt;CL295,CK300+(CR295-CK295)*(CL300-CK300)/(CL295-CK295),IF(CR295&lt;CM295,CL300+(CR295-CL295)*(CM300-CL300)/(CM295-CL295),IF(CR295&lt;CN295,CM300+(CR295-CM295)*(CN300-CM300)/(CN295-CM295),IF(CR295&lt;CO295,CN300+(CR295-CN295)*(CO300-CN300)/(CO295-CN295),IF(CR295&lt;CP295,CO300+(CR295-CO295)*(CP300-CO300)/(CP295-CO295),IF(CR295&lt;CQ295,CP300+(CR295-CP295)*(CQ300-CP300)/(CQ295-CP295),CQ300))))))),"")</f>
        <v>0.1931301472312715</v>
      </c>
      <c r="CZ300" s="26" t="s">
        <v>196</v>
      </c>
      <c r="DA300" s="209">
        <f>IF(AND(DA294&gt;0.5,DA294&lt;=1),DA299+(DA294-CZ299)*(DA301-DA299)/(CZ301-CZ299),"")</f>
        <v>-0.92</v>
      </c>
      <c r="DB300" s="78">
        <f>IF(AND(DA294&gt;0.5,DA294&lt;=1),DB299+(DA294-CZ299)*(DB301-DB299)/(CZ301-CZ299),"")</f>
        <v>-0.71499999999999997</v>
      </c>
      <c r="DC300" s="78">
        <f>IF(AND(DA294&gt;0.5,DA294&lt;=1),DC299+(DA294-CZ299)*(DC301-DC299)/(CZ301-CZ299),"")</f>
        <v>-0.41500000000000004</v>
      </c>
      <c r="DD300" s="78">
        <f>IF(AND(DA294&gt;0.5,DA294&lt;=1),DD299+(DA294-CZ299)*(DD301-DD299)/(CZ301-CZ299),"")</f>
        <v>-0.31</v>
      </c>
      <c r="DE300" s="78">
        <f>IF(AND(DA294&gt;0.5,DA294&lt;=1),DE299+(DA294-CZ299)*(DE301-DE299)/(CZ301-CZ299),"")</f>
        <v>-0.20500000000000002</v>
      </c>
      <c r="DF300" s="78">
        <f>IF(AND(DA294&gt;0.5,DA294&lt;=1),DF299+(DA294-CZ299)*(DF301-DF299)/(CZ301-CZ299),"")</f>
        <v>-0.2</v>
      </c>
      <c r="DG300" s="78">
        <f>IF(AND(DA294&gt;0.5,DA294&lt;=1),DG299+(DA294-CZ299)*(DG301-DG299)/(CZ301-CZ299),"")</f>
        <v>0</v>
      </c>
      <c r="DH300" s="78">
        <f>IF(AND(DA294&gt;0.5,DA294&lt;=1),DH299+(DA294-CZ299)*(DH301-DH299)/(CZ301-CZ299),"")</f>
        <v>0.6</v>
      </c>
      <c r="DI300" s="78">
        <f>IF(AND(DA294&gt;0.5,DA294&lt;=1),IF(DI295&lt;DB295,DA300+(DI295-DA295)*(DB300-DA300)/(DB295-DA295),IF(DI295&lt;DC295,DB300+(DI295-DB295)*(DC300-DB300)/(DC295-DB295),IF(DI295&lt;DD295,DC300+(DI295-DC295)*(DD300-DC300)/(DD295-DC295),IF(DI295&lt;DE295,DD300+(DI295-DD295)*(DE300-DD300)/(DE295-DD295),IF(DI295&lt;DF295,DE300+(DI295-DE295)*(DF300-DE300)/(DF295-DE295),IF(DI295&lt;DG295,DF300+(DI295-DF295)*(DG300-DF300)/(DG295-DF295),IF(DI295&lt;DH295,DG300+(DI295-DG295)*(DH300-DG300)/(DH295-DG295),DH300))))))),"")</f>
        <v>-0.27713345407164941</v>
      </c>
      <c r="DQ300" s="26" t="s">
        <v>196</v>
      </c>
      <c r="DR300" s="209">
        <f>IF(AND(DR294&gt;0.5,DR294&lt;=1),DR299+(DR294-DQ299)*(DR301-DR299)/(DQ301-DQ299),"")</f>
        <v>-0.18</v>
      </c>
      <c r="DS300" s="78">
        <f>IF(AND(DR294&gt;0.5,DR294&lt;=1),DS299+(DR294-DQ299)*(DS301-DS299)/(DQ301-DQ299),"")</f>
        <v>-0.18</v>
      </c>
      <c r="DT300" s="78">
        <f>IF(AND(DR294&gt;0.5,DR294&lt;=1),DT299+(DR294-DQ299)*(DT301-DT299)/(DQ301-DQ299),"")</f>
        <v>-9.000000000000008E-3</v>
      </c>
      <c r="DU300" s="78">
        <f>IF(AND(DR294&gt;0.5,DR294&lt;=1),DU299+(DR294-DQ299)*(DU301-DU299)/(DQ301-DQ299),"")</f>
        <v>0.19</v>
      </c>
      <c r="DV300" s="78">
        <f>IF(AND(DR294&gt;0.5,DR294&lt;=1),DV299+(DR294-DQ299)*(DV301-DV299)/(DQ301-DQ299),"")</f>
        <v>0.2</v>
      </c>
      <c r="DW300" s="78">
        <f>IF(AND(DR294&gt;0.5,DR294&lt;=1),DW299+(DR294-DQ299)*(DW301-DW299)/(DQ301-DQ299),"")</f>
        <v>0.29499999999999998</v>
      </c>
      <c r="DX300" s="78">
        <f>IF(AND(DR294&gt;0.5,DR294&lt;=1),DX299+(DR294-DQ299)*(DX301-DX299)/(DQ301-DQ299),"")</f>
        <v>0.39500000000000002</v>
      </c>
      <c r="DY300" s="78">
        <f>IF(AND(DR294&gt;0.5,DR294&lt;=1),DY299+(DR294-DQ299)*(DY301-DY299)/(DQ301-DQ299),"")</f>
        <v>0.6</v>
      </c>
      <c r="DZ300" s="78">
        <f>IF(AND(DR294&gt;0.5,DR294&lt;=1),IF(DZ295&lt;DS295,DR300+(DZ295-DR295)*(DS300-DR300)/(DS295-DR295),IF(DZ295&lt;DT295,DS300+(DZ295-DS295)*(DT300-DS300)/(DT295-DS295),IF(DZ295&lt;DU295,DT300+(DZ295-DT295)*(DU300-DT300)/(DU295-DT295),IF(DZ295&lt;DV295,DU300+(DZ295-DU295)*(DV300-DU300)/(DV295-DU295),IF(DZ295&lt;DW295,DV300+(DZ295-DV295)*(DW300-DV300)/(DW295-DV295),IF(DZ295&lt;DX295,DW300+(DZ295-DW295)*(DX300-DW300)/(DX295-DW295),IF(DZ295&lt;DY295,DX300+(DZ295-DX295)*(DY300-DX300)/(DY295-DX295),DY300))))))),"")</f>
        <v>0.1931301472312715</v>
      </c>
    </row>
    <row r="301" spans="2:132" x14ac:dyDescent="0.2">
      <c r="B301" s="26">
        <v>1</v>
      </c>
      <c r="C301" s="117">
        <f>IF(C283="A",-1.3,-0.18)</f>
        <v>-1.3</v>
      </c>
      <c r="D301" s="33">
        <f>IF(C283="A",-1,-0.18)</f>
        <v>-1</v>
      </c>
      <c r="E301" s="33">
        <f>IF(C283="A",-0.7,-0.18)</f>
        <v>-0.7</v>
      </c>
      <c r="F301" s="33">
        <f>IF(C283="A",-0.5,0)</f>
        <v>-0.5</v>
      </c>
      <c r="G301" s="33">
        <f>IF(C283="A",-0.3,0.2)</f>
        <v>-0.3</v>
      </c>
      <c r="H301" s="33">
        <f>IF(C283="A",-0.2,0.2)</f>
        <v>-0.2</v>
      </c>
      <c r="I301" s="33">
        <f>IF(C283="A",0,0.3)</f>
        <v>0</v>
      </c>
      <c r="J301" s="33">
        <v>0.6</v>
      </c>
      <c r="K301" s="78"/>
      <c r="S301" s="26">
        <v>1</v>
      </c>
      <c r="T301" s="117">
        <f>IF(T283="A",-1.3,-0.18)</f>
        <v>-0.18</v>
      </c>
      <c r="U301" s="33">
        <f>IF(T283="A",-1,-0.18)</f>
        <v>-0.18</v>
      </c>
      <c r="V301" s="33">
        <f>IF(T283="A",-0.7,-0.18)</f>
        <v>-0.18</v>
      </c>
      <c r="W301" s="33">
        <f>IF(T283="A",-0.5,0)</f>
        <v>0</v>
      </c>
      <c r="X301" s="33">
        <f>IF(T283="A",-0.3,0.2)</f>
        <v>0.2</v>
      </c>
      <c r="Y301" s="33">
        <f>IF(T283="A",-0.2,0.2)</f>
        <v>0.2</v>
      </c>
      <c r="Z301" s="33">
        <f>IF(T283="A",0,0.3)</f>
        <v>0.3</v>
      </c>
      <c r="AA301" s="33">
        <v>0.6</v>
      </c>
      <c r="AB301" s="78"/>
      <c r="AJ301" s="26">
        <v>1</v>
      </c>
      <c r="AK301" s="117">
        <f>IF(AK283="A",-1.3,-0.18)</f>
        <v>-1.3</v>
      </c>
      <c r="AL301" s="33">
        <f>IF(AK283="A",-1,-0.18)</f>
        <v>-1</v>
      </c>
      <c r="AM301" s="33">
        <f>IF(AK283="A",-0.7,-0.18)</f>
        <v>-0.7</v>
      </c>
      <c r="AN301" s="33">
        <f>IF(AK283="A",-0.5,0)</f>
        <v>-0.5</v>
      </c>
      <c r="AO301" s="33">
        <f>IF(AK283="A",-0.3,0.2)</f>
        <v>-0.3</v>
      </c>
      <c r="AP301" s="33">
        <f>IF(AK283="A",-0.2,0.2)</f>
        <v>-0.2</v>
      </c>
      <c r="AQ301" s="33">
        <f>IF(AK283="A",0,0.3)</f>
        <v>0</v>
      </c>
      <c r="AR301" s="33">
        <v>0.6</v>
      </c>
      <c r="AS301" s="78"/>
      <c r="BA301" s="26">
        <v>1</v>
      </c>
      <c r="BB301" s="117">
        <f>IF(BB283="A",-1.3,-0.18)</f>
        <v>-0.18</v>
      </c>
      <c r="BC301" s="33">
        <f>IF(BB283="A",-1,-0.18)</f>
        <v>-0.18</v>
      </c>
      <c r="BD301" s="33">
        <f>IF(BB283="A",-0.7,-0.18)</f>
        <v>-0.18</v>
      </c>
      <c r="BE301" s="33">
        <f>IF(BB283="A",-0.5,0)</f>
        <v>0</v>
      </c>
      <c r="BF301" s="33">
        <f>IF(BB283="A",-0.3,0.2)</f>
        <v>0.2</v>
      </c>
      <c r="BG301" s="33">
        <f>IF(BB283="A",-0.2,0.2)</f>
        <v>0.2</v>
      </c>
      <c r="BH301" s="33">
        <f>IF(BB283="A",0,0.3)</f>
        <v>0.3</v>
      </c>
      <c r="BI301" s="33">
        <v>0.6</v>
      </c>
      <c r="BJ301" s="78"/>
      <c r="BR301" s="26">
        <v>1</v>
      </c>
      <c r="BS301" s="117">
        <f>IF(BS283="A",-1.3,-0.18)</f>
        <v>-1.3</v>
      </c>
      <c r="BT301" s="33">
        <f>IF(BS283="A",-1,-0.18)</f>
        <v>-1</v>
      </c>
      <c r="BU301" s="33">
        <f>IF(BS283="A",-0.7,-0.18)</f>
        <v>-0.7</v>
      </c>
      <c r="BV301" s="33">
        <f>IF(BS283="A",-0.5,0)</f>
        <v>-0.5</v>
      </c>
      <c r="BW301" s="33">
        <f>IF(BS283="A",-0.3,0.2)</f>
        <v>-0.3</v>
      </c>
      <c r="BX301" s="33">
        <f>IF(BS283="A",-0.2,0.2)</f>
        <v>-0.2</v>
      </c>
      <c r="BY301" s="33">
        <f>IF(BS283="A",0,0.3)</f>
        <v>0</v>
      </c>
      <c r="BZ301" s="33">
        <v>0.6</v>
      </c>
      <c r="CA301" s="78"/>
      <c r="CI301" s="26">
        <v>1</v>
      </c>
      <c r="CJ301" s="117">
        <f>IF(CJ283="A",-1.3,-0.18)</f>
        <v>-0.18</v>
      </c>
      <c r="CK301" s="33">
        <f>IF(CJ283="A",-1,-0.18)</f>
        <v>-0.18</v>
      </c>
      <c r="CL301" s="33">
        <f>IF(CJ283="A",-0.7,-0.18)</f>
        <v>-0.18</v>
      </c>
      <c r="CM301" s="33">
        <f>IF(CJ283="A",-0.5,0)</f>
        <v>0</v>
      </c>
      <c r="CN301" s="33">
        <f>IF(CJ283="A",-0.3,0.2)</f>
        <v>0.2</v>
      </c>
      <c r="CO301" s="33">
        <f>IF(CJ283="A",-0.2,0.2)</f>
        <v>0.2</v>
      </c>
      <c r="CP301" s="33">
        <f>IF(CJ283="A",0,0.3)</f>
        <v>0.3</v>
      </c>
      <c r="CQ301" s="33">
        <v>0.6</v>
      </c>
      <c r="CR301" s="78"/>
      <c r="CZ301" s="26">
        <v>1</v>
      </c>
      <c r="DA301" s="117">
        <f>IF(DA283="A",-1.3,-0.18)</f>
        <v>-1.3</v>
      </c>
      <c r="DB301" s="33">
        <f>IF(DA283="A",-1,-0.18)</f>
        <v>-1</v>
      </c>
      <c r="DC301" s="33">
        <f>IF(DA283="A",-0.7,-0.18)</f>
        <v>-0.7</v>
      </c>
      <c r="DD301" s="33">
        <f>IF(DA283="A",-0.5,0)</f>
        <v>-0.5</v>
      </c>
      <c r="DE301" s="33">
        <f>IF(DA283="A",-0.3,0.2)</f>
        <v>-0.3</v>
      </c>
      <c r="DF301" s="33">
        <f>IF(DA283="A",-0.2,0.2)</f>
        <v>-0.2</v>
      </c>
      <c r="DG301" s="33">
        <f>IF(DA283="A",0,0.3)</f>
        <v>0</v>
      </c>
      <c r="DH301" s="33">
        <v>0.6</v>
      </c>
      <c r="DI301" s="78"/>
      <c r="DQ301" s="26">
        <v>1</v>
      </c>
      <c r="DR301" s="117">
        <f>IF(DR283="A",-1.3,-0.18)</f>
        <v>-0.18</v>
      </c>
      <c r="DS301" s="33">
        <f>IF(DR283="A",-1,-0.18)</f>
        <v>-0.18</v>
      </c>
      <c r="DT301" s="33">
        <f>IF(DR283="A",-0.7,-0.18)</f>
        <v>-0.18</v>
      </c>
      <c r="DU301" s="33">
        <f>IF(DR283="A",-0.5,0)</f>
        <v>0</v>
      </c>
      <c r="DV301" s="33">
        <f>IF(DR283="A",-0.3,0.2)</f>
        <v>0.2</v>
      </c>
      <c r="DW301" s="33">
        <f>IF(DR283="A",-0.2,0.2)</f>
        <v>0.2</v>
      </c>
      <c r="DX301" s="33">
        <f>IF(DR283="A",0,0.3)</f>
        <v>0.3</v>
      </c>
      <c r="DY301" s="33">
        <v>0.6</v>
      </c>
      <c r="DZ301" s="78"/>
    </row>
    <row r="302" spans="2:132" x14ac:dyDescent="0.2">
      <c r="B302" s="29" t="s">
        <v>197</v>
      </c>
      <c r="C302" s="115" t="str">
        <f>IF(C294&gt;1,C301,"")</f>
        <v/>
      </c>
      <c r="D302" s="78" t="str">
        <f>IF(C294&gt;1,D301,"")</f>
        <v/>
      </c>
      <c r="E302" s="78" t="str">
        <f>IF(C294&gt;1,E301,"")</f>
        <v/>
      </c>
      <c r="F302" s="78" t="str">
        <f>IF(C294&gt;1,F301,"")</f>
        <v/>
      </c>
      <c r="G302" s="78" t="str">
        <f>IF(C294&gt;1,G301,"")</f>
        <v/>
      </c>
      <c r="H302" s="78" t="str">
        <f>IF(C294&gt;1,H301,"")</f>
        <v/>
      </c>
      <c r="I302" s="78" t="str">
        <f>IF(C294&gt;1,I301,"")</f>
        <v/>
      </c>
      <c r="J302" s="78" t="str">
        <f>IF(C294&gt;1,J301,"")</f>
        <v/>
      </c>
      <c r="K302" s="78" t="str">
        <f>IF(C294&gt;1,IF(K295&lt;D295,C302+(K295-C295)*(D302-C302)/(D295-C295),IF(K295&lt;E295,D302+(K295-D295)*(E302-D302)/(E295-D295),IF(K295&lt;F295,E302+(K295-E295)*(F302-E302)/(F295-E295),IF(K295&lt;G295,F302+(K295-F295)*(G302-F302)/(G295-F295),IF(K295&lt;H295,G302+(K295-G295)*(H302-G302)/(H295-G295),IF(K295&lt;I295,H302+(K295-H295)*(I302-H302)/(I295-H295),IF(K295&lt;J295,I302+(K295-I295)*(J302-I302)/(J295-I295),J302))))))),"")</f>
        <v/>
      </c>
      <c r="S302" s="29" t="s">
        <v>197</v>
      </c>
      <c r="T302" s="209" t="str">
        <f>IF(T294&gt;1,T301,"")</f>
        <v/>
      </c>
      <c r="U302" s="78" t="str">
        <f>IF(T294&gt;1,U301,"")</f>
        <v/>
      </c>
      <c r="V302" s="78" t="str">
        <f>IF(T294&gt;1,V301,"")</f>
        <v/>
      </c>
      <c r="W302" s="78" t="str">
        <f>IF(T294&gt;1,W301,"")</f>
        <v/>
      </c>
      <c r="X302" s="78" t="str">
        <f>IF(T294&gt;1,X301,"")</f>
        <v/>
      </c>
      <c r="Y302" s="78" t="str">
        <f>IF(T294&gt;1,Y301,"")</f>
        <v/>
      </c>
      <c r="Z302" s="78" t="str">
        <f>IF(T294&gt;1,Z301,"")</f>
        <v/>
      </c>
      <c r="AA302" s="78" t="str">
        <f>IF(T294&gt;1,AA301,"")</f>
        <v/>
      </c>
      <c r="AB302" s="78" t="str">
        <f>IF(T294&gt;1,IF(AB295&lt;U295,T302+(AB295-T295)*(U302-T302)/(U295-T295),IF(AB295&lt;V295,U302+(AB295-U295)*(V302-U302)/(V295-U295),IF(AB295&lt;W295,V302+(AB295-V295)*(W302-V302)/(W295-V295),IF(AB295&lt;X295,W302+(AB295-W295)*(X302-W302)/(X295-W295),IF(AB295&lt;Y295,X302+(AB295-X295)*(Y302-X302)/(Y295-X295),IF(AB295&lt;Z295,Y302+(AB295-Y295)*(Z302-Y302)/(Z295-Y295),IF(AB295&lt;AA295,Z302+(AB295-Z295)*(AA302-Z302)/(AA295-Z295),AA302))))))),"")</f>
        <v/>
      </c>
      <c r="AJ302" s="29" t="s">
        <v>197</v>
      </c>
      <c r="AK302" s="209" t="str">
        <f>IF(AK294&gt;1,AK301,"")</f>
        <v/>
      </c>
      <c r="AL302" s="78" t="str">
        <f>IF(AK294&gt;1,AL301,"")</f>
        <v/>
      </c>
      <c r="AM302" s="78" t="str">
        <f>IF(AK294&gt;1,AM301,"")</f>
        <v/>
      </c>
      <c r="AN302" s="78" t="str">
        <f>IF(AK294&gt;1,AN301,"")</f>
        <v/>
      </c>
      <c r="AO302" s="78" t="str">
        <f>IF(AK294&gt;1,AO301,"")</f>
        <v/>
      </c>
      <c r="AP302" s="78" t="str">
        <f>IF(AK294&gt;1,AP301,"")</f>
        <v/>
      </c>
      <c r="AQ302" s="78" t="str">
        <f>IF(AK294&gt;1,AQ301,"")</f>
        <v/>
      </c>
      <c r="AR302" s="78" t="str">
        <f>IF(AK294&gt;1,AR301,"")</f>
        <v/>
      </c>
      <c r="AS302" s="78" t="str">
        <f>IF(AK294&gt;1,IF(AS295&lt;AL295,AK302+(AS295-AK295)*(AL302-AK302)/(AL295-AK295),IF(AS295&lt;AM295,AL302+(AS295-AL295)*(AM302-AL302)/(AM295-AL295),IF(AS295&lt;AN295,AM302+(AS295-AM295)*(AN302-AM302)/(AN295-AM295),IF(AS295&lt;AO295,AN302+(AS295-AN295)*(AO302-AN302)/(AO295-AN295),IF(AS295&lt;AP295,AO302+(AS295-AO295)*(AP302-AO302)/(AP295-AO295),IF(AS295&lt;AQ295,AP302+(AS295-AP295)*(AQ302-AP302)/(AQ295-AP295),IF(AS295&lt;AR295,AQ302+(AS295-AQ295)*(AR302-AQ302)/(AR295-AQ295),AR302))))))),"")</f>
        <v/>
      </c>
      <c r="BA302" s="29" t="s">
        <v>197</v>
      </c>
      <c r="BB302" s="209" t="str">
        <f>IF(BB294&gt;1,BB301,"")</f>
        <v/>
      </c>
      <c r="BC302" s="78" t="str">
        <f>IF(BB294&gt;1,BC301,"")</f>
        <v/>
      </c>
      <c r="BD302" s="78" t="str">
        <f>IF(BB294&gt;1,BD301,"")</f>
        <v/>
      </c>
      <c r="BE302" s="78" t="str">
        <f>IF(BB294&gt;1,BE301,"")</f>
        <v/>
      </c>
      <c r="BF302" s="78" t="str">
        <f>IF(BB294&gt;1,BF301,"")</f>
        <v/>
      </c>
      <c r="BG302" s="78" t="str">
        <f>IF(BB294&gt;1,BG301,"")</f>
        <v/>
      </c>
      <c r="BH302" s="78" t="str">
        <f>IF(BB294&gt;1,BH301,"")</f>
        <v/>
      </c>
      <c r="BI302" s="78" t="str">
        <f>IF(BB294&gt;1,BI301,"")</f>
        <v/>
      </c>
      <c r="BJ302" s="78" t="str">
        <f>IF(BB294&gt;1,IF(BJ295&lt;BC295,BB302+(BJ295-BB295)*(BC302-BB302)/(BC295-BB295),IF(BJ295&lt;BD295,BC302+(BJ295-BC295)*(BD302-BC302)/(BD295-BC295),IF(BJ295&lt;BE295,BD302+(BJ295-BD295)*(BE302-BD302)/(BE295-BD295),IF(BJ295&lt;BF295,BE302+(BJ295-BE295)*(BF302-BE302)/(BF295-BE295),IF(BJ295&lt;BG295,BF302+(BJ295-BF295)*(BG302-BF302)/(BG295-BF295),IF(BJ295&lt;BH295,BG302+(BJ295-BG295)*(BH302-BG302)/(BH295-BG295),IF(BJ295&lt;BI295,BH302+(BJ295-BH295)*(BI302-BH302)/(BI295-BH295),BI302))))))),"")</f>
        <v/>
      </c>
      <c r="BR302" s="29" t="s">
        <v>197</v>
      </c>
      <c r="BS302" s="209" t="str">
        <f>IF(BS294&gt;1,BS301,"")</f>
        <v/>
      </c>
      <c r="BT302" s="78" t="str">
        <f>IF(BS294&gt;1,BT301,"")</f>
        <v/>
      </c>
      <c r="BU302" s="78" t="str">
        <f>IF(BS294&gt;1,BU301,"")</f>
        <v/>
      </c>
      <c r="BV302" s="78" t="str">
        <f>IF(BS294&gt;1,BV301,"")</f>
        <v/>
      </c>
      <c r="BW302" s="78" t="str">
        <f>IF(BS294&gt;1,BW301,"")</f>
        <v/>
      </c>
      <c r="BX302" s="78" t="str">
        <f>IF(BS294&gt;1,BX301,"")</f>
        <v/>
      </c>
      <c r="BY302" s="78" t="str">
        <f>IF(BS294&gt;1,BY301,"")</f>
        <v/>
      </c>
      <c r="BZ302" s="78" t="str">
        <f>IF(BS294&gt;1,BZ301,"")</f>
        <v/>
      </c>
      <c r="CA302" s="78" t="str">
        <f>IF(BS294&gt;1,IF(CA295&lt;BT295,BS302+(CA295-BS295)*(BT302-BS302)/(BT295-BS295),IF(CA295&lt;BU295,BT302+(CA295-BT295)*(BU302-BT302)/(BU295-BT295),IF(CA295&lt;BV295,BU302+(CA295-BU295)*(BV302-BU302)/(BV295-BU295),IF(CA295&lt;BW295,BV302+(CA295-BV295)*(BW302-BV302)/(BW295-BV295),IF(CA295&lt;BX295,BW302+(CA295-BW295)*(BX302-BW302)/(BX295-BW295),IF(CA295&lt;BY295,BX302+(CA295-BX295)*(BY302-BX302)/(BY295-BX295),IF(CA295&lt;BZ295,BY302+(CA295-BY295)*(BZ302-BY302)/(BZ295-BY295),BZ302))))))),"")</f>
        <v/>
      </c>
      <c r="CI302" s="29" t="s">
        <v>197</v>
      </c>
      <c r="CJ302" s="209" t="str">
        <f>IF(CJ294&gt;1,CJ301,"")</f>
        <v/>
      </c>
      <c r="CK302" s="78" t="str">
        <f>IF(CJ294&gt;1,CK301,"")</f>
        <v/>
      </c>
      <c r="CL302" s="78" t="str">
        <f>IF(CJ294&gt;1,CL301,"")</f>
        <v/>
      </c>
      <c r="CM302" s="78" t="str">
        <f>IF(CJ294&gt;1,CM301,"")</f>
        <v/>
      </c>
      <c r="CN302" s="78" t="str">
        <f>IF(CJ294&gt;1,CN301,"")</f>
        <v/>
      </c>
      <c r="CO302" s="78" t="str">
        <f>IF(CJ294&gt;1,CO301,"")</f>
        <v/>
      </c>
      <c r="CP302" s="78" t="str">
        <f>IF(CJ294&gt;1,CP301,"")</f>
        <v/>
      </c>
      <c r="CQ302" s="78" t="str">
        <f>IF(CJ294&gt;1,CQ301,"")</f>
        <v/>
      </c>
      <c r="CR302" s="78" t="str">
        <f>IF(CJ294&gt;1,IF(CR295&lt;CK295,CJ302+(CR295-CJ295)*(CK302-CJ302)/(CK295-CJ295),IF(CR295&lt;CL295,CK302+(CR295-CK295)*(CL302-CK302)/(CL295-CK295),IF(CR295&lt;CM295,CL302+(CR295-CL295)*(CM302-CL302)/(CM295-CL295),IF(CR295&lt;CN295,CM302+(CR295-CM295)*(CN302-CM302)/(CN295-CM295),IF(CR295&lt;CO295,CN302+(CR295-CN295)*(CO302-CN302)/(CO295-CN295),IF(CR295&lt;CP295,CO302+(CR295-CO295)*(CP302-CO302)/(CP295-CO295),IF(CR295&lt;CQ295,CP302+(CR295-CP295)*(CQ302-CP302)/(CQ295-CP295),CQ302))))))),"")</f>
        <v/>
      </c>
      <c r="CZ302" s="29" t="s">
        <v>197</v>
      </c>
      <c r="DA302" s="209" t="str">
        <f>IF(DA294&gt;1,DA301,"")</f>
        <v/>
      </c>
      <c r="DB302" s="78" t="str">
        <f>IF(DA294&gt;1,DB301,"")</f>
        <v/>
      </c>
      <c r="DC302" s="78" t="str">
        <f>IF(DA294&gt;1,DC301,"")</f>
        <v/>
      </c>
      <c r="DD302" s="78" t="str">
        <f>IF(DA294&gt;1,DD301,"")</f>
        <v/>
      </c>
      <c r="DE302" s="78" t="str">
        <f>IF(DA294&gt;1,DE301,"")</f>
        <v/>
      </c>
      <c r="DF302" s="78" t="str">
        <f>IF(DA294&gt;1,DF301,"")</f>
        <v/>
      </c>
      <c r="DG302" s="78" t="str">
        <f>IF(DA294&gt;1,DG301,"")</f>
        <v/>
      </c>
      <c r="DH302" s="78" t="str">
        <f>IF(DA294&gt;1,DH301,"")</f>
        <v/>
      </c>
      <c r="DI302" s="78" t="str">
        <f>IF(DA294&gt;1,IF(DI295&lt;DB295,DA302+(DI295-DA295)*(DB302-DA302)/(DB295-DA295),IF(DI295&lt;DC295,DB302+(DI295-DB295)*(DC302-DB302)/(DC295-DB295),IF(DI295&lt;DD295,DC302+(DI295-DC295)*(DD302-DC302)/(DD295-DC295),IF(DI295&lt;DE295,DD302+(DI295-DD295)*(DE302-DD302)/(DE295-DD295),IF(DI295&lt;DF295,DE302+(DI295-DE295)*(DF302-DE302)/(DF295-DE295),IF(DI295&lt;DG295,DF302+(DI295-DF295)*(DG302-DF302)/(DG295-DF295),IF(DI295&lt;DH295,DG302+(DI295-DG295)*(DH302-DG302)/(DH295-DG295),DH302))))))),"")</f>
        <v/>
      </c>
      <c r="DQ302" s="29" t="s">
        <v>197</v>
      </c>
      <c r="DR302" s="209" t="str">
        <f>IF(DR294&gt;1,DR301,"")</f>
        <v/>
      </c>
      <c r="DS302" s="78" t="str">
        <f>IF(DR294&gt;1,DS301,"")</f>
        <v/>
      </c>
      <c r="DT302" s="78" t="str">
        <f>IF(DR294&gt;1,DT301,"")</f>
        <v/>
      </c>
      <c r="DU302" s="78" t="str">
        <f>IF(DR294&gt;1,DU301,"")</f>
        <v/>
      </c>
      <c r="DV302" s="78" t="str">
        <f>IF(DR294&gt;1,DV301,"")</f>
        <v/>
      </c>
      <c r="DW302" s="78" t="str">
        <f>IF(DR294&gt;1,DW301,"")</f>
        <v/>
      </c>
      <c r="DX302" s="78" t="str">
        <f>IF(DR294&gt;1,DX301,"")</f>
        <v/>
      </c>
      <c r="DY302" s="78" t="str">
        <f>IF(DR294&gt;1,DY301,"")</f>
        <v/>
      </c>
      <c r="DZ302" s="78" t="str">
        <f>IF(DR294&gt;1,IF(DZ295&lt;DS295,DR302+(DZ295-DR295)*(DS302-DR302)/(DS295-DR295),IF(DZ295&lt;DT295,DS302+(DZ295-DS295)*(DT302-DS302)/(DT295-DS295),IF(DZ295&lt;DU295,DT302+(DZ295-DT295)*(DU302-DT302)/(DU295-DT295),IF(DZ295&lt;DV295,DU302+(DZ295-DU295)*(DV302-DU302)/(DV295-DU295),IF(DZ295&lt;DW295,DV302+(DZ295-DV295)*(DW302-DV302)/(DW295-DV295),IF(DZ295&lt;DX295,DW302+(DZ295-DW295)*(DX302-DW302)/(DX295-DW295),IF(DZ295&lt;DY295,DX302+(DZ295-DX295)*(DY302-DX302)/(DY295-DX295),DY302))))))),"")</f>
        <v/>
      </c>
    </row>
    <row r="303" spans="2:132" x14ac:dyDescent="0.2">
      <c r="B303" s="118"/>
      <c r="C303" s="17"/>
      <c r="D303" s="17"/>
      <c r="E303" s="17"/>
      <c r="F303" s="17"/>
      <c r="G303" s="17"/>
      <c r="H303" s="17"/>
      <c r="I303" s="17"/>
      <c r="J303" s="17" t="s">
        <v>198</v>
      </c>
      <c r="K303" s="113">
        <f>SUM(K296:K302)</f>
        <v>-0.20343492638436428</v>
      </c>
      <c r="S303" s="118"/>
      <c r="T303" s="213"/>
      <c r="U303" s="213"/>
      <c r="V303" s="213"/>
      <c r="W303" s="213"/>
      <c r="X303" s="213"/>
      <c r="Y303" s="213"/>
      <c r="Z303" s="213"/>
      <c r="AA303" s="213" t="s">
        <v>198</v>
      </c>
      <c r="AB303" s="113">
        <f>SUM(AB296:AB302)</f>
        <v>0.29499999999999998</v>
      </c>
      <c r="AJ303" s="118"/>
      <c r="AK303" s="213"/>
      <c r="AL303" s="213"/>
      <c r="AM303" s="213"/>
      <c r="AN303" s="213"/>
      <c r="AO303" s="213"/>
      <c r="AP303" s="213"/>
      <c r="AQ303" s="213"/>
      <c r="AR303" s="213" t="s">
        <v>198</v>
      </c>
      <c r="AS303" s="113">
        <f>SUM(AS296:AS302)</f>
        <v>-0.20343492638436428</v>
      </c>
      <c r="BA303" s="118"/>
      <c r="BB303" s="213"/>
      <c r="BC303" s="213"/>
      <c r="BD303" s="213"/>
      <c r="BE303" s="213"/>
      <c r="BF303" s="213"/>
      <c r="BG303" s="213"/>
      <c r="BH303" s="213"/>
      <c r="BI303" s="213" t="s">
        <v>198</v>
      </c>
      <c r="BJ303" s="113">
        <f>SUM(BJ296:BJ302)</f>
        <v>0.29499999999999998</v>
      </c>
      <c r="BR303" s="118"/>
      <c r="BS303" s="213"/>
      <c r="BT303" s="213"/>
      <c r="BU303" s="213"/>
      <c r="BV303" s="213"/>
      <c r="BW303" s="213"/>
      <c r="BX303" s="213"/>
      <c r="BY303" s="213"/>
      <c r="BZ303" s="213" t="s">
        <v>198</v>
      </c>
      <c r="CA303" s="113">
        <f>SUM(CA296:CA302)</f>
        <v>-0.27713345407164941</v>
      </c>
      <c r="CI303" s="118"/>
      <c r="CJ303" s="213"/>
      <c r="CK303" s="213"/>
      <c r="CL303" s="213"/>
      <c r="CM303" s="213"/>
      <c r="CN303" s="213"/>
      <c r="CO303" s="213"/>
      <c r="CP303" s="213"/>
      <c r="CQ303" s="213" t="s">
        <v>198</v>
      </c>
      <c r="CR303" s="113">
        <f>SUM(CR296:CR302)</f>
        <v>0.1931301472312715</v>
      </c>
      <c r="CZ303" s="118"/>
      <c r="DA303" s="213"/>
      <c r="DB303" s="213"/>
      <c r="DC303" s="213"/>
      <c r="DD303" s="213"/>
      <c r="DE303" s="213"/>
      <c r="DF303" s="213"/>
      <c r="DG303" s="213"/>
      <c r="DH303" s="213" t="s">
        <v>198</v>
      </c>
      <c r="DI303" s="113">
        <f>SUM(DI296:DI302)</f>
        <v>-0.27713345407164941</v>
      </c>
      <c r="DQ303" s="118"/>
      <c r="DR303" s="213"/>
      <c r="DS303" s="213"/>
      <c r="DT303" s="213"/>
      <c r="DU303" s="213"/>
      <c r="DV303" s="213"/>
      <c r="DW303" s="213"/>
      <c r="DX303" s="213"/>
      <c r="DY303" s="213" t="s">
        <v>198</v>
      </c>
      <c r="DZ303" s="113">
        <f>SUM(DZ296:DZ302)</f>
        <v>0.1931301472312715</v>
      </c>
    </row>
    <row r="304" spans="2:132" x14ac:dyDescent="0.2">
      <c r="B304" s="119" t="s">
        <v>199</v>
      </c>
      <c r="C304" s="17"/>
      <c r="D304" s="17"/>
      <c r="E304" s="39"/>
      <c r="F304" s="17"/>
      <c r="G304" s="17"/>
      <c r="H304" s="17"/>
      <c r="I304" s="17"/>
      <c r="J304" s="17"/>
      <c r="K304" s="17"/>
      <c r="S304" s="119" t="s">
        <v>199</v>
      </c>
      <c r="T304" s="213"/>
      <c r="U304" s="213"/>
      <c r="V304" s="39"/>
      <c r="W304" s="213"/>
      <c r="X304" s="213"/>
      <c r="Y304" s="213"/>
      <c r="Z304" s="213"/>
      <c r="AA304" s="213"/>
      <c r="AB304" s="213"/>
      <c r="AJ304" s="119" t="s">
        <v>199</v>
      </c>
      <c r="AK304" s="213"/>
      <c r="AL304" s="213"/>
      <c r="AM304" s="39"/>
      <c r="AN304" s="213"/>
      <c r="AO304" s="213"/>
      <c r="AP304" s="213"/>
      <c r="AQ304" s="213"/>
      <c r="AR304" s="213"/>
      <c r="AS304" s="213"/>
      <c r="BA304" s="119" t="s">
        <v>199</v>
      </c>
      <c r="BB304" s="213"/>
      <c r="BC304" s="213"/>
      <c r="BD304" s="39"/>
      <c r="BE304" s="213"/>
      <c r="BF304" s="213"/>
      <c r="BG304" s="213"/>
      <c r="BH304" s="213"/>
      <c r="BI304" s="213"/>
      <c r="BJ304" s="213"/>
      <c r="BR304" s="119" t="s">
        <v>199</v>
      </c>
      <c r="BS304" s="213"/>
      <c r="BT304" s="213"/>
      <c r="BU304" s="39"/>
      <c r="BV304" s="213"/>
      <c r="BW304" s="213"/>
      <c r="BX304" s="213"/>
      <c r="BY304" s="213"/>
      <c r="BZ304" s="213"/>
      <c r="CA304" s="213"/>
      <c r="CI304" s="119" t="s">
        <v>199</v>
      </c>
      <c r="CJ304" s="213"/>
      <c r="CK304" s="213"/>
      <c r="CL304" s="39"/>
      <c r="CM304" s="213"/>
      <c r="CN304" s="213"/>
      <c r="CO304" s="213"/>
      <c r="CP304" s="213"/>
      <c r="CQ304" s="213"/>
      <c r="CR304" s="213"/>
      <c r="CZ304" s="119" t="s">
        <v>199</v>
      </c>
      <c r="DA304" s="213"/>
      <c r="DB304" s="213"/>
      <c r="DC304" s="39"/>
      <c r="DD304" s="213"/>
      <c r="DE304" s="213"/>
      <c r="DF304" s="213"/>
      <c r="DG304" s="213"/>
      <c r="DH304" s="213"/>
      <c r="DI304" s="213"/>
      <c r="DQ304" s="119" t="s">
        <v>199</v>
      </c>
      <c r="DR304" s="213"/>
      <c r="DS304" s="213"/>
      <c r="DT304" s="39"/>
      <c r="DU304" s="213"/>
      <c r="DV304" s="213"/>
      <c r="DW304" s="213"/>
      <c r="DX304" s="213"/>
      <c r="DY304" s="213"/>
      <c r="DZ304" s="213"/>
    </row>
    <row r="305" spans="2:130" x14ac:dyDescent="0.2">
      <c r="B305" s="29" t="s">
        <v>200</v>
      </c>
      <c r="C305" s="17"/>
      <c r="D305" s="17"/>
      <c r="E305" s="39"/>
      <c r="F305" s="17"/>
      <c r="G305" s="17"/>
      <c r="H305" s="17"/>
      <c r="I305" s="17"/>
      <c r="J305" s="17"/>
      <c r="K305" s="17"/>
      <c r="S305" s="29" t="s">
        <v>200</v>
      </c>
      <c r="T305" s="213"/>
      <c r="U305" s="213"/>
      <c r="V305" s="39"/>
      <c r="W305" s="213"/>
      <c r="X305" s="213"/>
      <c r="Y305" s="213"/>
      <c r="Z305" s="213"/>
      <c r="AA305" s="213"/>
      <c r="AB305" s="213"/>
      <c r="AJ305" s="29" t="s">
        <v>200</v>
      </c>
      <c r="AK305" s="213"/>
      <c r="AL305" s="213"/>
      <c r="AM305" s="39"/>
      <c r="AN305" s="213"/>
      <c r="AO305" s="213"/>
      <c r="AP305" s="213"/>
      <c r="AQ305" s="213"/>
      <c r="AR305" s="213"/>
      <c r="AS305" s="213"/>
      <c r="BA305" s="29" t="s">
        <v>200</v>
      </c>
      <c r="BB305" s="213"/>
      <c r="BC305" s="213"/>
      <c r="BD305" s="39"/>
      <c r="BE305" s="213"/>
      <c r="BF305" s="213"/>
      <c r="BG305" s="213"/>
      <c r="BH305" s="213"/>
      <c r="BI305" s="213"/>
      <c r="BJ305" s="213"/>
      <c r="BR305" s="29" t="s">
        <v>200</v>
      </c>
      <c r="BS305" s="213"/>
      <c r="BT305" s="213"/>
      <c r="BU305" s="39"/>
      <c r="BV305" s="213"/>
      <c r="BW305" s="213"/>
      <c r="BX305" s="213"/>
      <c r="BY305" s="213"/>
      <c r="BZ305" s="213"/>
      <c r="CA305" s="213"/>
      <c r="CI305" s="29" t="s">
        <v>200</v>
      </c>
      <c r="CJ305" s="213"/>
      <c r="CK305" s="213"/>
      <c r="CL305" s="39"/>
      <c r="CM305" s="213"/>
      <c r="CN305" s="213"/>
      <c r="CO305" s="213"/>
      <c r="CP305" s="213"/>
      <c r="CQ305" s="213"/>
      <c r="CR305" s="213"/>
      <c r="CZ305" s="29" t="s">
        <v>200</v>
      </c>
      <c r="DA305" s="213"/>
      <c r="DB305" s="213"/>
      <c r="DC305" s="39"/>
      <c r="DD305" s="213"/>
      <c r="DE305" s="213"/>
      <c r="DF305" s="213"/>
      <c r="DG305" s="213"/>
      <c r="DH305" s="213"/>
      <c r="DI305" s="213"/>
      <c r="DQ305" s="29" t="s">
        <v>200</v>
      </c>
      <c r="DR305" s="213"/>
      <c r="DS305" s="213"/>
      <c r="DT305" s="39"/>
      <c r="DU305" s="213"/>
      <c r="DV305" s="213"/>
      <c r="DW305" s="213"/>
      <c r="DX305" s="213"/>
      <c r="DY305" s="213"/>
      <c r="DZ305" s="213"/>
    </row>
    <row r="306" spans="2:130" x14ac:dyDescent="0.2">
      <c r="B306" s="101" t="s">
        <v>192</v>
      </c>
      <c r="C306" s="113">
        <f>C294</f>
        <v>0.26250000000000001</v>
      </c>
      <c r="D306" s="30"/>
      <c r="E306" s="28"/>
      <c r="F306" s="17"/>
      <c r="G306" s="17"/>
      <c r="H306" s="17"/>
      <c r="I306" s="17"/>
      <c r="J306" s="17"/>
      <c r="K306" s="17"/>
      <c r="S306" s="101" t="s">
        <v>192</v>
      </c>
      <c r="T306" s="113">
        <f>T294</f>
        <v>0.26250000000000001</v>
      </c>
      <c r="U306" s="30"/>
      <c r="V306" s="28"/>
      <c r="W306" s="213"/>
      <c r="X306" s="213"/>
      <c r="Y306" s="213"/>
      <c r="Z306" s="213"/>
      <c r="AA306" s="213"/>
      <c r="AB306" s="213"/>
      <c r="AJ306" s="101" t="s">
        <v>192</v>
      </c>
      <c r="AK306" s="113">
        <f>AK294</f>
        <v>0.26250000000000001</v>
      </c>
      <c r="AL306" s="30"/>
      <c r="AM306" s="28"/>
      <c r="AN306" s="213"/>
      <c r="AO306" s="213"/>
      <c r="AP306" s="213"/>
      <c r="AQ306" s="213"/>
      <c r="AR306" s="213"/>
      <c r="AS306" s="213"/>
      <c r="BA306" s="101" t="s">
        <v>192</v>
      </c>
      <c r="BB306" s="113">
        <f>BB294</f>
        <v>0.26250000000000001</v>
      </c>
      <c r="BC306" s="30"/>
      <c r="BD306" s="28"/>
      <c r="BE306" s="213"/>
      <c r="BF306" s="213"/>
      <c r="BG306" s="213"/>
      <c r="BH306" s="213"/>
      <c r="BI306" s="213"/>
      <c r="BJ306" s="213"/>
      <c r="BR306" s="101" t="s">
        <v>192</v>
      </c>
      <c r="BS306" s="113">
        <f>BS294</f>
        <v>0.52500000000000002</v>
      </c>
      <c r="BT306" s="30"/>
      <c r="BU306" s="28"/>
      <c r="BV306" s="213"/>
      <c r="BW306" s="213"/>
      <c r="BX306" s="213"/>
      <c r="BY306" s="213"/>
      <c r="BZ306" s="213"/>
      <c r="CA306" s="213"/>
      <c r="CI306" s="101" t="s">
        <v>192</v>
      </c>
      <c r="CJ306" s="113">
        <f>CJ294</f>
        <v>0.52500000000000002</v>
      </c>
      <c r="CK306" s="30"/>
      <c r="CL306" s="28"/>
      <c r="CM306" s="213"/>
      <c r="CN306" s="213"/>
      <c r="CO306" s="213"/>
      <c r="CP306" s="213"/>
      <c r="CQ306" s="213"/>
      <c r="CR306" s="213"/>
      <c r="CZ306" s="101" t="s">
        <v>192</v>
      </c>
      <c r="DA306" s="113">
        <f>DA294</f>
        <v>0.52500000000000002</v>
      </c>
      <c r="DB306" s="30"/>
      <c r="DC306" s="28"/>
      <c r="DD306" s="213"/>
      <c r="DE306" s="213"/>
      <c r="DF306" s="213"/>
      <c r="DG306" s="213"/>
      <c r="DH306" s="213"/>
      <c r="DI306" s="213"/>
      <c r="DQ306" s="101" t="s">
        <v>192</v>
      </c>
      <c r="DR306" s="113">
        <f>DR294</f>
        <v>0.52500000000000002</v>
      </c>
      <c r="DS306" s="30"/>
      <c r="DT306" s="28"/>
      <c r="DU306" s="213"/>
      <c r="DV306" s="213"/>
      <c r="DW306" s="213"/>
      <c r="DX306" s="213"/>
      <c r="DY306" s="213"/>
      <c r="DZ306" s="213"/>
    </row>
    <row r="307" spans="2:130" x14ac:dyDescent="0.2">
      <c r="B307" s="24" t="s">
        <v>193</v>
      </c>
      <c r="C307" s="98">
        <v>10</v>
      </c>
      <c r="D307" s="98">
        <v>15</v>
      </c>
      <c r="E307" s="98">
        <v>20</v>
      </c>
      <c r="F307" s="64">
        <v>25</v>
      </c>
      <c r="G307" s="64">
        <v>30</v>
      </c>
      <c r="H307" s="64">
        <v>35</v>
      </c>
      <c r="I307" s="64">
        <v>45</v>
      </c>
      <c r="J307" s="64">
        <v>60</v>
      </c>
      <c r="K307" s="114">
        <f>K295</f>
        <v>26.565073615635743</v>
      </c>
      <c r="S307" s="24" t="s">
        <v>193</v>
      </c>
      <c r="T307" s="98">
        <v>10</v>
      </c>
      <c r="U307" s="98">
        <v>15</v>
      </c>
      <c r="V307" s="98">
        <v>20</v>
      </c>
      <c r="W307" s="214">
        <v>25</v>
      </c>
      <c r="X307" s="214">
        <v>30</v>
      </c>
      <c r="Y307" s="214">
        <v>35</v>
      </c>
      <c r="Z307" s="214">
        <v>45</v>
      </c>
      <c r="AA307" s="214">
        <v>60</v>
      </c>
      <c r="AB307" s="114">
        <f>AB295</f>
        <v>26.565073615635743</v>
      </c>
      <c r="AJ307" s="24" t="s">
        <v>193</v>
      </c>
      <c r="AK307" s="98">
        <v>10</v>
      </c>
      <c r="AL307" s="98">
        <v>15</v>
      </c>
      <c r="AM307" s="98">
        <v>20</v>
      </c>
      <c r="AN307" s="214">
        <v>25</v>
      </c>
      <c r="AO307" s="214">
        <v>30</v>
      </c>
      <c r="AP307" s="214">
        <v>35</v>
      </c>
      <c r="AQ307" s="214">
        <v>45</v>
      </c>
      <c r="AR307" s="214">
        <v>60</v>
      </c>
      <c r="AS307" s="114">
        <f>AS295</f>
        <v>26.565073615635743</v>
      </c>
      <c r="BA307" s="24" t="s">
        <v>193</v>
      </c>
      <c r="BB307" s="98">
        <v>10</v>
      </c>
      <c r="BC307" s="98">
        <v>15</v>
      </c>
      <c r="BD307" s="98">
        <v>20</v>
      </c>
      <c r="BE307" s="214">
        <v>25</v>
      </c>
      <c r="BF307" s="214">
        <v>30</v>
      </c>
      <c r="BG307" s="214">
        <v>35</v>
      </c>
      <c r="BH307" s="214">
        <v>45</v>
      </c>
      <c r="BI307" s="214">
        <v>60</v>
      </c>
      <c r="BJ307" s="114">
        <f>BJ295</f>
        <v>26.565073615635743</v>
      </c>
      <c r="BR307" s="24" t="s">
        <v>193</v>
      </c>
      <c r="BS307" s="98">
        <v>10</v>
      </c>
      <c r="BT307" s="98">
        <v>15</v>
      </c>
      <c r="BU307" s="98">
        <v>20</v>
      </c>
      <c r="BV307" s="214">
        <v>25</v>
      </c>
      <c r="BW307" s="214">
        <v>30</v>
      </c>
      <c r="BX307" s="214">
        <v>35</v>
      </c>
      <c r="BY307" s="214">
        <v>45</v>
      </c>
      <c r="BZ307" s="214">
        <v>60</v>
      </c>
      <c r="CA307" s="114">
        <f>CA295</f>
        <v>26.565073615635743</v>
      </c>
      <c r="CI307" s="24" t="s">
        <v>193</v>
      </c>
      <c r="CJ307" s="98">
        <v>10</v>
      </c>
      <c r="CK307" s="98">
        <v>15</v>
      </c>
      <c r="CL307" s="98">
        <v>20</v>
      </c>
      <c r="CM307" s="214">
        <v>25</v>
      </c>
      <c r="CN307" s="214">
        <v>30</v>
      </c>
      <c r="CO307" s="214">
        <v>35</v>
      </c>
      <c r="CP307" s="214">
        <v>45</v>
      </c>
      <c r="CQ307" s="214">
        <v>60</v>
      </c>
      <c r="CR307" s="114">
        <f>CR295</f>
        <v>26.565073615635743</v>
      </c>
      <c r="CZ307" s="24" t="s">
        <v>193</v>
      </c>
      <c r="DA307" s="98">
        <v>10</v>
      </c>
      <c r="DB307" s="98">
        <v>15</v>
      </c>
      <c r="DC307" s="98">
        <v>20</v>
      </c>
      <c r="DD307" s="214">
        <v>25</v>
      </c>
      <c r="DE307" s="214">
        <v>30</v>
      </c>
      <c r="DF307" s="214">
        <v>35</v>
      </c>
      <c r="DG307" s="214">
        <v>45</v>
      </c>
      <c r="DH307" s="214">
        <v>60</v>
      </c>
      <c r="DI307" s="114">
        <f>DI295</f>
        <v>26.565073615635743</v>
      </c>
      <c r="DQ307" s="24" t="s">
        <v>193</v>
      </c>
      <c r="DR307" s="98">
        <v>10</v>
      </c>
      <c r="DS307" s="98">
        <v>15</v>
      </c>
      <c r="DT307" s="98">
        <v>20</v>
      </c>
      <c r="DU307" s="214">
        <v>25</v>
      </c>
      <c r="DV307" s="214">
        <v>30</v>
      </c>
      <c r="DW307" s="214">
        <v>35</v>
      </c>
      <c r="DX307" s="214">
        <v>45</v>
      </c>
      <c r="DY307" s="214">
        <v>60</v>
      </c>
      <c r="DZ307" s="114">
        <f>DZ295</f>
        <v>26.565073615635743</v>
      </c>
    </row>
    <row r="308" spans="2:130" x14ac:dyDescent="0.2">
      <c r="B308" s="24" t="s">
        <v>194</v>
      </c>
      <c r="C308" s="115" t="str">
        <f>IF(C306&lt;=0.25,C309,"")</f>
        <v/>
      </c>
      <c r="D308" s="78" t="str">
        <f>IF(C306&lt;=0.25,D309,"")</f>
        <v/>
      </c>
      <c r="E308" s="78" t="str">
        <f>IF(C306&lt;=0.25,E309,"")</f>
        <v/>
      </c>
      <c r="F308" s="78" t="str">
        <f>IF(C306&lt;=0.25,F309,"")</f>
        <v/>
      </c>
      <c r="G308" s="78" t="str">
        <f>IF(C306&lt;=0.25,G309,"")</f>
        <v/>
      </c>
      <c r="H308" s="78" t="str">
        <f>IF(C306&lt;=0.25,H309,"")</f>
        <v/>
      </c>
      <c r="I308" s="78" t="str">
        <f>IF(C306&lt;=0.25,I309,"")</f>
        <v/>
      </c>
      <c r="J308" s="78" t="str">
        <f>IF(C306&lt;=0.25,J309,"")</f>
        <v/>
      </c>
      <c r="K308" s="116" t="str">
        <f>IF(C306&lt;=0.25,IF(K307&lt;D307,C308+(K307-C307)*(D308-C308)/(D307-C307),IF(K307&lt;E307,D308+(K307-D307)*(E308-D308)/(E307-D307),IF(K307&lt;F307,E308+(K307-E307)*(F308-E308)/(F307-E307),IF(K307&lt;G307,F308+(K307-F307)*(G308-F308)/(G307-F307),IF(K307&lt;H307,G308+(K307-G307)*(H308-G308)/(H307-G307),IF(K307&lt;I307,H308+(K307-H307)*(I308-H308)/(I307-H307),IF(K307&lt;J307,I308+(K307-I307)*(J308-I308)/(J307-I307),J308))))))),"")</f>
        <v/>
      </c>
      <c r="S308" s="24" t="s">
        <v>194</v>
      </c>
      <c r="T308" s="209" t="str">
        <f>IF(T306&lt;=0.25,T309,"")</f>
        <v/>
      </c>
      <c r="U308" s="78" t="str">
        <f>IF(T306&lt;=0.25,U309,"")</f>
        <v/>
      </c>
      <c r="V308" s="78" t="str">
        <f>IF(T306&lt;=0.25,V309,"")</f>
        <v/>
      </c>
      <c r="W308" s="78" t="str">
        <f>IF(T306&lt;=0.25,W309,"")</f>
        <v/>
      </c>
      <c r="X308" s="78" t="str">
        <f>IF(T306&lt;=0.25,X309,"")</f>
        <v/>
      </c>
      <c r="Y308" s="78" t="str">
        <f>IF(T306&lt;=0.25,Y309,"")</f>
        <v/>
      </c>
      <c r="Z308" s="78" t="str">
        <f>IF(T306&lt;=0.25,Z309,"")</f>
        <v/>
      </c>
      <c r="AA308" s="78" t="str">
        <f>IF(T306&lt;=0.25,AA309,"")</f>
        <v/>
      </c>
      <c r="AB308" s="116" t="str">
        <f>IF(T306&lt;=0.25,IF(AB307&lt;U307,T308+(AB307-T307)*(U308-T308)/(U307-T307),IF(AB307&lt;V307,U308+(AB307-U307)*(V308-U308)/(V307-U307),IF(AB307&lt;W307,V308+(AB307-V307)*(W308-V308)/(W307-V307),IF(AB307&lt;X307,W308+(AB307-W307)*(X308-W308)/(X307-W307),IF(AB307&lt;Y307,X308+(AB307-X307)*(Y308-X308)/(Y307-X307),IF(AB307&lt;Z307,Y308+(AB307-Y307)*(Z308-Y308)/(Z307-Y307),IF(AB307&lt;AA307,Z308+(AB307-Z307)*(AA308-Z308)/(AA307-Z307),AA308))))))),"")</f>
        <v/>
      </c>
      <c r="AJ308" s="24" t="s">
        <v>194</v>
      </c>
      <c r="AK308" s="209" t="str">
        <f>IF(AK306&lt;=0.25,AK309,"")</f>
        <v/>
      </c>
      <c r="AL308" s="78" t="str">
        <f>IF(AK306&lt;=0.25,AL309,"")</f>
        <v/>
      </c>
      <c r="AM308" s="78" t="str">
        <f>IF(AK306&lt;=0.25,AM309,"")</f>
        <v/>
      </c>
      <c r="AN308" s="78" t="str">
        <f>IF(AK306&lt;=0.25,AN309,"")</f>
        <v/>
      </c>
      <c r="AO308" s="78" t="str">
        <f>IF(AK306&lt;=0.25,AO309,"")</f>
        <v/>
      </c>
      <c r="AP308" s="78" t="str">
        <f>IF(AK306&lt;=0.25,AP309,"")</f>
        <v/>
      </c>
      <c r="AQ308" s="78" t="str">
        <f>IF(AK306&lt;=0.25,AQ309,"")</f>
        <v/>
      </c>
      <c r="AR308" s="78" t="str">
        <f>IF(AK306&lt;=0.25,AR309,"")</f>
        <v/>
      </c>
      <c r="AS308" s="116" t="str">
        <f>IF(AK306&lt;=0.25,IF(AS307&lt;AL307,AK308+(AS307-AK307)*(AL308-AK308)/(AL307-AK307),IF(AS307&lt;AM307,AL308+(AS307-AL307)*(AM308-AL308)/(AM307-AL307),IF(AS307&lt;AN307,AM308+(AS307-AM307)*(AN308-AM308)/(AN307-AM307),IF(AS307&lt;AO307,AN308+(AS307-AN307)*(AO308-AN308)/(AO307-AN307),IF(AS307&lt;AP307,AO308+(AS307-AO307)*(AP308-AO308)/(AP307-AO307),IF(AS307&lt;AQ307,AP308+(AS307-AP307)*(AQ308-AP308)/(AQ307-AP307),IF(AS307&lt;AR307,AQ308+(AS307-AQ307)*(AR308-AQ308)/(AR307-AQ307),AR308))))))),"")</f>
        <v/>
      </c>
      <c r="BA308" s="24" t="s">
        <v>194</v>
      </c>
      <c r="BB308" s="209" t="str">
        <f>IF(BB306&lt;=0.25,BB309,"")</f>
        <v/>
      </c>
      <c r="BC308" s="78" t="str">
        <f>IF(BB306&lt;=0.25,BC309,"")</f>
        <v/>
      </c>
      <c r="BD308" s="78" t="str">
        <f>IF(BB306&lt;=0.25,BD309,"")</f>
        <v/>
      </c>
      <c r="BE308" s="78" t="str">
        <f>IF(BB306&lt;=0.25,BE309,"")</f>
        <v/>
      </c>
      <c r="BF308" s="78" t="str">
        <f>IF(BB306&lt;=0.25,BF309,"")</f>
        <v/>
      </c>
      <c r="BG308" s="78" t="str">
        <f>IF(BB306&lt;=0.25,BG309,"")</f>
        <v/>
      </c>
      <c r="BH308" s="78" t="str">
        <f>IF(BB306&lt;=0.25,BH309,"")</f>
        <v/>
      </c>
      <c r="BI308" s="78" t="str">
        <f>IF(BB306&lt;=0.25,BI309,"")</f>
        <v/>
      </c>
      <c r="BJ308" s="116" t="str">
        <f>IF(BB306&lt;=0.25,IF(BJ307&lt;BC307,BB308+(BJ307-BB307)*(BC308-BB308)/(BC307-BB307),IF(BJ307&lt;BD307,BC308+(BJ307-BC307)*(BD308-BC308)/(BD307-BC307),IF(BJ307&lt;BE307,BD308+(BJ307-BD307)*(BE308-BD308)/(BE307-BD307),IF(BJ307&lt;BF307,BE308+(BJ307-BE307)*(BF308-BE308)/(BF307-BE307),IF(BJ307&lt;BG307,BF308+(BJ307-BF307)*(BG308-BF308)/(BG307-BF307),IF(BJ307&lt;BH307,BG308+(BJ307-BG307)*(BH308-BG308)/(BH307-BG307),IF(BJ307&lt;BI307,BH308+(BJ307-BH307)*(BI308-BH308)/(BI307-BH307),BI308))))))),"")</f>
        <v/>
      </c>
      <c r="BR308" s="24" t="s">
        <v>194</v>
      </c>
      <c r="BS308" s="209" t="str">
        <f>IF(BS306&lt;=0.25,BS309,"")</f>
        <v/>
      </c>
      <c r="BT308" s="78" t="str">
        <f>IF(BS306&lt;=0.25,BT309,"")</f>
        <v/>
      </c>
      <c r="BU308" s="78" t="str">
        <f>IF(BS306&lt;=0.25,BU309,"")</f>
        <v/>
      </c>
      <c r="BV308" s="78" t="str">
        <f>IF(BS306&lt;=0.25,BV309,"")</f>
        <v/>
      </c>
      <c r="BW308" s="78" t="str">
        <f>IF(BS306&lt;=0.25,BW309,"")</f>
        <v/>
      </c>
      <c r="BX308" s="78" t="str">
        <f>IF(BS306&lt;=0.25,BX309,"")</f>
        <v/>
      </c>
      <c r="BY308" s="78" t="str">
        <f>IF(BS306&lt;=0.25,BY309,"")</f>
        <v/>
      </c>
      <c r="BZ308" s="78" t="str">
        <f>IF(BS306&lt;=0.25,BZ309,"")</f>
        <v/>
      </c>
      <c r="CA308" s="116" t="str">
        <f>IF(BS306&lt;=0.25,IF(CA307&lt;BT307,BS308+(CA307-BS307)*(BT308-BS308)/(BT307-BS307),IF(CA307&lt;BU307,BT308+(CA307-BT307)*(BU308-BT308)/(BU307-BT307),IF(CA307&lt;BV307,BU308+(CA307-BU307)*(BV308-BU308)/(BV307-BU307),IF(CA307&lt;BW307,BV308+(CA307-BV307)*(BW308-BV308)/(BW307-BV307),IF(CA307&lt;BX307,BW308+(CA307-BW307)*(BX308-BW308)/(BX307-BW307),IF(CA307&lt;BY307,BX308+(CA307-BX307)*(BY308-BX308)/(BY307-BX307),IF(CA307&lt;BZ307,BY308+(CA307-BY307)*(BZ308-BY308)/(BZ307-BY307),BZ308))))))),"")</f>
        <v/>
      </c>
      <c r="CI308" s="24" t="s">
        <v>194</v>
      </c>
      <c r="CJ308" s="209" t="str">
        <f>IF(CJ306&lt;=0.25,CJ309,"")</f>
        <v/>
      </c>
      <c r="CK308" s="78" t="str">
        <f>IF(CJ306&lt;=0.25,CK309,"")</f>
        <v/>
      </c>
      <c r="CL308" s="78" t="str">
        <f>IF(CJ306&lt;=0.25,CL309,"")</f>
        <v/>
      </c>
      <c r="CM308" s="78" t="str">
        <f>IF(CJ306&lt;=0.25,CM309,"")</f>
        <v/>
      </c>
      <c r="CN308" s="78" t="str">
        <f>IF(CJ306&lt;=0.25,CN309,"")</f>
        <v/>
      </c>
      <c r="CO308" s="78" t="str">
        <f>IF(CJ306&lt;=0.25,CO309,"")</f>
        <v/>
      </c>
      <c r="CP308" s="78" t="str">
        <f>IF(CJ306&lt;=0.25,CP309,"")</f>
        <v/>
      </c>
      <c r="CQ308" s="78" t="str">
        <f>IF(CJ306&lt;=0.25,CQ309,"")</f>
        <v/>
      </c>
      <c r="CR308" s="116" t="str">
        <f>IF(CJ306&lt;=0.25,IF(CR307&lt;CK307,CJ308+(CR307-CJ307)*(CK308-CJ308)/(CK307-CJ307),IF(CR307&lt;CL307,CK308+(CR307-CK307)*(CL308-CK308)/(CL307-CK307),IF(CR307&lt;CM307,CL308+(CR307-CL307)*(CM308-CL308)/(CM307-CL307),IF(CR307&lt;CN307,CM308+(CR307-CM307)*(CN308-CM308)/(CN307-CM307),IF(CR307&lt;CO307,CN308+(CR307-CN307)*(CO308-CN308)/(CO307-CN307),IF(CR307&lt;CP307,CO308+(CR307-CO307)*(CP308-CO308)/(CP307-CO307),IF(CR307&lt;CQ307,CP308+(CR307-CP307)*(CQ308-CP308)/(CQ307-CP307),CQ308))))))),"")</f>
        <v/>
      </c>
      <c r="CZ308" s="24" t="s">
        <v>194</v>
      </c>
      <c r="DA308" s="209" t="str">
        <f>IF(DA306&lt;=0.25,DA309,"")</f>
        <v/>
      </c>
      <c r="DB308" s="78" t="str">
        <f>IF(DA306&lt;=0.25,DB309,"")</f>
        <v/>
      </c>
      <c r="DC308" s="78" t="str">
        <f>IF(DA306&lt;=0.25,DC309,"")</f>
        <v/>
      </c>
      <c r="DD308" s="78" t="str">
        <f>IF(DA306&lt;=0.25,DD309,"")</f>
        <v/>
      </c>
      <c r="DE308" s="78" t="str">
        <f>IF(DA306&lt;=0.25,DE309,"")</f>
        <v/>
      </c>
      <c r="DF308" s="78" t="str">
        <f>IF(DA306&lt;=0.25,DF309,"")</f>
        <v/>
      </c>
      <c r="DG308" s="78" t="str">
        <f>IF(DA306&lt;=0.25,DG309,"")</f>
        <v/>
      </c>
      <c r="DH308" s="78" t="str">
        <f>IF(DA306&lt;=0.25,DH309,"")</f>
        <v/>
      </c>
      <c r="DI308" s="116" t="str">
        <f>IF(DA306&lt;=0.25,IF(DI307&lt;DB307,DA308+(DI307-DA307)*(DB308-DA308)/(DB307-DA307),IF(DI307&lt;DC307,DB308+(DI307-DB307)*(DC308-DB308)/(DC307-DB307),IF(DI307&lt;DD307,DC308+(DI307-DC307)*(DD308-DC308)/(DD307-DC307),IF(DI307&lt;DE307,DD308+(DI307-DD307)*(DE308-DD308)/(DE307-DD307),IF(DI307&lt;DF307,DE308+(DI307-DE307)*(DF308-DE308)/(DF307-DE307),IF(DI307&lt;DG307,DF308+(DI307-DF307)*(DG308-DF308)/(DG307-DF307),IF(DI307&lt;DH307,DG308+(DI307-DG307)*(DH308-DG308)/(DH307-DG307),DH308))))))),"")</f>
        <v/>
      </c>
      <c r="DQ308" s="24" t="s">
        <v>194</v>
      </c>
      <c r="DR308" s="209" t="str">
        <f>IF(DR306&lt;=0.25,DR309,"")</f>
        <v/>
      </c>
      <c r="DS308" s="78" t="str">
        <f>IF(DR306&lt;=0.25,DS309,"")</f>
        <v/>
      </c>
      <c r="DT308" s="78" t="str">
        <f>IF(DR306&lt;=0.25,DT309,"")</f>
        <v/>
      </c>
      <c r="DU308" s="78" t="str">
        <f>IF(DR306&lt;=0.25,DU309,"")</f>
        <v/>
      </c>
      <c r="DV308" s="78" t="str">
        <f>IF(DR306&lt;=0.25,DV309,"")</f>
        <v/>
      </c>
      <c r="DW308" s="78" t="str">
        <f>IF(DR306&lt;=0.25,DW309,"")</f>
        <v/>
      </c>
      <c r="DX308" s="78" t="str">
        <f>IF(DR306&lt;=0.25,DX309,"")</f>
        <v/>
      </c>
      <c r="DY308" s="78" t="str">
        <f>IF(DR306&lt;=0.25,DY309,"")</f>
        <v/>
      </c>
      <c r="DZ308" s="116" t="str">
        <f>IF(DR306&lt;=0.25,IF(DZ307&lt;DS307,DR308+(DZ307-DR307)*(DS308-DR308)/(DS307-DR307),IF(DZ307&lt;DT307,DS308+(DZ307-DS307)*(DT308-DS308)/(DT307-DS307),IF(DZ307&lt;DU307,DT308+(DZ307-DT307)*(DU308-DT308)/(DU307-DT307),IF(DZ307&lt;DV307,DU308+(DZ307-DU307)*(DV308-DU308)/(DV307-DU307),IF(DZ307&lt;DW307,DV308+(DZ307-DV307)*(DW308-DV308)/(DW307-DV307),IF(DZ307&lt;DX307,DW308+(DZ307-DW307)*(DX308-DW308)/(DX307-DW307),IF(DZ307&lt;DY307,DX308+(DZ307-DX307)*(DY308-DX308)/(DY307-DX307),DY308))))))),"")</f>
        <v/>
      </c>
    </row>
    <row r="309" spans="2:130" x14ac:dyDescent="0.2">
      <c r="B309" s="26">
        <v>0.25</v>
      </c>
      <c r="C309" s="117">
        <v>-0.3</v>
      </c>
      <c r="D309" s="33">
        <v>-0.5</v>
      </c>
      <c r="E309" s="33">
        <v>-0.6</v>
      </c>
      <c r="F309" s="33">
        <v>-0.6</v>
      </c>
      <c r="G309" s="33">
        <v>-0.6</v>
      </c>
      <c r="H309" s="33">
        <v>-0.6</v>
      </c>
      <c r="I309" s="33">
        <v>-0.6</v>
      </c>
      <c r="J309" s="33">
        <v>-0.6</v>
      </c>
      <c r="K309" s="78"/>
      <c r="S309" s="26">
        <v>0.25</v>
      </c>
      <c r="T309" s="117">
        <v>-0.3</v>
      </c>
      <c r="U309" s="33">
        <v>-0.5</v>
      </c>
      <c r="V309" s="33">
        <v>-0.6</v>
      </c>
      <c r="W309" s="33">
        <v>-0.6</v>
      </c>
      <c r="X309" s="33">
        <v>-0.6</v>
      </c>
      <c r="Y309" s="33">
        <v>-0.6</v>
      </c>
      <c r="Z309" s="33">
        <v>-0.6</v>
      </c>
      <c r="AA309" s="33">
        <v>-0.6</v>
      </c>
      <c r="AB309" s="78"/>
      <c r="AJ309" s="26">
        <v>0.25</v>
      </c>
      <c r="AK309" s="117">
        <v>-0.3</v>
      </c>
      <c r="AL309" s="33">
        <v>-0.5</v>
      </c>
      <c r="AM309" s="33">
        <v>-0.6</v>
      </c>
      <c r="AN309" s="33">
        <v>-0.6</v>
      </c>
      <c r="AO309" s="33">
        <v>-0.6</v>
      </c>
      <c r="AP309" s="33">
        <v>-0.6</v>
      </c>
      <c r="AQ309" s="33">
        <v>-0.6</v>
      </c>
      <c r="AR309" s="33">
        <v>-0.6</v>
      </c>
      <c r="AS309" s="78"/>
      <c r="BA309" s="26">
        <v>0.25</v>
      </c>
      <c r="BB309" s="117">
        <v>-0.3</v>
      </c>
      <c r="BC309" s="33">
        <v>-0.5</v>
      </c>
      <c r="BD309" s="33">
        <v>-0.6</v>
      </c>
      <c r="BE309" s="33">
        <v>-0.6</v>
      </c>
      <c r="BF309" s="33">
        <v>-0.6</v>
      </c>
      <c r="BG309" s="33">
        <v>-0.6</v>
      </c>
      <c r="BH309" s="33">
        <v>-0.6</v>
      </c>
      <c r="BI309" s="33">
        <v>-0.6</v>
      </c>
      <c r="BJ309" s="78"/>
      <c r="BR309" s="26">
        <v>0.25</v>
      </c>
      <c r="BS309" s="117">
        <v>-0.3</v>
      </c>
      <c r="BT309" s="33">
        <v>-0.5</v>
      </c>
      <c r="BU309" s="33">
        <v>-0.6</v>
      </c>
      <c r="BV309" s="33">
        <v>-0.6</v>
      </c>
      <c r="BW309" s="33">
        <v>-0.6</v>
      </c>
      <c r="BX309" s="33">
        <v>-0.6</v>
      </c>
      <c r="BY309" s="33">
        <v>-0.6</v>
      </c>
      <c r="BZ309" s="33">
        <v>-0.6</v>
      </c>
      <c r="CA309" s="78"/>
      <c r="CI309" s="26">
        <v>0.25</v>
      </c>
      <c r="CJ309" s="117">
        <v>-0.3</v>
      </c>
      <c r="CK309" s="33">
        <v>-0.5</v>
      </c>
      <c r="CL309" s="33">
        <v>-0.6</v>
      </c>
      <c r="CM309" s="33">
        <v>-0.6</v>
      </c>
      <c r="CN309" s="33">
        <v>-0.6</v>
      </c>
      <c r="CO309" s="33">
        <v>-0.6</v>
      </c>
      <c r="CP309" s="33">
        <v>-0.6</v>
      </c>
      <c r="CQ309" s="33">
        <v>-0.6</v>
      </c>
      <c r="CR309" s="78"/>
      <c r="CZ309" s="26">
        <v>0.25</v>
      </c>
      <c r="DA309" s="117">
        <v>-0.3</v>
      </c>
      <c r="DB309" s="33">
        <v>-0.5</v>
      </c>
      <c r="DC309" s="33">
        <v>-0.6</v>
      </c>
      <c r="DD309" s="33">
        <v>-0.6</v>
      </c>
      <c r="DE309" s="33">
        <v>-0.6</v>
      </c>
      <c r="DF309" s="33">
        <v>-0.6</v>
      </c>
      <c r="DG309" s="33">
        <v>-0.6</v>
      </c>
      <c r="DH309" s="33">
        <v>-0.6</v>
      </c>
      <c r="DI309" s="78"/>
      <c r="DQ309" s="26">
        <v>0.25</v>
      </c>
      <c r="DR309" s="117">
        <v>-0.3</v>
      </c>
      <c r="DS309" s="33">
        <v>-0.5</v>
      </c>
      <c r="DT309" s="33">
        <v>-0.6</v>
      </c>
      <c r="DU309" s="33">
        <v>-0.6</v>
      </c>
      <c r="DV309" s="33">
        <v>-0.6</v>
      </c>
      <c r="DW309" s="33">
        <v>-0.6</v>
      </c>
      <c r="DX309" s="33">
        <v>-0.6</v>
      </c>
      <c r="DY309" s="33">
        <v>-0.6</v>
      </c>
      <c r="DZ309" s="78"/>
    </row>
    <row r="310" spans="2:130" x14ac:dyDescent="0.2">
      <c r="B310" s="26" t="s">
        <v>195</v>
      </c>
      <c r="C310" s="115">
        <f>IF(AND(C306&gt;0.25,C306&lt;=0.5),C309+(C306-B309)*(C311-C309)/(B311-B309),"")</f>
        <v>-0.31</v>
      </c>
      <c r="D310" s="78">
        <f>IF(AND(C306&gt;0.25,C306&lt;=0.5),D309+(C306-B309)*(D311-D309)/(B311-B309),"")</f>
        <v>-0.5</v>
      </c>
      <c r="E310" s="78">
        <f>IF(AND(C306&gt;0.25,C306&lt;=0.5),E309+(C306-B309)*(E311-E309)/(B311-B309),"")</f>
        <v>-0.6</v>
      </c>
      <c r="F310" s="78">
        <f>IF(AND(C306&gt;0.25,C306&lt;=0.5),F309+(C306-B309)*(F311-F309)/(B311-B309),"")</f>
        <v>-0.6</v>
      </c>
      <c r="G310" s="78">
        <f>IF(AND(C306&gt;0.25,C306&lt;=0.5),G309+(C306-B309)*(G311-G309)/(B311-B309),"")</f>
        <v>-0.6</v>
      </c>
      <c r="H310" s="78">
        <f>IF(AND(C306&gt;0.25,C306&lt;=0.5),H309+(C306-B309)*(H311-H309)/(B311-B309),"")</f>
        <v>-0.6</v>
      </c>
      <c r="I310" s="78">
        <f>IF(AND(C306&gt;0.25,C306&lt;=0.5),I309+(C306-B309)*(I311-I309)/(B311-B309),"")</f>
        <v>-0.6</v>
      </c>
      <c r="J310" s="78">
        <f>IF(AND(C306&gt;0.25,C306&lt;=0.5),J309+(C306-B309)*(J311-J309)/(B311-B309),"")</f>
        <v>-0.6</v>
      </c>
      <c r="K310" s="113">
        <f>IF(AND(C306&gt;0.25,C306&lt;=0.5),IF(K307&lt;D307,C310+(K307-C307)*(D310-C310)/(D307-C307),IF(K307&lt;E307,D310+(K307-D307)*(E310-D310)/(E307-D307),IF(K307&lt;F307,E310+(K307-E307)*(F310-E310)/(F307-E307),IF(K307&lt;G307,F310+(K307-F307)*(G310-F310)/(G307-F307),IF(K307&lt;H307,G310+(K307-G307)*(H310-G310)/(H307-G307),IF(K307&lt;I307,H310+(K307-H307)*(I310-H310)/(I307-H307),IF(K307&lt;J307,I310+(K307-I307)*(J310-I310)/(J307-I307),J310))))))),"")</f>
        <v>-0.6</v>
      </c>
      <c r="S310" s="26" t="s">
        <v>195</v>
      </c>
      <c r="T310" s="209">
        <f>IF(AND(T306&gt;0.25,T306&lt;=0.5),T309+(T306-S309)*(T311-T309)/(S311-S309),"")</f>
        <v>-0.31</v>
      </c>
      <c r="U310" s="78">
        <f>IF(AND(T306&gt;0.25,T306&lt;=0.5),U309+(T306-S309)*(U311-U309)/(S311-S309),"")</f>
        <v>-0.5</v>
      </c>
      <c r="V310" s="78">
        <f>IF(AND(T306&gt;0.25,T306&lt;=0.5),V309+(T306-S309)*(V311-V309)/(S311-S309),"")</f>
        <v>-0.6</v>
      </c>
      <c r="W310" s="78">
        <f>IF(AND(T306&gt;0.25,T306&lt;=0.5),W309+(T306-S309)*(W311-W309)/(S311-S309),"")</f>
        <v>-0.6</v>
      </c>
      <c r="X310" s="78">
        <f>IF(AND(T306&gt;0.25,T306&lt;=0.5),X309+(T306-S309)*(X311-X309)/(S311-S309),"")</f>
        <v>-0.6</v>
      </c>
      <c r="Y310" s="78">
        <f>IF(AND(T306&gt;0.25,T306&lt;=0.5),Y309+(T306-S309)*(Y311-Y309)/(S311-S309),"")</f>
        <v>-0.6</v>
      </c>
      <c r="Z310" s="78">
        <f>IF(AND(T306&gt;0.25,T306&lt;=0.5),Z309+(T306-S309)*(Z311-Z309)/(S311-S309),"")</f>
        <v>-0.6</v>
      </c>
      <c r="AA310" s="78">
        <f>IF(AND(T306&gt;0.25,T306&lt;=0.5),AA309+(T306-S309)*(AA311-AA309)/(S311-S309),"")</f>
        <v>-0.6</v>
      </c>
      <c r="AB310" s="113">
        <f>IF(AND(T306&gt;0.25,T306&lt;=0.5),IF(AB307&lt;U307,T310+(AB307-T307)*(U310-T310)/(U307-T307),IF(AB307&lt;V307,U310+(AB307-U307)*(V310-U310)/(V307-U307),IF(AB307&lt;W307,V310+(AB307-V307)*(W310-V310)/(W307-V307),IF(AB307&lt;X307,W310+(AB307-W307)*(X310-W310)/(X307-W307),IF(AB307&lt;Y307,X310+(AB307-X307)*(Y310-X310)/(Y307-X307),IF(AB307&lt;Z307,Y310+(AB307-Y307)*(Z310-Y310)/(Z307-Y307),IF(AB307&lt;AA307,Z310+(AB307-Z307)*(AA310-Z310)/(AA307-Z307),AA310))))))),"")</f>
        <v>-0.6</v>
      </c>
      <c r="AJ310" s="26" t="s">
        <v>195</v>
      </c>
      <c r="AK310" s="209">
        <f>IF(AND(AK306&gt;0.25,AK306&lt;=0.5),AK309+(AK306-AJ309)*(AK311-AK309)/(AJ311-AJ309),"")</f>
        <v>-0.31</v>
      </c>
      <c r="AL310" s="78">
        <f>IF(AND(AK306&gt;0.25,AK306&lt;=0.5),AL309+(AK306-AJ309)*(AL311-AL309)/(AJ311-AJ309),"")</f>
        <v>-0.5</v>
      </c>
      <c r="AM310" s="78">
        <f>IF(AND(AK306&gt;0.25,AK306&lt;=0.5),AM309+(AK306-AJ309)*(AM311-AM309)/(AJ311-AJ309),"")</f>
        <v>-0.6</v>
      </c>
      <c r="AN310" s="78">
        <f>IF(AND(AK306&gt;0.25,AK306&lt;=0.5),AN309+(AK306-AJ309)*(AN311-AN309)/(AJ311-AJ309),"")</f>
        <v>-0.6</v>
      </c>
      <c r="AO310" s="78">
        <f>IF(AND(AK306&gt;0.25,AK306&lt;=0.5),AO309+(AK306-AJ309)*(AO311-AO309)/(AJ311-AJ309),"")</f>
        <v>-0.6</v>
      </c>
      <c r="AP310" s="78">
        <f>IF(AND(AK306&gt;0.25,AK306&lt;=0.5),AP309+(AK306-AJ309)*(AP311-AP309)/(AJ311-AJ309),"")</f>
        <v>-0.6</v>
      </c>
      <c r="AQ310" s="78">
        <f>IF(AND(AK306&gt;0.25,AK306&lt;=0.5),AQ309+(AK306-AJ309)*(AQ311-AQ309)/(AJ311-AJ309),"")</f>
        <v>-0.6</v>
      </c>
      <c r="AR310" s="78">
        <f>IF(AND(AK306&gt;0.25,AK306&lt;=0.5),AR309+(AK306-AJ309)*(AR311-AR309)/(AJ311-AJ309),"")</f>
        <v>-0.6</v>
      </c>
      <c r="AS310" s="113">
        <f>IF(AND(AK306&gt;0.25,AK306&lt;=0.5),IF(AS307&lt;AL307,AK310+(AS307-AK307)*(AL310-AK310)/(AL307-AK307),IF(AS307&lt;AM307,AL310+(AS307-AL307)*(AM310-AL310)/(AM307-AL307),IF(AS307&lt;AN307,AM310+(AS307-AM307)*(AN310-AM310)/(AN307-AM307),IF(AS307&lt;AO307,AN310+(AS307-AN307)*(AO310-AN310)/(AO307-AN307),IF(AS307&lt;AP307,AO310+(AS307-AO307)*(AP310-AO310)/(AP307-AO307),IF(AS307&lt;AQ307,AP310+(AS307-AP307)*(AQ310-AP310)/(AQ307-AP307),IF(AS307&lt;AR307,AQ310+(AS307-AQ307)*(AR310-AQ310)/(AR307-AQ307),AR310))))))),"")</f>
        <v>-0.6</v>
      </c>
      <c r="BA310" s="26" t="s">
        <v>195</v>
      </c>
      <c r="BB310" s="209">
        <f>IF(AND(BB306&gt;0.25,BB306&lt;=0.5),BB309+(BB306-BA309)*(BB311-BB309)/(BA311-BA309),"")</f>
        <v>-0.31</v>
      </c>
      <c r="BC310" s="78">
        <f>IF(AND(BB306&gt;0.25,BB306&lt;=0.5),BC309+(BB306-BA309)*(BC311-BC309)/(BA311-BA309),"")</f>
        <v>-0.5</v>
      </c>
      <c r="BD310" s="78">
        <f>IF(AND(BB306&gt;0.25,BB306&lt;=0.5),BD309+(BB306-BA309)*(BD311-BD309)/(BA311-BA309),"")</f>
        <v>-0.6</v>
      </c>
      <c r="BE310" s="78">
        <f>IF(AND(BB306&gt;0.25,BB306&lt;=0.5),BE309+(BB306-BA309)*(BE311-BE309)/(BA311-BA309),"")</f>
        <v>-0.6</v>
      </c>
      <c r="BF310" s="78">
        <f>IF(AND(BB306&gt;0.25,BB306&lt;=0.5),BF309+(BB306-BA309)*(BF311-BF309)/(BA311-BA309),"")</f>
        <v>-0.6</v>
      </c>
      <c r="BG310" s="78">
        <f>IF(AND(BB306&gt;0.25,BB306&lt;=0.5),BG309+(BB306-BA309)*(BG311-BG309)/(BA311-BA309),"")</f>
        <v>-0.6</v>
      </c>
      <c r="BH310" s="78">
        <f>IF(AND(BB306&gt;0.25,BB306&lt;=0.5),BH309+(BB306-BA309)*(BH311-BH309)/(BA311-BA309),"")</f>
        <v>-0.6</v>
      </c>
      <c r="BI310" s="78">
        <f>IF(AND(BB306&gt;0.25,BB306&lt;=0.5),BI309+(BB306-BA309)*(BI311-BI309)/(BA311-BA309),"")</f>
        <v>-0.6</v>
      </c>
      <c r="BJ310" s="113">
        <f>IF(AND(BB306&gt;0.25,BB306&lt;=0.5),IF(BJ307&lt;BC307,BB310+(BJ307-BB307)*(BC310-BB310)/(BC307-BB307),IF(BJ307&lt;BD307,BC310+(BJ307-BC307)*(BD310-BC310)/(BD307-BC307),IF(BJ307&lt;BE307,BD310+(BJ307-BD307)*(BE310-BD310)/(BE307-BD307),IF(BJ307&lt;BF307,BE310+(BJ307-BE307)*(BF310-BE310)/(BF307-BE307),IF(BJ307&lt;BG307,BF310+(BJ307-BF307)*(BG310-BF310)/(BG307-BF307),IF(BJ307&lt;BH307,BG310+(BJ307-BG307)*(BH310-BG310)/(BH307-BG307),IF(BJ307&lt;BI307,BH310+(BJ307-BH307)*(BI310-BH310)/(BI307-BH307),BI310))))))),"")</f>
        <v>-0.6</v>
      </c>
      <c r="BR310" s="26" t="s">
        <v>195</v>
      </c>
      <c r="BS310" s="209" t="str">
        <f>IF(AND(BS306&gt;0.25,BS306&lt;=0.5),BS309+(BS306-BR309)*(BS311-BS309)/(BR311-BR309),"")</f>
        <v/>
      </c>
      <c r="BT310" s="78" t="str">
        <f>IF(AND(BS306&gt;0.25,BS306&lt;=0.5),BT309+(BS306-BR309)*(BT311-BT309)/(BR311-BR309),"")</f>
        <v/>
      </c>
      <c r="BU310" s="78" t="str">
        <f>IF(AND(BS306&gt;0.25,BS306&lt;=0.5),BU309+(BS306-BR309)*(BU311-BU309)/(BR311-BR309),"")</f>
        <v/>
      </c>
      <c r="BV310" s="78" t="str">
        <f>IF(AND(BS306&gt;0.25,BS306&lt;=0.5),BV309+(BS306-BR309)*(BV311-BV309)/(BR311-BR309),"")</f>
        <v/>
      </c>
      <c r="BW310" s="78" t="str">
        <f>IF(AND(BS306&gt;0.25,BS306&lt;=0.5),BW309+(BS306-BR309)*(BW311-BW309)/(BR311-BR309),"")</f>
        <v/>
      </c>
      <c r="BX310" s="78" t="str">
        <f>IF(AND(BS306&gt;0.25,BS306&lt;=0.5),BX309+(BS306-BR309)*(BX311-BX309)/(BR311-BR309),"")</f>
        <v/>
      </c>
      <c r="BY310" s="78" t="str">
        <f>IF(AND(BS306&gt;0.25,BS306&lt;=0.5),BY309+(BS306-BR309)*(BY311-BY309)/(BR311-BR309),"")</f>
        <v/>
      </c>
      <c r="BZ310" s="78" t="str">
        <f>IF(AND(BS306&gt;0.25,BS306&lt;=0.5),BZ309+(BS306-BR309)*(BZ311-BZ309)/(BR311-BR309),"")</f>
        <v/>
      </c>
      <c r="CA310" s="113" t="str">
        <f>IF(AND(BS306&gt;0.25,BS306&lt;=0.5),IF(CA307&lt;BT307,BS310+(CA307-BS307)*(BT310-BS310)/(BT307-BS307),IF(CA307&lt;BU307,BT310+(CA307-BT307)*(BU310-BT310)/(BU307-BT307),IF(CA307&lt;BV307,BU310+(CA307-BU307)*(BV310-BU310)/(BV307-BU307),IF(CA307&lt;BW307,BV310+(CA307-BV307)*(BW310-BV310)/(BW307-BV307),IF(CA307&lt;BX307,BW310+(CA307-BW307)*(BX310-BW310)/(BX307-BW307),IF(CA307&lt;BY307,BX310+(CA307-BX307)*(BY310-BX310)/(BY307-BX307),IF(CA307&lt;BZ307,BY310+(CA307-BY307)*(BZ310-BY310)/(BZ307-BY307),BZ310))))))),"")</f>
        <v/>
      </c>
      <c r="CI310" s="26" t="s">
        <v>195</v>
      </c>
      <c r="CJ310" s="209" t="str">
        <f>IF(AND(CJ306&gt;0.25,CJ306&lt;=0.5),CJ309+(CJ306-CI309)*(CJ311-CJ309)/(CI311-CI309),"")</f>
        <v/>
      </c>
      <c r="CK310" s="78" t="str">
        <f>IF(AND(CJ306&gt;0.25,CJ306&lt;=0.5),CK309+(CJ306-CI309)*(CK311-CK309)/(CI311-CI309),"")</f>
        <v/>
      </c>
      <c r="CL310" s="78" t="str">
        <f>IF(AND(CJ306&gt;0.25,CJ306&lt;=0.5),CL309+(CJ306-CI309)*(CL311-CL309)/(CI311-CI309),"")</f>
        <v/>
      </c>
      <c r="CM310" s="78" t="str">
        <f>IF(AND(CJ306&gt;0.25,CJ306&lt;=0.5),CM309+(CJ306-CI309)*(CM311-CM309)/(CI311-CI309),"")</f>
        <v/>
      </c>
      <c r="CN310" s="78" t="str">
        <f>IF(AND(CJ306&gt;0.25,CJ306&lt;=0.5),CN309+(CJ306-CI309)*(CN311-CN309)/(CI311-CI309),"")</f>
        <v/>
      </c>
      <c r="CO310" s="78" t="str">
        <f>IF(AND(CJ306&gt;0.25,CJ306&lt;=0.5),CO309+(CJ306-CI309)*(CO311-CO309)/(CI311-CI309),"")</f>
        <v/>
      </c>
      <c r="CP310" s="78" t="str">
        <f>IF(AND(CJ306&gt;0.25,CJ306&lt;=0.5),CP309+(CJ306-CI309)*(CP311-CP309)/(CI311-CI309),"")</f>
        <v/>
      </c>
      <c r="CQ310" s="78" t="str">
        <f>IF(AND(CJ306&gt;0.25,CJ306&lt;=0.5),CQ309+(CJ306-CI309)*(CQ311-CQ309)/(CI311-CI309),"")</f>
        <v/>
      </c>
      <c r="CR310" s="113" t="str">
        <f>IF(AND(CJ306&gt;0.25,CJ306&lt;=0.5),IF(CR307&lt;CK307,CJ310+(CR307-CJ307)*(CK310-CJ310)/(CK307-CJ307),IF(CR307&lt;CL307,CK310+(CR307-CK307)*(CL310-CK310)/(CL307-CK307),IF(CR307&lt;CM307,CL310+(CR307-CL307)*(CM310-CL310)/(CM307-CL307),IF(CR307&lt;CN307,CM310+(CR307-CM307)*(CN310-CM310)/(CN307-CM307),IF(CR307&lt;CO307,CN310+(CR307-CN307)*(CO310-CN310)/(CO307-CN307),IF(CR307&lt;CP307,CO310+(CR307-CO307)*(CP310-CO310)/(CP307-CO307),IF(CR307&lt;CQ307,CP310+(CR307-CP307)*(CQ310-CP310)/(CQ307-CP307),CQ310))))))),"")</f>
        <v/>
      </c>
      <c r="CZ310" s="26" t="s">
        <v>195</v>
      </c>
      <c r="DA310" s="209" t="str">
        <f>IF(AND(DA306&gt;0.25,DA306&lt;=0.5),DA309+(DA306-CZ309)*(DA311-DA309)/(CZ311-CZ309),"")</f>
        <v/>
      </c>
      <c r="DB310" s="78" t="str">
        <f>IF(AND(DA306&gt;0.25,DA306&lt;=0.5),DB309+(DA306-CZ309)*(DB311-DB309)/(CZ311-CZ309),"")</f>
        <v/>
      </c>
      <c r="DC310" s="78" t="str">
        <f>IF(AND(DA306&gt;0.25,DA306&lt;=0.5),DC309+(DA306-CZ309)*(DC311-DC309)/(CZ311-CZ309),"")</f>
        <v/>
      </c>
      <c r="DD310" s="78" t="str">
        <f>IF(AND(DA306&gt;0.25,DA306&lt;=0.5),DD309+(DA306-CZ309)*(DD311-DD309)/(CZ311-CZ309),"")</f>
        <v/>
      </c>
      <c r="DE310" s="78" t="str">
        <f>IF(AND(DA306&gt;0.25,DA306&lt;=0.5),DE309+(DA306-CZ309)*(DE311-DE309)/(CZ311-CZ309),"")</f>
        <v/>
      </c>
      <c r="DF310" s="78" t="str">
        <f>IF(AND(DA306&gt;0.25,DA306&lt;=0.5),DF309+(DA306-CZ309)*(DF311-DF309)/(CZ311-CZ309),"")</f>
        <v/>
      </c>
      <c r="DG310" s="78" t="str">
        <f>IF(AND(DA306&gt;0.25,DA306&lt;=0.5),DG309+(DA306-CZ309)*(DG311-DG309)/(CZ311-CZ309),"")</f>
        <v/>
      </c>
      <c r="DH310" s="78" t="str">
        <f>IF(AND(DA306&gt;0.25,DA306&lt;=0.5),DH309+(DA306-CZ309)*(DH311-DH309)/(CZ311-CZ309),"")</f>
        <v/>
      </c>
      <c r="DI310" s="113" t="str">
        <f>IF(AND(DA306&gt;0.25,DA306&lt;=0.5),IF(DI307&lt;DB307,DA310+(DI307-DA307)*(DB310-DA310)/(DB307-DA307),IF(DI307&lt;DC307,DB310+(DI307-DB307)*(DC310-DB310)/(DC307-DB307),IF(DI307&lt;DD307,DC310+(DI307-DC307)*(DD310-DC310)/(DD307-DC307),IF(DI307&lt;DE307,DD310+(DI307-DD307)*(DE310-DD310)/(DE307-DD307),IF(DI307&lt;DF307,DE310+(DI307-DE307)*(DF310-DE310)/(DF307-DE307),IF(DI307&lt;DG307,DF310+(DI307-DF307)*(DG310-DF310)/(DG307-DF307),IF(DI307&lt;DH307,DG310+(DI307-DG307)*(DH310-DG310)/(DH307-DG307),DH310))))))),"")</f>
        <v/>
      </c>
      <c r="DQ310" s="26" t="s">
        <v>195</v>
      </c>
      <c r="DR310" s="209" t="str">
        <f>IF(AND(DR306&gt;0.25,DR306&lt;=0.5),DR309+(DR306-DQ309)*(DR311-DR309)/(DQ311-DQ309),"")</f>
        <v/>
      </c>
      <c r="DS310" s="78" t="str">
        <f>IF(AND(DR306&gt;0.25,DR306&lt;=0.5),DS309+(DR306-DQ309)*(DS311-DS309)/(DQ311-DQ309),"")</f>
        <v/>
      </c>
      <c r="DT310" s="78" t="str">
        <f>IF(AND(DR306&gt;0.25,DR306&lt;=0.5),DT309+(DR306-DQ309)*(DT311-DT309)/(DQ311-DQ309),"")</f>
        <v/>
      </c>
      <c r="DU310" s="78" t="str">
        <f>IF(AND(DR306&gt;0.25,DR306&lt;=0.5),DU309+(DR306-DQ309)*(DU311-DU309)/(DQ311-DQ309),"")</f>
        <v/>
      </c>
      <c r="DV310" s="78" t="str">
        <f>IF(AND(DR306&gt;0.25,DR306&lt;=0.5),DV309+(DR306-DQ309)*(DV311-DV309)/(DQ311-DQ309),"")</f>
        <v/>
      </c>
      <c r="DW310" s="78" t="str">
        <f>IF(AND(DR306&gt;0.25,DR306&lt;=0.5),DW309+(DR306-DQ309)*(DW311-DW309)/(DQ311-DQ309),"")</f>
        <v/>
      </c>
      <c r="DX310" s="78" t="str">
        <f>IF(AND(DR306&gt;0.25,DR306&lt;=0.5),DX309+(DR306-DQ309)*(DX311-DX309)/(DQ311-DQ309),"")</f>
        <v/>
      </c>
      <c r="DY310" s="78" t="str">
        <f>IF(AND(DR306&gt;0.25,DR306&lt;=0.5),DY309+(DR306-DQ309)*(DY311-DY309)/(DQ311-DQ309),"")</f>
        <v/>
      </c>
      <c r="DZ310" s="113" t="str">
        <f>IF(AND(DR306&gt;0.25,DR306&lt;=0.5),IF(DZ307&lt;DS307,DR310+(DZ307-DR307)*(DS310-DR310)/(DS307-DR307),IF(DZ307&lt;DT307,DS310+(DZ307-DS307)*(DT310-DS310)/(DT307-DS307),IF(DZ307&lt;DU307,DT310+(DZ307-DT307)*(DU310-DT310)/(DU307-DT307),IF(DZ307&lt;DV307,DU310+(DZ307-DU307)*(DV310-DU310)/(DV307-DU307),IF(DZ307&lt;DW307,DV310+(DZ307-DV307)*(DW310-DV310)/(DW307-DV307),IF(DZ307&lt;DX307,DW310+(DZ307-DW307)*(DX310-DW310)/(DX307-DW307),IF(DZ307&lt;DY307,DX310+(DZ307-DX307)*(DY310-DX310)/(DY307-DX307),DY310))))))),"")</f>
        <v/>
      </c>
    </row>
    <row r="311" spans="2:130" x14ac:dyDescent="0.2">
      <c r="B311" s="26">
        <v>0.5</v>
      </c>
      <c r="C311" s="117">
        <v>-0.5</v>
      </c>
      <c r="D311" s="33">
        <v>-0.5</v>
      </c>
      <c r="E311" s="33">
        <v>-0.6</v>
      </c>
      <c r="F311" s="33">
        <v>-0.6</v>
      </c>
      <c r="G311" s="33">
        <v>-0.6</v>
      </c>
      <c r="H311" s="33">
        <v>-0.6</v>
      </c>
      <c r="I311" s="33">
        <v>-0.6</v>
      </c>
      <c r="J311" s="33">
        <v>-0.6</v>
      </c>
      <c r="K311" s="78"/>
      <c r="S311" s="26">
        <v>0.5</v>
      </c>
      <c r="T311" s="117">
        <v>-0.5</v>
      </c>
      <c r="U311" s="33">
        <v>-0.5</v>
      </c>
      <c r="V311" s="33">
        <v>-0.6</v>
      </c>
      <c r="W311" s="33">
        <v>-0.6</v>
      </c>
      <c r="X311" s="33">
        <v>-0.6</v>
      </c>
      <c r="Y311" s="33">
        <v>-0.6</v>
      </c>
      <c r="Z311" s="33">
        <v>-0.6</v>
      </c>
      <c r="AA311" s="33">
        <v>-0.6</v>
      </c>
      <c r="AB311" s="78"/>
      <c r="AJ311" s="26">
        <v>0.5</v>
      </c>
      <c r="AK311" s="117">
        <v>-0.5</v>
      </c>
      <c r="AL311" s="33">
        <v>-0.5</v>
      </c>
      <c r="AM311" s="33">
        <v>-0.6</v>
      </c>
      <c r="AN311" s="33">
        <v>-0.6</v>
      </c>
      <c r="AO311" s="33">
        <v>-0.6</v>
      </c>
      <c r="AP311" s="33">
        <v>-0.6</v>
      </c>
      <c r="AQ311" s="33">
        <v>-0.6</v>
      </c>
      <c r="AR311" s="33">
        <v>-0.6</v>
      </c>
      <c r="AS311" s="78"/>
      <c r="BA311" s="26">
        <v>0.5</v>
      </c>
      <c r="BB311" s="117">
        <v>-0.5</v>
      </c>
      <c r="BC311" s="33">
        <v>-0.5</v>
      </c>
      <c r="BD311" s="33">
        <v>-0.6</v>
      </c>
      <c r="BE311" s="33">
        <v>-0.6</v>
      </c>
      <c r="BF311" s="33">
        <v>-0.6</v>
      </c>
      <c r="BG311" s="33">
        <v>-0.6</v>
      </c>
      <c r="BH311" s="33">
        <v>-0.6</v>
      </c>
      <c r="BI311" s="33">
        <v>-0.6</v>
      </c>
      <c r="BJ311" s="78"/>
      <c r="BR311" s="26">
        <v>0.5</v>
      </c>
      <c r="BS311" s="117">
        <v>-0.5</v>
      </c>
      <c r="BT311" s="33">
        <v>-0.5</v>
      </c>
      <c r="BU311" s="33">
        <v>-0.6</v>
      </c>
      <c r="BV311" s="33">
        <v>-0.6</v>
      </c>
      <c r="BW311" s="33">
        <v>-0.6</v>
      </c>
      <c r="BX311" s="33">
        <v>-0.6</v>
      </c>
      <c r="BY311" s="33">
        <v>-0.6</v>
      </c>
      <c r="BZ311" s="33">
        <v>-0.6</v>
      </c>
      <c r="CA311" s="78"/>
      <c r="CI311" s="26">
        <v>0.5</v>
      </c>
      <c r="CJ311" s="117">
        <v>-0.5</v>
      </c>
      <c r="CK311" s="33">
        <v>-0.5</v>
      </c>
      <c r="CL311" s="33">
        <v>-0.6</v>
      </c>
      <c r="CM311" s="33">
        <v>-0.6</v>
      </c>
      <c r="CN311" s="33">
        <v>-0.6</v>
      </c>
      <c r="CO311" s="33">
        <v>-0.6</v>
      </c>
      <c r="CP311" s="33">
        <v>-0.6</v>
      </c>
      <c r="CQ311" s="33">
        <v>-0.6</v>
      </c>
      <c r="CR311" s="78"/>
      <c r="CZ311" s="26">
        <v>0.5</v>
      </c>
      <c r="DA311" s="117">
        <v>-0.5</v>
      </c>
      <c r="DB311" s="33">
        <v>-0.5</v>
      </c>
      <c r="DC311" s="33">
        <v>-0.6</v>
      </c>
      <c r="DD311" s="33">
        <v>-0.6</v>
      </c>
      <c r="DE311" s="33">
        <v>-0.6</v>
      </c>
      <c r="DF311" s="33">
        <v>-0.6</v>
      </c>
      <c r="DG311" s="33">
        <v>-0.6</v>
      </c>
      <c r="DH311" s="33">
        <v>-0.6</v>
      </c>
      <c r="DI311" s="78"/>
      <c r="DQ311" s="26">
        <v>0.5</v>
      </c>
      <c r="DR311" s="117">
        <v>-0.5</v>
      </c>
      <c r="DS311" s="33">
        <v>-0.5</v>
      </c>
      <c r="DT311" s="33">
        <v>-0.6</v>
      </c>
      <c r="DU311" s="33">
        <v>-0.6</v>
      </c>
      <c r="DV311" s="33">
        <v>-0.6</v>
      </c>
      <c r="DW311" s="33">
        <v>-0.6</v>
      </c>
      <c r="DX311" s="33">
        <v>-0.6</v>
      </c>
      <c r="DY311" s="33">
        <v>-0.6</v>
      </c>
      <c r="DZ311" s="78"/>
    </row>
    <row r="312" spans="2:130" x14ac:dyDescent="0.2">
      <c r="B312" s="26" t="s">
        <v>196</v>
      </c>
      <c r="C312" s="115" t="str">
        <f>IF(AND(C306&gt;0.5,C306&lt;=1),C311+(C306-B311)*(C313-C311)/(B313-B311),"")</f>
        <v/>
      </c>
      <c r="D312" s="78" t="str">
        <f>IF(AND(C306&gt;0.5,C306&lt;=1),D311+(C306-B311)*(D313-D311)/(B313-B311),"")</f>
        <v/>
      </c>
      <c r="E312" s="78" t="str">
        <f>IF(AND(C306&gt;0.5,C306&lt;=1),E311+(C306-B311)*(E313-E311)/(B313-B311),"")</f>
        <v/>
      </c>
      <c r="F312" s="78" t="str">
        <f>IF(AND(C306&gt;0.5,C306&lt;=1),F311+(C306-B311)*(F313-F311)/(B313-B311),"")</f>
        <v/>
      </c>
      <c r="G312" s="78" t="str">
        <f>IF(AND(C306&gt;0.5,C306&lt;=1),G311+(C306-B311)*(G313-G311)/(B313-B311),"")</f>
        <v/>
      </c>
      <c r="H312" s="78" t="str">
        <f>IF(AND(C306&gt;0.5,C306&lt;=1),H311+(C306-B311)*(H313-H311)/(B313-B311),"")</f>
        <v/>
      </c>
      <c r="I312" s="78" t="str">
        <f>IF(AND(C306&gt;0.5,C306&lt;=1),I311+(C306-B311)*(I313-I311)/(B313-B311),"")</f>
        <v/>
      </c>
      <c r="J312" s="78" t="str">
        <f>IF(AND(C306&gt;0.5,C306&lt;=1),J311+(C306-B311)*(J313-J311)/(B313-B311),"")</f>
        <v/>
      </c>
      <c r="K312" s="78" t="str">
        <f>IF(AND(C306&gt;0.5,C306&lt;=1),IF(K307&lt;D307,C312+(K307-C307)*(D312-C312)/(D307-C307),IF(K307&lt;E307,D312+(K307-D307)*(E312-D312)/(E307-D307),IF(K307&lt;F307,E312+(K307-E307)*(F312-E312)/(F307-E307),IF(K307&lt;G307,F312+(K307-F307)*(G312-F312)/(G307-F307),IF(K307&lt;H307,G312+(K307-G307)*(H312-G312)/(H307-G307),IF(K307&lt;I307,H312+(K307-H307)*(I312-H312)/(I307-H307),IF(K307&lt;J307,I312+(K307-I307)*(J312-I312)/(J307-I307),J312))))))),"")</f>
        <v/>
      </c>
      <c r="S312" s="26" t="s">
        <v>196</v>
      </c>
      <c r="T312" s="209" t="str">
        <f>IF(AND(T306&gt;0.5,T306&lt;=1),T311+(T306-S311)*(T313-T311)/(S313-S311),"")</f>
        <v/>
      </c>
      <c r="U312" s="78" t="str">
        <f>IF(AND(T306&gt;0.5,T306&lt;=1),U311+(T306-S311)*(U313-U311)/(S313-S311),"")</f>
        <v/>
      </c>
      <c r="V312" s="78" t="str">
        <f>IF(AND(T306&gt;0.5,T306&lt;=1),V311+(T306-S311)*(V313-V311)/(S313-S311),"")</f>
        <v/>
      </c>
      <c r="W312" s="78" t="str">
        <f>IF(AND(T306&gt;0.5,T306&lt;=1),W311+(T306-S311)*(W313-W311)/(S313-S311),"")</f>
        <v/>
      </c>
      <c r="X312" s="78" t="str">
        <f>IF(AND(T306&gt;0.5,T306&lt;=1),X311+(T306-S311)*(X313-X311)/(S313-S311),"")</f>
        <v/>
      </c>
      <c r="Y312" s="78" t="str">
        <f>IF(AND(T306&gt;0.5,T306&lt;=1),Y311+(T306-S311)*(Y313-Y311)/(S313-S311),"")</f>
        <v/>
      </c>
      <c r="Z312" s="78" t="str">
        <f>IF(AND(T306&gt;0.5,T306&lt;=1),Z311+(T306-S311)*(Z313-Z311)/(S313-S311),"")</f>
        <v/>
      </c>
      <c r="AA312" s="78" t="str">
        <f>IF(AND(T306&gt;0.5,T306&lt;=1),AA311+(T306-S311)*(AA313-AA311)/(S313-S311),"")</f>
        <v/>
      </c>
      <c r="AB312" s="78" t="str">
        <f>IF(AND(T306&gt;0.5,T306&lt;=1),IF(AB307&lt;U307,T312+(AB307-T307)*(U312-T312)/(U307-T307),IF(AB307&lt;V307,U312+(AB307-U307)*(V312-U312)/(V307-U307),IF(AB307&lt;W307,V312+(AB307-V307)*(W312-V312)/(W307-V307),IF(AB307&lt;X307,W312+(AB307-W307)*(X312-W312)/(X307-W307),IF(AB307&lt;Y307,X312+(AB307-X307)*(Y312-X312)/(Y307-X307),IF(AB307&lt;Z307,Y312+(AB307-Y307)*(Z312-Y312)/(Z307-Y307),IF(AB307&lt;AA307,Z312+(AB307-Z307)*(AA312-Z312)/(AA307-Z307),AA312))))))),"")</f>
        <v/>
      </c>
      <c r="AJ312" s="26" t="s">
        <v>196</v>
      </c>
      <c r="AK312" s="209" t="str">
        <f>IF(AND(AK306&gt;0.5,AK306&lt;=1),AK311+(AK306-AJ311)*(AK313-AK311)/(AJ313-AJ311),"")</f>
        <v/>
      </c>
      <c r="AL312" s="78" t="str">
        <f>IF(AND(AK306&gt;0.5,AK306&lt;=1),AL311+(AK306-AJ311)*(AL313-AL311)/(AJ313-AJ311),"")</f>
        <v/>
      </c>
      <c r="AM312" s="78" t="str">
        <f>IF(AND(AK306&gt;0.5,AK306&lt;=1),AM311+(AK306-AJ311)*(AM313-AM311)/(AJ313-AJ311),"")</f>
        <v/>
      </c>
      <c r="AN312" s="78" t="str">
        <f>IF(AND(AK306&gt;0.5,AK306&lt;=1),AN311+(AK306-AJ311)*(AN313-AN311)/(AJ313-AJ311),"")</f>
        <v/>
      </c>
      <c r="AO312" s="78" t="str">
        <f>IF(AND(AK306&gt;0.5,AK306&lt;=1),AO311+(AK306-AJ311)*(AO313-AO311)/(AJ313-AJ311),"")</f>
        <v/>
      </c>
      <c r="AP312" s="78" t="str">
        <f>IF(AND(AK306&gt;0.5,AK306&lt;=1),AP311+(AK306-AJ311)*(AP313-AP311)/(AJ313-AJ311),"")</f>
        <v/>
      </c>
      <c r="AQ312" s="78" t="str">
        <f>IF(AND(AK306&gt;0.5,AK306&lt;=1),AQ311+(AK306-AJ311)*(AQ313-AQ311)/(AJ313-AJ311),"")</f>
        <v/>
      </c>
      <c r="AR312" s="78" t="str">
        <f>IF(AND(AK306&gt;0.5,AK306&lt;=1),AR311+(AK306-AJ311)*(AR313-AR311)/(AJ313-AJ311),"")</f>
        <v/>
      </c>
      <c r="AS312" s="78" t="str">
        <f>IF(AND(AK306&gt;0.5,AK306&lt;=1),IF(AS307&lt;AL307,AK312+(AS307-AK307)*(AL312-AK312)/(AL307-AK307),IF(AS307&lt;AM307,AL312+(AS307-AL307)*(AM312-AL312)/(AM307-AL307),IF(AS307&lt;AN307,AM312+(AS307-AM307)*(AN312-AM312)/(AN307-AM307),IF(AS307&lt;AO307,AN312+(AS307-AN307)*(AO312-AN312)/(AO307-AN307),IF(AS307&lt;AP307,AO312+(AS307-AO307)*(AP312-AO312)/(AP307-AO307),IF(AS307&lt;AQ307,AP312+(AS307-AP307)*(AQ312-AP312)/(AQ307-AP307),IF(AS307&lt;AR307,AQ312+(AS307-AQ307)*(AR312-AQ312)/(AR307-AQ307),AR312))))))),"")</f>
        <v/>
      </c>
      <c r="BA312" s="26" t="s">
        <v>196</v>
      </c>
      <c r="BB312" s="209" t="str">
        <f>IF(AND(BB306&gt;0.5,BB306&lt;=1),BB311+(BB306-BA311)*(BB313-BB311)/(BA313-BA311),"")</f>
        <v/>
      </c>
      <c r="BC312" s="78" t="str">
        <f>IF(AND(BB306&gt;0.5,BB306&lt;=1),BC311+(BB306-BA311)*(BC313-BC311)/(BA313-BA311),"")</f>
        <v/>
      </c>
      <c r="BD312" s="78" t="str">
        <f>IF(AND(BB306&gt;0.5,BB306&lt;=1),BD311+(BB306-BA311)*(BD313-BD311)/(BA313-BA311),"")</f>
        <v/>
      </c>
      <c r="BE312" s="78" t="str">
        <f>IF(AND(BB306&gt;0.5,BB306&lt;=1),BE311+(BB306-BA311)*(BE313-BE311)/(BA313-BA311),"")</f>
        <v/>
      </c>
      <c r="BF312" s="78" t="str">
        <f>IF(AND(BB306&gt;0.5,BB306&lt;=1),BF311+(BB306-BA311)*(BF313-BF311)/(BA313-BA311),"")</f>
        <v/>
      </c>
      <c r="BG312" s="78" t="str">
        <f>IF(AND(BB306&gt;0.5,BB306&lt;=1),BG311+(BB306-BA311)*(BG313-BG311)/(BA313-BA311),"")</f>
        <v/>
      </c>
      <c r="BH312" s="78" t="str">
        <f>IF(AND(BB306&gt;0.5,BB306&lt;=1),BH311+(BB306-BA311)*(BH313-BH311)/(BA313-BA311),"")</f>
        <v/>
      </c>
      <c r="BI312" s="78" t="str">
        <f>IF(AND(BB306&gt;0.5,BB306&lt;=1),BI311+(BB306-BA311)*(BI313-BI311)/(BA313-BA311),"")</f>
        <v/>
      </c>
      <c r="BJ312" s="78" t="str">
        <f>IF(AND(BB306&gt;0.5,BB306&lt;=1),IF(BJ307&lt;BC307,BB312+(BJ307-BB307)*(BC312-BB312)/(BC307-BB307),IF(BJ307&lt;BD307,BC312+(BJ307-BC307)*(BD312-BC312)/(BD307-BC307),IF(BJ307&lt;BE307,BD312+(BJ307-BD307)*(BE312-BD312)/(BE307-BD307),IF(BJ307&lt;BF307,BE312+(BJ307-BE307)*(BF312-BE312)/(BF307-BE307),IF(BJ307&lt;BG307,BF312+(BJ307-BF307)*(BG312-BF312)/(BG307-BF307),IF(BJ307&lt;BH307,BG312+(BJ307-BG307)*(BH312-BG312)/(BH307-BG307),IF(BJ307&lt;BI307,BH312+(BJ307-BH307)*(BI312-BH312)/(BI307-BH307),BI312))))))),"")</f>
        <v/>
      </c>
      <c r="BR312" s="26" t="s">
        <v>196</v>
      </c>
      <c r="BS312" s="209">
        <f>IF(AND(BS306&gt;0.5,BS306&lt;=1),BS311+(BS306-BR311)*(BS313-BS311)/(BR313-BR311),"")</f>
        <v>-0.51</v>
      </c>
      <c r="BT312" s="78">
        <f>IF(AND(BS306&gt;0.5,BS306&lt;=1),BT311+(BS306-BR311)*(BT313-BT311)/(BR313-BR311),"")</f>
        <v>-0.505</v>
      </c>
      <c r="BU312" s="78">
        <f>IF(AND(BS306&gt;0.5,BS306&lt;=1),BU311+(BS306-BR311)*(BU313-BU311)/(BR313-BR311),"")</f>
        <v>-0.6</v>
      </c>
      <c r="BV312" s="78">
        <f>IF(AND(BS306&gt;0.5,BS306&lt;=1),BV311+(BS306-BR311)*(BV313-BV311)/(BR313-BR311),"")</f>
        <v>-0.6</v>
      </c>
      <c r="BW312" s="78">
        <f>IF(AND(BS306&gt;0.5,BS306&lt;=1),BW311+(BS306-BR311)*(BW313-BW311)/(BR313-BR311),"")</f>
        <v>-0.6</v>
      </c>
      <c r="BX312" s="78">
        <f>IF(AND(BS306&gt;0.5,BS306&lt;=1),BX311+(BS306-BR311)*(BX313-BX311)/(BR313-BR311),"")</f>
        <v>-0.6</v>
      </c>
      <c r="BY312" s="78">
        <f>IF(AND(BS306&gt;0.5,BS306&lt;=1),BY311+(BS306-BR311)*(BY313-BY311)/(BR313-BR311),"")</f>
        <v>-0.6</v>
      </c>
      <c r="BZ312" s="78">
        <f>IF(AND(BS306&gt;0.5,BS306&lt;=1),BZ311+(BS306-BR311)*(BZ313-BZ311)/(BR313-BR311),"")</f>
        <v>-0.6</v>
      </c>
      <c r="CA312" s="78">
        <f>IF(AND(BS306&gt;0.5,BS306&lt;=1),IF(CA307&lt;BT307,BS312+(CA307-BS307)*(BT312-BS312)/(BT307-BS307),IF(CA307&lt;BU307,BT312+(CA307-BT307)*(BU312-BT312)/(BU307-BT307),IF(CA307&lt;BV307,BU312+(CA307-BU307)*(BV312-BU312)/(BV307-BU307),IF(CA307&lt;BW307,BV312+(CA307-BV307)*(BW312-BV312)/(BW307-BV307),IF(CA307&lt;BX307,BW312+(CA307-BW307)*(BX312-BW312)/(BX307-BW307),IF(CA307&lt;BY307,BX312+(CA307-BX307)*(BY312-BX312)/(BY307-BX307),IF(CA307&lt;BZ307,BY312+(CA307-BY307)*(BZ312-BY312)/(BZ307-BY307),BZ312))))))),"")</f>
        <v>-0.6</v>
      </c>
      <c r="CI312" s="26" t="s">
        <v>196</v>
      </c>
      <c r="CJ312" s="209">
        <f>IF(AND(CJ306&gt;0.5,CJ306&lt;=1),CJ311+(CJ306-CI311)*(CJ313-CJ311)/(CI313-CI311),"")</f>
        <v>-0.51</v>
      </c>
      <c r="CK312" s="78">
        <f>IF(AND(CJ306&gt;0.5,CJ306&lt;=1),CK311+(CJ306-CI311)*(CK313-CK311)/(CI313-CI311),"")</f>
        <v>-0.505</v>
      </c>
      <c r="CL312" s="78">
        <f>IF(AND(CJ306&gt;0.5,CJ306&lt;=1),CL311+(CJ306-CI311)*(CL313-CL311)/(CI313-CI311),"")</f>
        <v>-0.6</v>
      </c>
      <c r="CM312" s="78">
        <f>IF(AND(CJ306&gt;0.5,CJ306&lt;=1),CM311+(CJ306-CI311)*(CM313-CM311)/(CI313-CI311),"")</f>
        <v>-0.6</v>
      </c>
      <c r="CN312" s="78">
        <f>IF(AND(CJ306&gt;0.5,CJ306&lt;=1),CN311+(CJ306-CI311)*(CN313-CN311)/(CI313-CI311),"")</f>
        <v>-0.6</v>
      </c>
      <c r="CO312" s="78">
        <f>IF(AND(CJ306&gt;0.5,CJ306&lt;=1),CO311+(CJ306-CI311)*(CO313-CO311)/(CI313-CI311),"")</f>
        <v>-0.6</v>
      </c>
      <c r="CP312" s="78">
        <f>IF(AND(CJ306&gt;0.5,CJ306&lt;=1),CP311+(CJ306-CI311)*(CP313-CP311)/(CI313-CI311),"")</f>
        <v>-0.6</v>
      </c>
      <c r="CQ312" s="78">
        <f>IF(AND(CJ306&gt;0.5,CJ306&lt;=1),CQ311+(CJ306-CI311)*(CQ313-CQ311)/(CI313-CI311),"")</f>
        <v>-0.6</v>
      </c>
      <c r="CR312" s="78">
        <f>IF(AND(CJ306&gt;0.5,CJ306&lt;=1),IF(CR307&lt;CK307,CJ312+(CR307-CJ307)*(CK312-CJ312)/(CK307-CJ307),IF(CR307&lt;CL307,CK312+(CR307-CK307)*(CL312-CK312)/(CL307-CK307),IF(CR307&lt;CM307,CL312+(CR307-CL307)*(CM312-CL312)/(CM307-CL307),IF(CR307&lt;CN307,CM312+(CR307-CM307)*(CN312-CM312)/(CN307-CM307),IF(CR307&lt;CO307,CN312+(CR307-CN307)*(CO312-CN312)/(CO307-CN307),IF(CR307&lt;CP307,CO312+(CR307-CO307)*(CP312-CO312)/(CP307-CO307),IF(CR307&lt;CQ307,CP312+(CR307-CP307)*(CQ312-CP312)/(CQ307-CP307),CQ312))))))),"")</f>
        <v>-0.6</v>
      </c>
      <c r="CZ312" s="26" t="s">
        <v>196</v>
      </c>
      <c r="DA312" s="209">
        <f>IF(AND(DA306&gt;0.5,DA306&lt;=1),DA311+(DA306-CZ311)*(DA313-DA311)/(CZ313-CZ311),"")</f>
        <v>-0.51</v>
      </c>
      <c r="DB312" s="78">
        <f>IF(AND(DA306&gt;0.5,DA306&lt;=1),DB311+(DA306-CZ311)*(DB313-DB311)/(CZ313-CZ311),"")</f>
        <v>-0.505</v>
      </c>
      <c r="DC312" s="78">
        <f>IF(AND(DA306&gt;0.5,DA306&lt;=1),DC311+(DA306-CZ311)*(DC313-DC311)/(CZ313-CZ311),"")</f>
        <v>-0.6</v>
      </c>
      <c r="DD312" s="78">
        <f>IF(AND(DA306&gt;0.5,DA306&lt;=1),DD311+(DA306-CZ311)*(DD313-DD311)/(CZ313-CZ311),"")</f>
        <v>-0.6</v>
      </c>
      <c r="DE312" s="78">
        <f>IF(AND(DA306&gt;0.5,DA306&lt;=1),DE311+(DA306-CZ311)*(DE313-DE311)/(CZ313-CZ311),"")</f>
        <v>-0.6</v>
      </c>
      <c r="DF312" s="78">
        <f>IF(AND(DA306&gt;0.5,DA306&lt;=1),DF311+(DA306-CZ311)*(DF313-DF311)/(CZ313-CZ311),"")</f>
        <v>-0.6</v>
      </c>
      <c r="DG312" s="78">
        <f>IF(AND(DA306&gt;0.5,DA306&lt;=1),DG311+(DA306-CZ311)*(DG313-DG311)/(CZ313-CZ311),"")</f>
        <v>-0.6</v>
      </c>
      <c r="DH312" s="78">
        <f>IF(AND(DA306&gt;0.5,DA306&lt;=1),DH311+(DA306-CZ311)*(DH313-DH311)/(CZ313-CZ311),"")</f>
        <v>-0.6</v>
      </c>
      <c r="DI312" s="78">
        <f>IF(AND(DA306&gt;0.5,DA306&lt;=1),IF(DI307&lt;DB307,DA312+(DI307-DA307)*(DB312-DA312)/(DB307-DA307),IF(DI307&lt;DC307,DB312+(DI307-DB307)*(DC312-DB312)/(DC307-DB307),IF(DI307&lt;DD307,DC312+(DI307-DC307)*(DD312-DC312)/(DD307-DC307),IF(DI307&lt;DE307,DD312+(DI307-DD307)*(DE312-DD312)/(DE307-DD307),IF(DI307&lt;DF307,DE312+(DI307-DE307)*(DF312-DE312)/(DF307-DE307),IF(DI307&lt;DG307,DF312+(DI307-DF307)*(DG312-DF312)/(DG307-DF307),IF(DI307&lt;DH307,DG312+(DI307-DG307)*(DH312-DG312)/(DH307-DG307),DH312))))))),"")</f>
        <v>-0.6</v>
      </c>
      <c r="DQ312" s="26" t="s">
        <v>196</v>
      </c>
      <c r="DR312" s="209">
        <f>IF(AND(DR306&gt;0.5,DR306&lt;=1),DR311+(DR306-DQ311)*(DR313-DR311)/(DQ313-DQ311),"")</f>
        <v>-0.51</v>
      </c>
      <c r="DS312" s="78">
        <f>IF(AND(DR306&gt;0.5,DR306&lt;=1),DS311+(DR306-DQ311)*(DS313-DS311)/(DQ313-DQ311),"")</f>
        <v>-0.505</v>
      </c>
      <c r="DT312" s="78">
        <f>IF(AND(DR306&gt;0.5,DR306&lt;=1),DT311+(DR306-DQ311)*(DT313-DT311)/(DQ313-DQ311),"")</f>
        <v>-0.6</v>
      </c>
      <c r="DU312" s="78">
        <f>IF(AND(DR306&gt;0.5,DR306&lt;=1),DU311+(DR306-DQ311)*(DU313-DU311)/(DQ313-DQ311),"")</f>
        <v>-0.6</v>
      </c>
      <c r="DV312" s="78">
        <f>IF(AND(DR306&gt;0.5,DR306&lt;=1),DV311+(DR306-DQ311)*(DV313-DV311)/(DQ313-DQ311),"")</f>
        <v>-0.6</v>
      </c>
      <c r="DW312" s="78">
        <f>IF(AND(DR306&gt;0.5,DR306&lt;=1),DW311+(DR306-DQ311)*(DW313-DW311)/(DQ313-DQ311),"")</f>
        <v>-0.6</v>
      </c>
      <c r="DX312" s="78">
        <f>IF(AND(DR306&gt;0.5,DR306&lt;=1),DX311+(DR306-DQ311)*(DX313-DX311)/(DQ313-DQ311),"")</f>
        <v>-0.6</v>
      </c>
      <c r="DY312" s="78">
        <f>IF(AND(DR306&gt;0.5,DR306&lt;=1),DY311+(DR306-DQ311)*(DY313-DY311)/(DQ313-DQ311),"")</f>
        <v>-0.6</v>
      </c>
      <c r="DZ312" s="78">
        <f>IF(AND(DR306&gt;0.5,DR306&lt;=1),IF(DZ307&lt;DS307,DR312+(DZ307-DR307)*(DS312-DR312)/(DS307-DR307),IF(DZ307&lt;DT307,DS312+(DZ307-DS307)*(DT312-DS312)/(DT307-DS307),IF(DZ307&lt;DU307,DT312+(DZ307-DT307)*(DU312-DT312)/(DU307-DT307),IF(DZ307&lt;DV307,DU312+(DZ307-DU307)*(DV312-DU312)/(DV307-DU307),IF(DZ307&lt;DW307,DV312+(DZ307-DV307)*(DW312-DV312)/(DW307-DV307),IF(DZ307&lt;DX307,DW312+(DZ307-DW307)*(DX312-DW312)/(DX307-DW307),IF(DZ307&lt;DY307,DX312+(DZ307-DX307)*(DY312-DX312)/(DY307-DX307),DY312))))))),"")</f>
        <v>-0.6</v>
      </c>
    </row>
    <row r="313" spans="2:130" x14ac:dyDescent="0.2">
      <c r="B313" s="26">
        <v>1</v>
      </c>
      <c r="C313" s="117">
        <v>-0.7</v>
      </c>
      <c r="D313" s="33">
        <v>-0.6</v>
      </c>
      <c r="E313" s="33">
        <v>-0.6</v>
      </c>
      <c r="F313" s="33">
        <v>-0.6</v>
      </c>
      <c r="G313" s="33">
        <v>-0.6</v>
      </c>
      <c r="H313" s="33">
        <v>-0.6</v>
      </c>
      <c r="I313" s="33">
        <v>-0.6</v>
      </c>
      <c r="J313" s="33">
        <v>-0.6</v>
      </c>
      <c r="K313" s="78"/>
      <c r="S313" s="26">
        <v>1</v>
      </c>
      <c r="T313" s="117">
        <v>-0.7</v>
      </c>
      <c r="U313" s="33">
        <v>-0.6</v>
      </c>
      <c r="V313" s="33">
        <v>-0.6</v>
      </c>
      <c r="W313" s="33">
        <v>-0.6</v>
      </c>
      <c r="X313" s="33">
        <v>-0.6</v>
      </c>
      <c r="Y313" s="33">
        <v>-0.6</v>
      </c>
      <c r="Z313" s="33">
        <v>-0.6</v>
      </c>
      <c r="AA313" s="33">
        <v>-0.6</v>
      </c>
      <c r="AB313" s="78"/>
      <c r="AJ313" s="26">
        <v>1</v>
      </c>
      <c r="AK313" s="117">
        <v>-0.7</v>
      </c>
      <c r="AL313" s="33">
        <v>-0.6</v>
      </c>
      <c r="AM313" s="33">
        <v>-0.6</v>
      </c>
      <c r="AN313" s="33">
        <v>-0.6</v>
      </c>
      <c r="AO313" s="33">
        <v>-0.6</v>
      </c>
      <c r="AP313" s="33">
        <v>-0.6</v>
      </c>
      <c r="AQ313" s="33">
        <v>-0.6</v>
      </c>
      <c r="AR313" s="33">
        <v>-0.6</v>
      </c>
      <c r="AS313" s="78"/>
      <c r="BA313" s="26">
        <v>1</v>
      </c>
      <c r="BB313" s="117">
        <v>-0.7</v>
      </c>
      <c r="BC313" s="33">
        <v>-0.6</v>
      </c>
      <c r="BD313" s="33">
        <v>-0.6</v>
      </c>
      <c r="BE313" s="33">
        <v>-0.6</v>
      </c>
      <c r="BF313" s="33">
        <v>-0.6</v>
      </c>
      <c r="BG313" s="33">
        <v>-0.6</v>
      </c>
      <c r="BH313" s="33">
        <v>-0.6</v>
      </c>
      <c r="BI313" s="33">
        <v>-0.6</v>
      </c>
      <c r="BJ313" s="78"/>
      <c r="BR313" s="26">
        <v>1</v>
      </c>
      <c r="BS313" s="117">
        <v>-0.7</v>
      </c>
      <c r="BT313" s="33">
        <v>-0.6</v>
      </c>
      <c r="BU313" s="33">
        <v>-0.6</v>
      </c>
      <c r="BV313" s="33">
        <v>-0.6</v>
      </c>
      <c r="BW313" s="33">
        <v>-0.6</v>
      </c>
      <c r="BX313" s="33">
        <v>-0.6</v>
      </c>
      <c r="BY313" s="33">
        <v>-0.6</v>
      </c>
      <c r="BZ313" s="33">
        <v>-0.6</v>
      </c>
      <c r="CA313" s="78"/>
      <c r="CI313" s="26">
        <v>1</v>
      </c>
      <c r="CJ313" s="117">
        <v>-0.7</v>
      </c>
      <c r="CK313" s="33">
        <v>-0.6</v>
      </c>
      <c r="CL313" s="33">
        <v>-0.6</v>
      </c>
      <c r="CM313" s="33">
        <v>-0.6</v>
      </c>
      <c r="CN313" s="33">
        <v>-0.6</v>
      </c>
      <c r="CO313" s="33">
        <v>-0.6</v>
      </c>
      <c r="CP313" s="33">
        <v>-0.6</v>
      </c>
      <c r="CQ313" s="33">
        <v>-0.6</v>
      </c>
      <c r="CR313" s="78"/>
      <c r="CZ313" s="26">
        <v>1</v>
      </c>
      <c r="DA313" s="117">
        <v>-0.7</v>
      </c>
      <c r="DB313" s="33">
        <v>-0.6</v>
      </c>
      <c r="DC313" s="33">
        <v>-0.6</v>
      </c>
      <c r="DD313" s="33">
        <v>-0.6</v>
      </c>
      <c r="DE313" s="33">
        <v>-0.6</v>
      </c>
      <c r="DF313" s="33">
        <v>-0.6</v>
      </c>
      <c r="DG313" s="33">
        <v>-0.6</v>
      </c>
      <c r="DH313" s="33">
        <v>-0.6</v>
      </c>
      <c r="DI313" s="78"/>
      <c r="DQ313" s="26">
        <v>1</v>
      </c>
      <c r="DR313" s="117">
        <v>-0.7</v>
      </c>
      <c r="DS313" s="33">
        <v>-0.6</v>
      </c>
      <c r="DT313" s="33">
        <v>-0.6</v>
      </c>
      <c r="DU313" s="33">
        <v>-0.6</v>
      </c>
      <c r="DV313" s="33">
        <v>-0.6</v>
      </c>
      <c r="DW313" s="33">
        <v>-0.6</v>
      </c>
      <c r="DX313" s="33">
        <v>-0.6</v>
      </c>
      <c r="DY313" s="33">
        <v>-0.6</v>
      </c>
      <c r="DZ313" s="78"/>
    </row>
    <row r="314" spans="2:130" x14ac:dyDescent="0.2">
      <c r="B314" s="29" t="s">
        <v>197</v>
      </c>
      <c r="C314" s="115" t="str">
        <f>IF(C306&gt;1,C313,"")</f>
        <v/>
      </c>
      <c r="D314" s="78" t="str">
        <f>IF(C306&gt;1,D313,"")</f>
        <v/>
      </c>
      <c r="E314" s="78" t="str">
        <f>IF(C306&gt;1,E313,"")</f>
        <v/>
      </c>
      <c r="F314" s="78" t="str">
        <f>IF(C306&gt;1,F313,"")</f>
        <v/>
      </c>
      <c r="G314" s="78" t="str">
        <f>IF(C306&gt;1,G313,"")</f>
        <v/>
      </c>
      <c r="H314" s="78" t="str">
        <f>IF(C306&gt;1,H313,"")</f>
        <v/>
      </c>
      <c r="I314" s="78" t="str">
        <f>IF(C306&gt;1,I313,"")</f>
        <v/>
      </c>
      <c r="J314" s="78" t="str">
        <f>IF(C306&gt;1,J313,"")</f>
        <v/>
      </c>
      <c r="K314" s="78" t="str">
        <f>IF(C306&gt;1,IF(K307&lt;D307,C314+(K307-C307)*(D314-C314)/(D307-C307),IF(K307&lt;E307,D314+(K307-D307)*(E314-D314)/(E307-D307),IF(K307&lt;F307,E314+(K307-E307)*(F314-E314)/(F307-E307),IF(K307&lt;G307,F314+(K307-F307)*(G314-F314)/(G307-F307),IF(K307&lt;H307,G314+(K307-G307)*(H314-G314)/(H307-G307),IF(K307&lt;I307,H314+(K307-H307)*(I314-H314)/(I307-H307),IF(K307&lt;J307,I314+(K307-I307)*(J314-I314)/(J307-I307),J314))))))),"")</f>
        <v/>
      </c>
      <c r="S314" s="29" t="s">
        <v>197</v>
      </c>
      <c r="T314" s="209" t="str">
        <f>IF(T306&gt;1,T313,"")</f>
        <v/>
      </c>
      <c r="U314" s="78" t="str">
        <f>IF(T306&gt;1,U313,"")</f>
        <v/>
      </c>
      <c r="V314" s="78" t="str">
        <f>IF(T306&gt;1,V313,"")</f>
        <v/>
      </c>
      <c r="W314" s="78" t="str">
        <f>IF(T306&gt;1,W313,"")</f>
        <v/>
      </c>
      <c r="X314" s="78" t="str">
        <f>IF(T306&gt;1,X313,"")</f>
        <v/>
      </c>
      <c r="Y314" s="78" t="str">
        <f>IF(T306&gt;1,Y313,"")</f>
        <v/>
      </c>
      <c r="Z314" s="78" t="str">
        <f>IF(T306&gt;1,Z313,"")</f>
        <v/>
      </c>
      <c r="AA314" s="78" t="str">
        <f>IF(T306&gt;1,AA313,"")</f>
        <v/>
      </c>
      <c r="AB314" s="78" t="str">
        <f>IF(T306&gt;1,IF(AB307&lt;U307,T314+(AB307-T307)*(U314-T314)/(U307-T307),IF(AB307&lt;V307,U314+(AB307-U307)*(V314-U314)/(V307-U307),IF(AB307&lt;W307,V314+(AB307-V307)*(W314-V314)/(W307-V307),IF(AB307&lt;X307,W314+(AB307-W307)*(X314-W314)/(X307-W307),IF(AB307&lt;Y307,X314+(AB307-X307)*(Y314-X314)/(Y307-X307),IF(AB307&lt;Z307,Y314+(AB307-Y307)*(Z314-Y314)/(Z307-Y307),IF(AB307&lt;AA307,Z314+(AB307-Z307)*(AA314-Z314)/(AA307-Z307),AA314))))))),"")</f>
        <v/>
      </c>
      <c r="AJ314" s="29" t="s">
        <v>197</v>
      </c>
      <c r="AK314" s="209" t="str">
        <f>IF(AK306&gt;1,AK313,"")</f>
        <v/>
      </c>
      <c r="AL314" s="78" t="str">
        <f>IF(AK306&gt;1,AL313,"")</f>
        <v/>
      </c>
      <c r="AM314" s="78" t="str">
        <f>IF(AK306&gt;1,AM313,"")</f>
        <v/>
      </c>
      <c r="AN314" s="78" t="str">
        <f>IF(AK306&gt;1,AN313,"")</f>
        <v/>
      </c>
      <c r="AO314" s="78" t="str">
        <f>IF(AK306&gt;1,AO313,"")</f>
        <v/>
      </c>
      <c r="AP314" s="78" t="str">
        <f>IF(AK306&gt;1,AP313,"")</f>
        <v/>
      </c>
      <c r="AQ314" s="78" t="str">
        <f>IF(AK306&gt;1,AQ313,"")</f>
        <v/>
      </c>
      <c r="AR314" s="78" t="str">
        <f>IF(AK306&gt;1,AR313,"")</f>
        <v/>
      </c>
      <c r="AS314" s="78" t="str">
        <f>IF(AK306&gt;1,IF(AS307&lt;AL307,AK314+(AS307-AK307)*(AL314-AK314)/(AL307-AK307),IF(AS307&lt;AM307,AL314+(AS307-AL307)*(AM314-AL314)/(AM307-AL307),IF(AS307&lt;AN307,AM314+(AS307-AM307)*(AN314-AM314)/(AN307-AM307),IF(AS307&lt;AO307,AN314+(AS307-AN307)*(AO314-AN314)/(AO307-AN307),IF(AS307&lt;AP307,AO314+(AS307-AO307)*(AP314-AO314)/(AP307-AO307),IF(AS307&lt;AQ307,AP314+(AS307-AP307)*(AQ314-AP314)/(AQ307-AP307),IF(AS307&lt;AR307,AQ314+(AS307-AQ307)*(AR314-AQ314)/(AR307-AQ307),AR314))))))),"")</f>
        <v/>
      </c>
      <c r="BA314" s="29" t="s">
        <v>197</v>
      </c>
      <c r="BB314" s="209" t="str">
        <f>IF(BB306&gt;1,BB313,"")</f>
        <v/>
      </c>
      <c r="BC314" s="78" t="str">
        <f>IF(BB306&gt;1,BC313,"")</f>
        <v/>
      </c>
      <c r="BD314" s="78" t="str">
        <f>IF(BB306&gt;1,BD313,"")</f>
        <v/>
      </c>
      <c r="BE314" s="78" t="str">
        <f>IF(BB306&gt;1,BE313,"")</f>
        <v/>
      </c>
      <c r="BF314" s="78" t="str">
        <f>IF(BB306&gt;1,BF313,"")</f>
        <v/>
      </c>
      <c r="BG314" s="78" t="str">
        <f>IF(BB306&gt;1,BG313,"")</f>
        <v/>
      </c>
      <c r="BH314" s="78" t="str">
        <f>IF(BB306&gt;1,BH313,"")</f>
        <v/>
      </c>
      <c r="BI314" s="78" t="str">
        <f>IF(BB306&gt;1,BI313,"")</f>
        <v/>
      </c>
      <c r="BJ314" s="78" t="str">
        <f>IF(BB306&gt;1,IF(BJ307&lt;BC307,BB314+(BJ307-BB307)*(BC314-BB314)/(BC307-BB307),IF(BJ307&lt;BD307,BC314+(BJ307-BC307)*(BD314-BC314)/(BD307-BC307),IF(BJ307&lt;BE307,BD314+(BJ307-BD307)*(BE314-BD314)/(BE307-BD307),IF(BJ307&lt;BF307,BE314+(BJ307-BE307)*(BF314-BE314)/(BF307-BE307),IF(BJ307&lt;BG307,BF314+(BJ307-BF307)*(BG314-BF314)/(BG307-BF307),IF(BJ307&lt;BH307,BG314+(BJ307-BG307)*(BH314-BG314)/(BH307-BG307),IF(BJ307&lt;BI307,BH314+(BJ307-BH307)*(BI314-BH314)/(BI307-BH307),BI314))))))),"")</f>
        <v/>
      </c>
      <c r="BR314" s="29" t="s">
        <v>197</v>
      </c>
      <c r="BS314" s="209" t="str">
        <f>IF(BS306&gt;1,BS313,"")</f>
        <v/>
      </c>
      <c r="BT314" s="78" t="str">
        <f>IF(BS306&gt;1,BT313,"")</f>
        <v/>
      </c>
      <c r="BU314" s="78" t="str">
        <f>IF(BS306&gt;1,BU313,"")</f>
        <v/>
      </c>
      <c r="BV314" s="78" t="str">
        <f>IF(BS306&gt;1,BV313,"")</f>
        <v/>
      </c>
      <c r="BW314" s="78" t="str">
        <f>IF(BS306&gt;1,BW313,"")</f>
        <v/>
      </c>
      <c r="BX314" s="78" t="str">
        <f>IF(BS306&gt;1,BX313,"")</f>
        <v/>
      </c>
      <c r="BY314" s="78" t="str">
        <f>IF(BS306&gt;1,BY313,"")</f>
        <v/>
      </c>
      <c r="BZ314" s="78" t="str">
        <f>IF(BS306&gt;1,BZ313,"")</f>
        <v/>
      </c>
      <c r="CA314" s="78" t="str">
        <f>IF(BS306&gt;1,IF(CA307&lt;BT307,BS314+(CA307-BS307)*(BT314-BS314)/(BT307-BS307),IF(CA307&lt;BU307,BT314+(CA307-BT307)*(BU314-BT314)/(BU307-BT307),IF(CA307&lt;BV307,BU314+(CA307-BU307)*(BV314-BU314)/(BV307-BU307),IF(CA307&lt;BW307,BV314+(CA307-BV307)*(BW314-BV314)/(BW307-BV307),IF(CA307&lt;BX307,BW314+(CA307-BW307)*(BX314-BW314)/(BX307-BW307),IF(CA307&lt;BY307,BX314+(CA307-BX307)*(BY314-BX314)/(BY307-BX307),IF(CA307&lt;BZ307,BY314+(CA307-BY307)*(BZ314-BY314)/(BZ307-BY307),BZ314))))))),"")</f>
        <v/>
      </c>
      <c r="CI314" s="29" t="s">
        <v>197</v>
      </c>
      <c r="CJ314" s="209" t="str">
        <f>IF(CJ306&gt;1,CJ313,"")</f>
        <v/>
      </c>
      <c r="CK314" s="78" t="str">
        <f>IF(CJ306&gt;1,CK313,"")</f>
        <v/>
      </c>
      <c r="CL314" s="78" t="str">
        <f>IF(CJ306&gt;1,CL313,"")</f>
        <v/>
      </c>
      <c r="CM314" s="78" t="str">
        <f>IF(CJ306&gt;1,CM313,"")</f>
        <v/>
      </c>
      <c r="CN314" s="78" t="str">
        <f>IF(CJ306&gt;1,CN313,"")</f>
        <v/>
      </c>
      <c r="CO314" s="78" t="str">
        <f>IF(CJ306&gt;1,CO313,"")</f>
        <v/>
      </c>
      <c r="CP314" s="78" t="str">
        <f>IF(CJ306&gt;1,CP313,"")</f>
        <v/>
      </c>
      <c r="CQ314" s="78" t="str">
        <f>IF(CJ306&gt;1,CQ313,"")</f>
        <v/>
      </c>
      <c r="CR314" s="78" t="str">
        <f>IF(CJ306&gt;1,IF(CR307&lt;CK307,CJ314+(CR307-CJ307)*(CK314-CJ314)/(CK307-CJ307),IF(CR307&lt;CL307,CK314+(CR307-CK307)*(CL314-CK314)/(CL307-CK307),IF(CR307&lt;CM307,CL314+(CR307-CL307)*(CM314-CL314)/(CM307-CL307),IF(CR307&lt;CN307,CM314+(CR307-CM307)*(CN314-CM314)/(CN307-CM307),IF(CR307&lt;CO307,CN314+(CR307-CN307)*(CO314-CN314)/(CO307-CN307),IF(CR307&lt;CP307,CO314+(CR307-CO307)*(CP314-CO314)/(CP307-CO307),IF(CR307&lt;CQ307,CP314+(CR307-CP307)*(CQ314-CP314)/(CQ307-CP307),CQ314))))))),"")</f>
        <v/>
      </c>
      <c r="CZ314" s="29" t="s">
        <v>197</v>
      </c>
      <c r="DA314" s="209" t="str">
        <f>IF(DA306&gt;1,DA313,"")</f>
        <v/>
      </c>
      <c r="DB314" s="78" t="str">
        <f>IF(DA306&gt;1,DB313,"")</f>
        <v/>
      </c>
      <c r="DC314" s="78" t="str">
        <f>IF(DA306&gt;1,DC313,"")</f>
        <v/>
      </c>
      <c r="DD314" s="78" t="str">
        <f>IF(DA306&gt;1,DD313,"")</f>
        <v/>
      </c>
      <c r="DE314" s="78" t="str">
        <f>IF(DA306&gt;1,DE313,"")</f>
        <v/>
      </c>
      <c r="DF314" s="78" t="str">
        <f>IF(DA306&gt;1,DF313,"")</f>
        <v/>
      </c>
      <c r="DG314" s="78" t="str">
        <f>IF(DA306&gt;1,DG313,"")</f>
        <v/>
      </c>
      <c r="DH314" s="78" t="str">
        <f>IF(DA306&gt;1,DH313,"")</f>
        <v/>
      </c>
      <c r="DI314" s="78" t="str">
        <f>IF(DA306&gt;1,IF(DI307&lt;DB307,DA314+(DI307-DA307)*(DB314-DA314)/(DB307-DA307),IF(DI307&lt;DC307,DB314+(DI307-DB307)*(DC314-DB314)/(DC307-DB307),IF(DI307&lt;DD307,DC314+(DI307-DC307)*(DD314-DC314)/(DD307-DC307),IF(DI307&lt;DE307,DD314+(DI307-DD307)*(DE314-DD314)/(DE307-DD307),IF(DI307&lt;DF307,DE314+(DI307-DE307)*(DF314-DE314)/(DF307-DE307),IF(DI307&lt;DG307,DF314+(DI307-DF307)*(DG314-DF314)/(DG307-DF307),IF(DI307&lt;DH307,DG314+(DI307-DG307)*(DH314-DG314)/(DH307-DG307),DH314))))))),"")</f>
        <v/>
      </c>
      <c r="DQ314" s="29" t="s">
        <v>197</v>
      </c>
      <c r="DR314" s="209" t="str">
        <f>IF(DR306&gt;1,DR313,"")</f>
        <v/>
      </c>
      <c r="DS314" s="78" t="str">
        <f>IF(DR306&gt;1,DS313,"")</f>
        <v/>
      </c>
      <c r="DT314" s="78" t="str">
        <f>IF(DR306&gt;1,DT313,"")</f>
        <v/>
      </c>
      <c r="DU314" s="78" t="str">
        <f>IF(DR306&gt;1,DU313,"")</f>
        <v/>
      </c>
      <c r="DV314" s="78" t="str">
        <f>IF(DR306&gt;1,DV313,"")</f>
        <v/>
      </c>
      <c r="DW314" s="78" t="str">
        <f>IF(DR306&gt;1,DW313,"")</f>
        <v/>
      </c>
      <c r="DX314" s="78" t="str">
        <f>IF(DR306&gt;1,DX313,"")</f>
        <v/>
      </c>
      <c r="DY314" s="78" t="str">
        <f>IF(DR306&gt;1,DY313,"")</f>
        <v/>
      </c>
      <c r="DZ314" s="78" t="str">
        <f>IF(DR306&gt;1,IF(DZ307&lt;DS307,DR314+(DZ307-DR307)*(DS314-DR314)/(DS307-DR307),IF(DZ307&lt;DT307,DS314+(DZ307-DS307)*(DT314-DS314)/(DT307-DS307),IF(DZ307&lt;DU307,DT314+(DZ307-DT307)*(DU314-DT314)/(DU307-DT307),IF(DZ307&lt;DV307,DU314+(DZ307-DU307)*(DV314-DU314)/(DV307-DU307),IF(DZ307&lt;DW307,DV314+(DZ307-DV307)*(DW314-DV314)/(DW307-DV307),IF(DZ307&lt;DX307,DW314+(DZ307-DW307)*(DX314-DW314)/(DX307-DW307),IF(DZ307&lt;DY307,DX314+(DZ307-DX307)*(DY314-DX314)/(DY307-DX307),DY314))))))),"")</f>
        <v/>
      </c>
    </row>
    <row r="315" spans="2:130" x14ac:dyDescent="0.2">
      <c r="B315" s="13"/>
      <c r="C315" s="17"/>
      <c r="D315" s="17"/>
      <c r="E315" s="17"/>
      <c r="F315" s="17"/>
      <c r="G315" s="17"/>
      <c r="H315" s="17"/>
      <c r="I315" s="17"/>
      <c r="J315" s="17" t="s">
        <v>198</v>
      </c>
      <c r="K315" s="113">
        <f>SUM(K308:K314)</f>
        <v>-0.6</v>
      </c>
      <c r="S315" s="13"/>
      <c r="T315" s="213"/>
      <c r="U315" s="213"/>
      <c r="V315" s="213"/>
      <c r="W315" s="213"/>
      <c r="X315" s="213"/>
      <c r="Y315" s="213"/>
      <c r="Z315" s="213"/>
      <c r="AA315" s="213" t="s">
        <v>198</v>
      </c>
      <c r="AB315" s="113">
        <f>SUM(AB308:AB314)</f>
        <v>-0.6</v>
      </c>
      <c r="AJ315" s="13"/>
      <c r="AK315" s="213"/>
      <c r="AL315" s="213"/>
      <c r="AM315" s="213"/>
      <c r="AN315" s="213"/>
      <c r="AO315" s="213"/>
      <c r="AP315" s="213"/>
      <c r="AQ315" s="213"/>
      <c r="AR315" s="213" t="s">
        <v>198</v>
      </c>
      <c r="AS315" s="113">
        <f>SUM(AS308:AS314)</f>
        <v>-0.6</v>
      </c>
      <c r="BA315" s="13"/>
      <c r="BB315" s="213"/>
      <c r="BC315" s="213"/>
      <c r="BD315" s="213"/>
      <c r="BE315" s="213"/>
      <c r="BF315" s="213"/>
      <c r="BG315" s="213"/>
      <c r="BH315" s="213"/>
      <c r="BI315" s="213" t="s">
        <v>198</v>
      </c>
      <c r="BJ315" s="113">
        <f>SUM(BJ308:BJ314)</f>
        <v>-0.6</v>
      </c>
      <c r="BR315" s="13"/>
      <c r="BS315" s="213"/>
      <c r="BT315" s="213"/>
      <c r="BU315" s="213"/>
      <c r="BV315" s="213"/>
      <c r="BW315" s="213"/>
      <c r="BX315" s="213"/>
      <c r="BY315" s="213"/>
      <c r="BZ315" s="213" t="s">
        <v>198</v>
      </c>
      <c r="CA315" s="113">
        <f>SUM(CA308:CA314)</f>
        <v>-0.6</v>
      </c>
      <c r="CI315" s="13"/>
      <c r="CJ315" s="213"/>
      <c r="CK315" s="213"/>
      <c r="CL315" s="213"/>
      <c r="CM315" s="213"/>
      <c r="CN315" s="213"/>
      <c r="CO315" s="213"/>
      <c r="CP315" s="213"/>
      <c r="CQ315" s="213" t="s">
        <v>198</v>
      </c>
      <c r="CR315" s="113">
        <f>SUM(CR308:CR314)</f>
        <v>-0.6</v>
      </c>
      <c r="CZ315" s="13"/>
      <c r="DA315" s="213"/>
      <c r="DB315" s="213"/>
      <c r="DC315" s="213"/>
      <c r="DD315" s="213"/>
      <c r="DE315" s="213"/>
      <c r="DF315" s="213"/>
      <c r="DG315" s="213"/>
      <c r="DH315" s="213" t="s">
        <v>198</v>
      </c>
      <c r="DI315" s="113">
        <f>SUM(DI308:DI314)</f>
        <v>-0.6</v>
      </c>
      <c r="DQ315" s="13"/>
      <c r="DR315" s="213"/>
      <c r="DS315" s="213"/>
      <c r="DT315" s="213"/>
      <c r="DU315" s="213"/>
      <c r="DV315" s="213"/>
      <c r="DW315" s="213"/>
      <c r="DX315" s="213"/>
      <c r="DY315" s="213" t="s">
        <v>198</v>
      </c>
      <c r="DZ315" s="113">
        <f>SUM(DZ308:DZ314)</f>
        <v>-0.6</v>
      </c>
    </row>
    <row r="316" spans="2:130" x14ac:dyDescent="0.2">
      <c r="B316" s="119" t="s">
        <v>201</v>
      </c>
      <c r="C316" s="17"/>
      <c r="D316" s="17"/>
      <c r="E316" s="17"/>
      <c r="F316" s="17"/>
      <c r="G316" s="17"/>
      <c r="H316" s="17"/>
      <c r="I316" s="17"/>
      <c r="J316" s="17"/>
      <c r="K316" s="72"/>
      <c r="S316" s="119" t="s">
        <v>201</v>
      </c>
      <c r="T316" s="213"/>
      <c r="U316" s="213"/>
      <c r="V316" s="213"/>
      <c r="W316" s="213"/>
      <c r="X316" s="213"/>
      <c r="Y316" s="213"/>
      <c r="Z316" s="213"/>
      <c r="AA316" s="213"/>
      <c r="AB316" s="72"/>
      <c r="AJ316" s="119" t="s">
        <v>201</v>
      </c>
      <c r="AK316" s="213"/>
      <c r="AL316" s="213"/>
      <c r="AM316" s="213"/>
      <c r="AN316" s="213"/>
      <c r="AO316" s="213"/>
      <c r="AP316" s="213"/>
      <c r="AQ316" s="213"/>
      <c r="AR316" s="213"/>
      <c r="AS316" s="72"/>
      <c r="BA316" s="119" t="s">
        <v>201</v>
      </c>
      <c r="BB316" s="213"/>
      <c r="BC316" s="213"/>
      <c r="BD316" s="213"/>
      <c r="BE316" s="213"/>
      <c r="BF316" s="213"/>
      <c r="BG316" s="213"/>
      <c r="BH316" s="213"/>
      <c r="BI316" s="213"/>
      <c r="BJ316" s="72"/>
      <c r="BR316" s="119" t="s">
        <v>201</v>
      </c>
      <c r="BS316" s="213"/>
      <c r="BT316" s="213"/>
      <c r="BU316" s="213"/>
      <c r="BV316" s="213"/>
      <c r="BW316" s="213"/>
      <c r="BX316" s="213"/>
      <c r="BY316" s="213"/>
      <c r="BZ316" s="213"/>
      <c r="CA316" s="72"/>
      <c r="CI316" s="119" t="s">
        <v>201</v>
      </c>
      <c r="CJ316" s="213"/>
      <c r="CK316" s="213"/>
      <c r="CL316" s="213"/>
      <c r="CM316" s="213"/>
      <c r="CN316" s="213"/>
      <c r="CO316" s="213"/>
      <c r="CP316" s="213"/>
      <c r="CQ316" s="213"/>
      <c r="CR316" s="72"/>
      <c r="CZ316" s="119" t="s">
        <v>201</v>
      </c>
      <c r="DA316" s="213"/>
      <c r="DB316" s="213"/>
      <c r="DC316" s="213"/>
      <c r="DD316" s="213"/>
      <c r="DE316" s="213"/>
      <c r="DF316" s="213"/>
      <c r="DG316" s="213"/>
      <c r="DH316" s="213"/>
      <c r="DI316" s="72"/>
      <c r="DQ316" s="119" t="s">
        <v>201</v>
      </c>
      <c r="DR316" s="213"/>
      <c r="DS316" s="213"/>
      <c r="DT316" s="213"/>
      <c r="DU316" s="213"/>
      <c r="DV316" s="213"/>
      <c r="DW316" s="213"/>
      <c r="DX316" s="213"/>
      <c r="DY316" s="213"/>
      <c r="DZ316" s="72"/>
    </row>
    <row r="317" spans="2:130" x14ac:dyDescent="0.2">
      <c r="B317" s="29" t="s">
        <v>202</v>
      </c>
      <c r="C317" s="17"/>
      <c r="D317" s="17"/>
      <c r="E317" s="17"/>
      <c r="F317" s="17"/>
      <c r="G317" s="17"/>
      <c r="H317" s="17"/>
      <c r="I317" s="17"/>
      <c r="J317" s="17"/>
      <c r="K317" s="72"/>
      <c r="S317" s="29" t="s">
        <v>202</v>
      </c>
      <c r="T317" s="213"/>
      <c r="U317" s="213"/>
      <c r="V317" s="213"/>
      <c r="W317" s="213"/>
      <c r="X317" s="213"/>
      <c r="Y317" s="213"/>
      <c r="Z317" s="213"/>
      <c r="AA317" s="213"/>
      <c r="AB317" s="72"/>
      <c r="AJ317" s="29" t="s">
        <v>202</v>
      </c>
      <c r="AK317" s="213"/>
      <c r="AL317" s="213"/>
      <c r="AM317" s="213"/>
      <c r="AN317" s="213"/>
      <c r="AO317" s="213"/>
      <c r="AP317" s="213"/>
      <c r="AQ317" s="213"/>
      <c r="AR317" s="213"/>
      <c r="AS317" s="72"/>
      <c r="BA317" s="29" t="s">
        <v>202</v>
      </c>
      <c r="BB317" s="213"/>
      <c r="BC317" s="213"/>
      <c r="BD317" s="213"/>
      <c r="BE317" s="213"/>
      <c r="BF317" s="213"/>
      <c r="BG317" s="213"/>
      <c r="BH317" s="213"/>
      <c r="BI317" s="213"/>
      <c r="BJ317" s="72"/>
      <c r="BR317" s="29" t="s">
        <v>202</v>
      </c>
      <c r="BS317" s="213"/>
      <c r="BT317" s="213"/>
      <c r="BU317" s="213"/>
      <c r="BV317" s="213"/>
      <c r="BW317" s="213"/>
      <c r="BX317" s="213"/>
      <c r="BY317" s="213"/>
      <c r="BZ317" s="213"/>
      <c r="CA317" s="72"/>
      <c r="CI317" s="29" t="s">
        <v>202</v>
      </c>
      <c r="CJ317" s="213"/>
      <c r="CK317" s="213"/>
      <c r="CL317" s="213"/>
      <c r="CM317" s="213"/>
      <c r="CN317" s="213"/>
      <c r="CO317" s="213"/>
      <c r="CP317" s="213"/>
      <c r="CQ317" s="213"/>
      <c r="CR317" s="72"/>
      <c r="CZ317" s="29" t="s">
        <v>202</v>
      </c>
      <c r="DA317" s="213"/>
      <c r="DB317" s="213"/>
      <c r="DC317" s="213"/>
      <c r="DD317" s="213"/>
      <c r="DE317" s="213"/>
      <c r="DF317" s="213"/>
      <c r="DG317" s="213"/>
      <c r="DH317" s="213"/>
      <c r="DI317" s="72"/>
      <c r="DQ317" s="29" t="s">
        <v>202</v>
      </c>
      <c r="DR317" s="213"/>
      <c r="DS317" s="213"/>
      <c r="DT317" s="213"/>
      <c r="DU317" s="213"/>
      <c r="DV317" s="213"/>
      <c r="DW317" s="213"/>
      <c r="DX317" s="213"/>
      <c r="DY317" s="213"/>
      <c r="DZ317" s="72"/>
    </row>
    <row r="318" spans="2:130" x14ac:dyDescent="0.2">
      <c r="B318" s="101" t="s">
        <v>192</v>
      </c>
      <c r="C318" s="120">
        <f>C306</f>
        <v>0.26250000000000001</v>
      </c>
      <c r="D318" s="17"/>
      <c r="E318" s="17"/>
      <c r="F318" s="17"/>
      <c r="G318" s="17"/>
      <c r="H318" s="17"/>
      <c r="I318" s="17"/>
      <c r="J318" s="17"/>
      <c r="K318" s="62"/>
      <c r="S318" s="101" t="s">
        <v>192</v>
      </c>
      <c r="T318" s="120">
        <f>T306</f>
        <v>0.26250000000000001</v>
      </c>
      <c r="U318" s="213"/>
      <c r="V318" s="213"/>
      <c r="W318" s="213"/>
      <c r="X318" s="213"/>
      <c r="Y318" s="213"/>
      <c r="Z318" s="213"/>
      <c r="AA318" s="213"/>
      <c r="AB318" s="62"/>
      <c r="AJ318" s="101" t="s">
        <v>192</v>
      </c>
      <c r="AK318" s="120">
        <f>AK306</f>
        <v>0.26250000000000001</v>
      </c>
      <c r="AL318" s="213"/>
      <c r="AM318" s="213"/>
      <c r="AN318" s="213"/>
      <c r="AO318" s="213"/>
      <c r="AP318" s="213"/>
      <c r="AQ318" s="213"/>
      <c r="AR318" s="213"/>
      <c r="AS318" s="62"/>
      <c r="BA318" s="101" t="s">
        <v>192</v>
      </c>
      <c r="BB318" s="120">
        <f>BB306</f>
        <v>0.26250000000000001</v>
      </c>
      <c r="BC318" s="213"/>
      <c r="BD318" s="213"/>
      <c r="BE318" s="213"/>
      <c r="BF318" s="213"/>
      <c r="BG318" s="213"/>
      <c r="BH318" s="213"/>
      <c r="BI318" s="213"/>
      <c r="BJ318" s="62"/>
      <c r="BR318" s="101" t="s">
        <v>192</v>
      </c>
      <c r="BS318" s="120">
        <f>BS306</f>
        <v>0.52500000000000002</v>
      </c>
      <c r="BT318" s="213"/>
      <c r="BU318" s="213"/>
      <c r="BV318" s="213"/>
      <c r="BW318" s="213"/>
      <c r="BX318" s="213"/>
      <c r="BY318" s="213"/>
      <c r="BZ318" s="213"/>
      <c r="CA318" s="62"/>
      <c r="CI318" s="101" t="s">
        <v>192</v>
      </c>
      <c r="CJ318" s="120">
        <f>CJ306</f>
        <v>0.52500000000000002</v>
      </c>
      <c r="CK318" s="213"/>
      <c r="CL318" s="213"/>
      <c r="CM318" s="213"/>
      <c r="CN318" s="213"/>
      <c r="CO318" s="213"/>
      <c r="CP318" s="213"/>
      <c r="CQ318" s="213"/>
      <c r="CR318" s="62"/>
      <c r="CZ318" s="101" t="s">
        <v>192</v>
      </c>
      <c r="DA318" s="120">
        <f>DA306</f>
        <v>0.52500000000000002</v>
      </c>
      <c r="DB318" s="213"/>
      <c r="DC318" s="213"/>
      <c r="DD318" s="213"/>
      <c r="DE318" s="213"/>
      <c r="DF318" s="213"/>
      <c r="DG318" s="213"/>
      <c r="DH318" s="213"/>
      <c r="DI318" s="62"/>
      <c r="DQ318" s="101" t="s">
        <v>192</v>
      </c>
      <c r="DR318" s="120">
        <f>DR306</f>
        <v>0.52500000000000002</v>
      </c>
      <c r="DS318" s="213"/>
      <c r="DT318" s="213"/>
      <c r="DU318" s="213"/>
      <c r="DV318" s="213"/>
      <c r="DW318" s="213"/>
      <c r="DX318" s="213"/>
      <c r="DY318" s="213"/>
      <c r="DZ318" s="62"/>
    </row>
    <row r="319" spans="2:130" x14ac:dyDescent="0.2">
      <c r="C319" s="235" t="s">
        <v>174</v>
      </c>
      <c r="D319" s="236"/>
      <c r="E319" s="236"/>
      <c r="F319" s="236"/>
      <c r="G319" s="236"/>
      <c r="H319" s="236"/>
      <c r="I319" s="236"/>
      <c r="J319" s="237"/>
      <c r="K319" s="62"/>
      <c r="T319" s="235" t="s">
        <v>174</v>
      </c>
      <c r="U319" s="236"/>
      <c r="V319" s="236"/>
      <c r="W319" s="236"/>
      <c r="X319" s="236"/>
      <c r="Y319" s="236"/>
      <c r="Z319" s="236"/>
      <c r="AA319" s="237"/>
      <c r="AB319" s="62"/>
      <c r="AK319" s="235" t="s">
        <v>174</v>
      </c>
      <c r="AL319" s="236"/>
      <c r="AM319" s="236"/>
      <c r="AN319" s="236"/>
      <c r="AO319" s="236"/>
      <c r="AP319" s="236"/>
      <c r="AQ319" s="236"/>
      <c r="AR319" s="237"/>
      <c r="AS319" s="62"/>
      <c r="BB319" s="235" t="s">
        <v>174</v>
      </c>
      <c r="BC319" s="236"/>
      <c r="BD319" s="236"/>
      <c r="BE319" s="236"/>
      <c r="BF319" s="236"/>
      <c r="BG319" s="236"/>
      <c r="BH319" s="236"/>
      <c r="BI319" s="237"/>
      <c r="BJ319" s="62"/>
      <c r="BP319" s="235" t="s">
        <v>174</v>
      </c>
      <c r="BQ319" s="236"/>
      <c r="BR319" s="236"/>
      <c r="BS319" s="236"/>
      <c r="BT319" s="236"/>
      <c r="BU319" s="236"/>
      <c r="BV319" s="236"/>
      <c r="BW319" s="237"/>
      <c r="BX319" s="62"/>
      <c r="CA319" s="62"/>
      <c r="CF319" s="235" t="s">
        <v>174</v>
      </c>
      <c r="CG319" s="236"/>
      <c r="CH319" s="236"/>
      <c r="CI319" s="236"/>
      <c r="CJ319" s="236"/>
      <c r="CK319" s="236"/>
      <c r="CL319" s="236"/>
      <c r="CM319" s="237"/>
      <c r="CN319" s="62"/>
      <c r="CR319" s="62"/>
      <c r="CV319" s="235" t="s">
        <v>174</v>
      </c>
      <c r="CW319" s="236"/>
      <c r="CX319" s="236"/>
      <c r="CY319" s="236"/>
      <c r="CZ319" s="236"/>
      <c r="DA319" s="236"/>
      <c r="DB319" s="236"/>
      <c r="DC319" s="237"/>
      <c r="DD319" s="62"/>
      <c r="DI319" s="62"/>
      <c r="DL319" s="235" t="s">
        <v>174</v>
      </c>
      <c r="DM319" s="236"/>
      <c r="DN319" s="236"/>
      <c r="DO319" s="236"/>
      <c r="DP319" s="236"/>
      <c r="DQ319" s="236"/>
      <c r="DR319" s="236"/>
      <c r="DS319" s="237"/>
      <c r="DT319" s="62"/>
      <c r="DZ319" s="62"/>
    </row>
    <row r="320" spans="2:130" x14ac:dyDescent="0.2">
      <c r="B320" s="101" t="s">
        <v>175</v>
      </c>
      <c r="C320" s="82" t="s">
        <v>176</v>
      </c>
      <c r="D320" s="31" t="s">
        <v>177</v>
      </c>
      <c r="E320" s="31" t="s">
        <v>178</v>
      </c>
      <c r="F320" s="31" t="s">
        <v>179</v>
      </c>
      <c r="G320" s="82" t="s">
        <v>176</v>
      </c>
      <c r="H320" s="31" t="s">
        <v>177</v>
      </c>
      <c r="I320" s="31" t="s">
        <v>178</v>
      </c>
      <c r="J320" s="83" t="s">
        <v>179</v>
      </c>
      <c r="K320" s="62"/>
      <c r="S320" s="101" t="s">
        <v>175</v>
      </c>
      <c r="T320" s="215" t="s">
        <v>176</v>
      </c>
      <c r="U320" s="216" t="s">
        <v>177</v>
      </c>
      <c r="V320" s="216" t="s">
        <v>178</v>
      </c>
      <c r="W320" s="216" t="s">
        <v>179</v>
      </c>
      <c r="X320" s="215" t="s">
        <v>176</v>
      </c>
      <c r="Y320" s="216" t="s">
        <v>177</v>
      </c>
      <c r="Z320" s="216" t="s">
        <v>178</v>
      </c>
      <c r="AA320" s="217" t="s">
        <v>179</v>
      </c>
      <c r="AB320" s="62"/>
      <c r="AJ320" s="101" t="s">
        <v>175</v>
      </c>
      <c r="AK320" s="215" t="s">
        <v>176</v>
      </c>
      <c r="AL320" s="216" t="s">
        <v>177</v>
      </c>
      <c r="AM320" s="216" t="s">
        <v>178</v>
      </c>
      <c r="AN320" s="216" t="s">
        <v>179</v>
      </c>
      <c r="AO320" s="215" t="s">
        <v>176</v>
      </c>
      <c r="AP320" s="216" t="s">
        <v>177</v>
      </c>
      <c r="AQ320" s="216" t="s">
        <v>178</v>
      </c>
      <c r="AR320" s="217" t="s">
        <v>179</v>
      </c>
      <c r="AS320" s="62"/>
      <c r="BA320" s="101" t="s">
        <v>175</v>
      </c>
      <c r="BB320" s="215" t="s">
        <v>176</v>
      </c>
      <c r="BC320" s="216" t="s">
        <v>177</v>
      </c>
      <c r="BD320" s="216" t="s">
        <v>178</v>
      </c>
      <c r="BE320" s="216" t="s">
        <v>179</v>
      </c>
      <c r="BF320" s="215" t="s">
        <v>176</v>
      </c>
      <c r="BG320" s="216" t="s">
        <v>177</v>
      </c>
      <c r="BH320" s="216" t="s">
        <v>178</v>
      </c>
      <c r="BI320" s="217" t="s">
        <v>179</v>
      </c>
      <c r="BJ320" s="62"/>
      <c r="BR320" s="101" t="s">
        <v>175</v>
      </c>
      <c r="BS320" s="215" t="s">
        <v>176</v>
      </c>
      <c r="BT320" s="216" t="s">
        <v>177</v>
      </c>
      <c r="BU320" s="216" t="s">
        <v>178</v>
      </c>
      <c r="BV320" s="216" t="s">
        <v>179</v>
      </c>
      <c r="BW320" s="215" t="s">
        <v>176</v>
      </c>
      <c r="BX320" s="216" t="s">
        <v>177</v>
      </c>
      <c r="BY320" s="216" t="s">
        <v>178</v>
      </c>
      <c r="BZ320" s="217" t="s">
        <v>179</v>
      </c>
      <c r="CA320" s="62"/>
      <c r="CI320" s="101" t="s">
        <v>175</v>
      </c>
      <c r="CJ320" s="215" t="s">
        <v>176</v>
      </c>
      <c r="CK320" s="216" t="s">
        <v>177</v>
      </c>
      <c r="CL320" s="216" t="s">
        <v>178</v>
      </c>
      <c r="CM320" s="216" t="s">
        <v>179</v>
      </c>
      <c r="CN320" s="215" t="s">
        <v>176</v>
      </c>
      <c r="CO320" s="216" t="s">
        <v>177</v>
      </c>
      <c r="CP320" s="216" t="s">
        <v>178</v>
      </c>
      <c r="CQ320" s="217" t="s">
        <v>179</v>
      </c>
      <c r="CR320" s="62"/>
      <c r="CZ320" s="101" t="s">
        <v>175</v>
      </c>
      <c r="DA320" s="215" t="s">
        <v>176</v>
      </c>
      <c r="DB320" s="216" t="s">
        <v>177</v>
      </c>
      <c r="DC320" s="216" t="s">
        <v>178</v>
      </c>
      <c r="DD320" s="216" t="s">
        <v>179</v>
      </c>
      <c r="DE320" s="215" t="s">
        <v>176</v>
      </c>
      <c r="DF320" s="216" t="s">
        <v>177</v>
      </c>
      <c r="DG320" s="216" t="s">
        <v>178</v>
      </c>
      <c r="DH320" s="217" t="s">
        <v>179</v>
      </c>
      <c r="DI320" s="62"/>
      <c r="DQ320" s="101" t="s">
        <v>175</v>
      </c>
      <c r="DR320" s="215" t="s">
        <v>176</v>
      </c>
      <c r="DS320" s="216" t="s">
        <v>177</v>
      </c>
      <c r="DT320" s="216" t="s">
        <v>178</v>
      </c>
      <c r="DU320" s="216" t="s">
        <v>179</v>
      </c>
      <c r="DV320" s="215" t="s">
        <v>176</v>
      </c>
      <c r="DW320" s="216" t="s">
        <v>177</v>
      </c>
      <c r="DX320" s="216" t="s">
        <v>178</v>
      </c>
      <c r="DY320" s="217" t="s">
        <v>179</v>
      </c>
      <c r="DZ320" s="62"/>
    </row>
    <row r="321" spans="1:130" x14ac:dyDescent="0.2">
      <c r="B321" s="24" t="s">
        <v>203</v>
      </c>
      <c r="C321" s="84">
        <f>IF(C283="A",-0.9,-0.18)</f>
        <v>-0.9</v>
      </c>
      <c r="D321" s="86">
        <f>IF(C283="A",-0.9,-0.18)</f>
        <v>-0.9</v>
      </c>
      <c r="E321" s="86">
        <f>IF(C283="A",-0.5,-0.18)</f>
        <v>-0.5</v>
      </c>
      <c r="F321" s="86">
        <f>IF(C283="A",-0.3,-0.18)</f>
        <v>-0.3</v>
      </c>
      <c r="G321" s="87">
        <f>IF(C318&lt;=0.5,C321,"")</f>
        <v>-0.9</v>
      </c>
      <c r="H321" s="88">
        <f>IF(C318&lt;=0.5,D321,"")</f>
        <v>-0.9</v>
      </c>
      <c r="I321" s="88">
        <f>IF(C318&lt;=0.5,E321,"")</f>
        <v>-0.5</v>
      </c>
      <c r="J321" s="102">
        <f>IF(C318&lt;=0.5,F321,"")</f>
        <v>-0.3</v>
      </c>
      <c r="K321" s="72"/>
      <c r="S321" s="24" t="s">
        <v>203</v>
      </c>
      <c r="T321" s="84">
        <f>IF(T283="A",-0.9,-0.18)</f>
        <v>-0.18</v>
      </c>
      <c r="U321" s="86">
        <f>IF(T283="A",-0.9,-0.18)</f>
        <v>-0.18</v>
      </c>
      <c r="V321" s="86">
        <f>IF(T283="A",-0.5,-0.18)</f>
        <v>-0.18</v>
      </c>
      <c r="W321" s="86">
        <f>IF(T283="A",-0.3,-0.18)</f>
        <v>-0.18</v>
      </c>
      <c r="X321" s="210">
        <f>IF(T318&lt;=0.5,T321,"")</f>
        <v>-0.18</v>
      </c>
      <c r="Y321" s="211">
        <f>IF(T318&lt;=0.5,U321,"")</f>
        <v>-0.18</v>
      </c>
      <c r="Z321" s="211">
        <f>IF(T318&lt;=0.5,V321,"")</f>
        <v>-0.18</v>
      </c>
      <c r="AA321" s="212">
        <f>IF(T318&lt;=0.5,W321,"")</f>
        <v>-0.18</v>
      </c>
      <c r="AB321" s="72"/>
      <c r="AJ321" s="24" t="s">
        <v>203</v>
      </c>
      <c r="AK321" s="84">
        <f>IF(AK283="A",-0.9,-0.18)</f>
        <v>-0.9</v>
      </c>
      <c r="AL321" s="86">
        <f>IF(AK283="A",-0.9,-0.18)</f>
        <v>-0.9</v>
      </c>
      <c r="AM321" s="86">
        <f>IF(AK283="A",-0.5,-0.18)</f>
        <v>-0.5</v>
      </c>
      <c r="AN321" s="86">
        <f>IF(AK283="A",-0.3,-0.18)</f>
        <v>-0.3</v>
      </c>
      <c r="AO321" s="210">
        <f>IF(AK318&lt;=0.5,AK321,"")</f>
        <v>-0.9</v>
      </c>
      <c r="AP321" s="211">
        <f>IF(AK318&lt;=0.5,AL321,"")</f>
        <v>-0.9</v>
      </c>
      <c r="AQ321" s="211">
        <f>IF(AK318&lt;=0.5,AM321,"")</f>
        <v>-0.5</v>
      </c>
      <c r="AR321" s="212">
        <f>IF(AK318&lt;=0.5,AN321,"")</f>
        <v>-0.3</v>
      </c>
      <c r="AS321" s="72"/>
      <c r="BA321" s="24" t="s">
        <v>203</v>
      </c>
      <c r="BB321" s="84">
        <f>IF(BB283="A",-0.9,-0.18)</f>
        <v>-0.18</v>
      </c>
      <c r="BC321" s="86">
        <f>IF(BB283="A",-0.9,-0.18)</f>
        <v>-0.18</v>
      </c>
      <c r="BD321" s="86">
        <f>IF(BB283="A",-0.5,-0.18)</f>
        <v>-0.18</v>
      </c>
      <c r="BE321" s="86">
        <f>IF(BB283="A",-0.3,-0.18)</f>
        <v>-0.18</v>
      </c>
      <c r="BF321" s="210">
        <f>IF(BB318&lt;=0.5,BB321,"")</f>
        <v>-0.18</v>
      </c>
      <c r="BG321" s="211">
        <f>IF(BB318&lt;=0.5,BC321,"")</f>
        <v>-0.18</v>
      </c>
      <c r="BH321" s="211">
        <f>IF(BB318&lt;=0.5,BD321,"")</f>
        <v>-0.18</v>
      </c>
      <c r="BI321" s="212">
        <f>IF(BB318&lt;=0.5,BE321,"")</f>
        <v>-0.18</v>
      </c>
      <c r="BJ321" s="72"/>
      <c r="BR321" s="24" t="s">
        <v>203</v>
      </c>
      <c r="BS321" s="84">
        <f>IF(BS283="A",-0.9,-0.18)</f>
        <v>-0.9</v>
      </c>
      <c r="BT321" s="86">
        <f>IF(BS283="A",-0.9,-0.18)</f>
        <v>-0.9</v>
      </c>
      <c r="BU321" s="86">
        <f>IF(BS283="A",-0.5,-0.18)</f>
        <v>-0.5</v>
      </c>
      <c r="BV321" s="86">
        <f>IF(BS283="A",-0.3,-0.18)</f>
        <v>-0.3</v>
      </c>
      <c r="BW321" s="210" t="str">
        <f>IF(BS318&lt;=0.5,BS321,"")</f>
        <v/>
      </c>
      <c r="BX321" s="211" t="str">
        <f>IF(BS318&lt;=0.5,BT321,"")</f>
        <v/>
      </c>
      <c r="BY321" s="211" t="str">
        <f>IF(BS318&lt;=0.5,BU321,"")</f>
        <v/>
      </c>
      <c r="BZ321" s="212" t="str">
        <f>IF(BS318&lt;=0.5,BV321,"")</f>
        <v/>
      </c>
      <c r="CA321" s="72"/>
      <c r="CI321" s="24" t="s">
        <v>203</v>
      </c>
      <c r="CJ321" s="84">
        <f>IF(CJ283="A",-0.9,-0.18)</f>
        <v>-0.18</v>
      </c>
      <c r="CK321" s="86">
        <f>IF(CJ283="A",-0.9,-0.18)</f>
        <v>-0.18</v>
      </c>
      <c r="CL321" s="86">
        <f>IF(CJ283="A",-0.5,-0.18)</f>
        <v>-0.18</v>
      </c>
      <c r="CM321" s="86">
        <f>IF(CJ283="A",-0.3,-0.18)</f>
        <v>-0.18</v>
      </c>
      <c r="CN321" s="210" t="str">
        <f>IF(CJ318&lt;=0.5,CJ321,"")</f>
        <v/>
      </c>
      <c r="CO321" s="211" t="str">
        <f>IF(CJ318&lt;=0.5,CK321,"")</f>
        <v/>
      </c>
      <c r="CP321" s="211" t="str">
        <f>IF(CJ318&lt;=0.5,CL321,"")</f>
        <v/>
      </c>
      <c r="CQ321" s="212" t="str">
        <f>IF(CJ318&lt;=0.5,CM321,"")</f>
        <v/>
      </c>
      <c r="CR321" s="72"/>
      <c r="CZ321" s="24" t="s">
        <v>203</v>
      </c>
      <c r="DA321" s="84">
        <f>IF(DA283="A",-0.9,-0.18)</f>
        <v>-0.9</v>
      </c>
      <c r="DB321" s="86">
        <f>IF(DA283="A",-0.9,-0.18)</f>
        <v>-0.9</v>
      </c>
      <c r="DC321" s="86">
        <f>IF(DA283="A",-0.5,-0.18)</f>
        <v>-0.5</v>
      </c>
      <c r="DD321" s="86">
        <f>IF(DA283="A",-0.3,-0.18)</f>
        <v>-0.3</v>
      </c>
      <c r="DE321" s="210" t="str">
        <f>IF(DA318&lt;=0.5,DA321,"")</f>
        <v/>
      </c>
      <c r="DF321" s="211" t="str">
        <f>IF(DA318&lt;=0.5,DB321,"")</f>
        <v/>
      </c>
      <c r="DG321" s="211" t="str">
        <f>IF(DA318&lt;=0.5,DC321,"")</f>
        <v/>
      </c>
      <c r="DH321" s="212" t="str">
        <f>IF(DA318&lt;=0.5,DD321,"")</f>
        <v/>
      </c>
      <c r="DI321" s="72"/>
      <c r="DQ321" s="24" t="s">
        <v>203</v>
      </c>
      <c r="DR321" s="84">
        <f>IF(DR283="A",-0.9,-0.18)</f>
        <v>-0.18</v>
      </c>
      <c r="DS321" s="86">
        <f>IF(DR283="A",-0.9,-0.18)</f>
        <v>-0.18</v>
      </c>
      <c r="DT321" s="86">
        <f>IF(DR283="A",-0.5,-0.18)</f>
        <v>-0.18</v>
      </c>
      <c r="DU321" s="86">
        <f>IF(DR283="A",-0.3,-0.18)</f>
        <v>-0.18</v>
      </c>
      <c r="DV321" s="210" t="str">
        <f>IF(DR318&lt;=0.5,DR321,"")</f>
        <v/>
      </c>
      <c r="DW321" s="211" t="str">
        <f>IF(DR318&lt;=0.5,DS321,"")</f>
        <v/>
      </c>
      <c r="DX321" s="211" t="str">
        <f>IF(DR318&lt;=0.5,DT321,"")</f>
        <v/>
      </c>
      <c r="DY321" s="212" t="str">
        <f>IF(DR318&lt;=0.5,DU321,"")</f>
        <v/>
      </c>
      <c r="DZ321" s="72"/>
    </row>
    <row r="322" spans="1:130" x14ac:dyDescent="0.2">
      <c r="B322" s="26" t="s">
        <v>196</v>
      </c>
      <c r="C322" s="80" t="str">
        <f>IF(C318&gt;0.5,IF(C318&lt;1,C321+(C323-C321)*(C318-0.5)/(1-0.5),""),"")</f>
        <v/>
      </c>
      <c r="D322" s="17" t="str">
        <f>IF(C318&gt;0.5,IF(C318&lt;1,D321+(D323-D321)*(C318-0.5)/(1-0.5),""),"")</f>
        <v/>
      </c>
      <c r="E322" s="17" t="str">
        <f>IF(C318&gt;0.5,IF(C318&lt;1,E321+(E323-E321)*(C318-0.5)/(1-0.5),""),"")</f>
        <v/>
      </c>
      <c r="F322" s="17" t="str">
        <f>IF(C318&gt;0.5,IF(C318&lt;1,F321+(F323-F321)*(C318-0.5)/(1-0.5),""),"")</f>
        <v/>
      </c>
      <c r="G322" s="91" t="str">
        <f>IF(C318&gt;0.5,IF(C318&lt;1,C321+(C318-0.5)*(C323-C321)/(1-0.5),""),"")</f>
        <v/>
      </c>
      <c r="H322" s="12" t="str">
        <f>IF(C318&gt;0.5,IF(C318&lt;1,D321+(C318-0.5)*(D323-D321)/(1-0.5),""),"")</f>
        <v/>
      </c>
      <c r="I322" s="12" t="str">
        <f>IF(C318&gt;0.5,IF(C318&lt;1,E321+(C318-0.5)*(E323-E321)/(1-0.5),""),"")</f>
        <v/>
      </c>
      <c r="J322" s="103" t="str">
        <f>IF(C318&gt;0.5,IF(C318&lt;1,F321+(C318-0.5)*(F323-F321)/(1-0.5),""),"")</f>
        <v/>
      </c>
      <c r="K322" s="72"/>
      <c r="S322" s="26" t="s">
        <v>196</v>
      </c>
      <c r="T322" s="80" t="str">
        <f>IF(T318&gt;0.5,IF(T318&lt;1,T321+(T323-T321)*(T318-0.5)/(1-0.5),""),"")</f>
        <v/>
      </c>
      <c r="U322" s="213" t="str">
        <f>IF(T318&gt;0.5,IF(T318&lt;1,U321+(U323-U321)*(T318-0.5)/(1-0.5),""),"")</f>
        <v/>
      </c>
      <c r="V322" s="213" t="str">
        <f>IF(T318&gt;0.5,IF(T318&lt;1,V321+(V323-V321)*(T318-0.5)/(1-0.5),""),"")</f>
        <v/>
      </c>
      <c r="W322" s="213" t="str">
        <f>IF(T318&gt;0.5,IF(T318&lt;1,W321+(W323-W321)*(T318-0.5)/(1-0.5),""),"")</f>
        <v/>
      </c>
      <c r="X322" s="91" t="str">
        <f>IF(T318&gt;0.5,IF(T318&lt;1,T321+(T318-0.5)*(T323-T321)/(1-0.5),""),"")</f>
        <v/>
      </c>
      <c r="Y322" s="12" t="str">
        <f>IF(T318&gt;0.5,IF(T318&lt;1,U321+(T318-0.5)*(U323-U321)/(1-0.5),""),"")</f>
        <v/>
      </c>
      <c r="Z322" s="12" t="str">
        <f>IF(T318&gt;0.5,IF(T318&lt;1,V321+(T318-0.5)*(V323-V321)/(1-0.5),""),"")</f>
        <v/>
      </c>
      <c r="AA322" s="103" t="str">
        <f>IF(T318&gt;0.5,IF(T318&lt;1,W321+(T318-0.5)*(W323-W321)/(1-0.5),""),"")</f>
        <v/>
      </c>
      <c r="AB322" s="72"/>
      <c r="AJ322" s="26" t="s">
        <v>196</v>
      </c>
      <c r="AK322" s="80" t="str">
        <f>IF(AK318&gt;0.5,IF(AK318&lt;1,AK321+(AK323-AK321)*(AK318-0.5)/(1-0.5),""),"")</f>
        <v/>
      </c>
      <c r="AL322" s="213" t="str">
        <f>IF(AK318&gt;0.5,IF(AK318&lt;1,AL321+(AL323-AL321)*(AK318-0.5)/(1-0.5),""),"")</f>
        <v/>
      </c>
      <c r="AM322" s="213" t="str">
        <f>IF(AK318&gt;0.5,IF(AK318&lt;1,AM321+(AM323-AM321)*(AK318-0.5)/(1-0.5),""),"")</f>
        <v/>
      </c>
      <c r="AN322" s="213" t="str">
        <f>IF(AK318&gt;0.5,IF(AK318&lt;1,AN321+(AN323-AN321)*(AK318-0.5)/(1-0.5),""),"")</f>
        <v/>
      </c>
      <c r="AO322" s="91" t="str">
        <f>IF(AK318&gt;0.5,IF(AK318&lt;1,AK321+(AK318-0.5)*(AK323-AK321)/(1-0.5),""),"")</f>
        <v/>
      </c>
      <c r="AP322" s="12" t="str">
        <f>IF(AK318&gt;0.5,IF(AK318&lt;1,AL321+(AK318-0.5)*(AL323-AL321)/(1-0.5),""),"")</f>
        <v/>
      </c>
      <c r="AQ322" s="12" t="str">
        <f>IF(AK318&gt;0.5,IF(AK318&lt;1,AM321+(AK318-0.5)*(AM323-AM321)/(1-0.5),""),"")</f>
        <v/>
      </c>
      <c r="AR322" s="103" t="str">
        <f>IF(AK318&gt;0.5,IF(AK318&lt;1,AN321+(AK318-0.5)*(AN323-AN321)/(1-0.5),""),"")</f>
        <v/>
      </c>
      <c r="AS322" s="72"/>
      <c r="BA322" s="26" t="s">
        <v>196</v>
      </c>
      <c r="BB322" s="80" t="str">
        <f>IF(BB318&gt;0.5,IF(BB318&lt;1,BB321+(BB323-BB321)*(BB318-0.5)/(1-0.5),""),"")</f>
        <v/>
      </c>
      <c r="BC322" s="213" t="str">
        <f>IF(BB318&gt;0.5,IF(BB318&lt;1,BC321+(BC323-BC321)*(BB318-0.5)/(1-0.5),""),"")</f>
        <v/>
      </c>
      <c r="BD322" s="213" t="str">
        <f>IF(BB318&gt;0.5,IF(BB318&lt;1,BD321+(BD323-BD321)*(BB318-0.5)/(1-0.5),""),"")</f>
        <v/>
      </c>
      <c r="BE322" s="213" t="str">
        <f>IF(BB318&gt;0.5,IF(BB318&lt;1,BE321+(BE323-BE321)*(BB318-0.5)/(1-0.5),""),"")</f>
        <v/>
      </c>
      <c r="BF322" s="91" t="str">
        <f>IF(BB318&gt;0.5,IF(BB318&lt;1,BB321+(BB318-0.5)*(BB323-BB321)/(1-0.5),""),"")</f>
        <v/>
      </c>
      <c r="BG322" s="12" t="str">
        <f>IF(BB318&gt;0.5,IF(BB318&lt;1,BC321+(BB318-0.5)*(BC323-BC321)/(1-0.5),""),"")</f>
        <v/>
      </c>
      <c r="BH322" s="12" t="str">
        <f>IF(BB318&gt;0.5,IF(BB318&lt;1,BD321+(BB318-0.5)*(BD323-BD321)/(1-0.5),""),"")</f>
        <v/>
      </c>
      <c r="BI322" s="103" t="str">
        <f>IF(BB318&gt;0.5,IF(BB318&lt;1,BE321+(BB318-0.5)*(BE323-BE321)/(1-0.5),""),"")</f>
        <v/>
      </c>
      <c r="BJ322" s="72"/>
      <c r="BR322" s="26" t="s">
        <v>196</v>
      </c>
      <c r="BS322" s="80">
        <f>IF(BS318&gt;0.5,IF(BS318&lt;1,BS321+(BS323-BS321)*(BS318-0.5)/(1-0.5),""),"")</f>
        <v>-0.92</v>
      </c>
      <c r="BT322" s="213">
        <f>IF(BS318&gt;0.5,IF(BS318&lt;1,BT321+(BT323-BT321)*(BS318-0.5)/(1-0.5),""),"")</f>
        <v>-0.89</v>
      </c>
      <c r="BU322" s="213">
        <f>IF(BS318&gt;0.5,IF(BS318&lt;1,BU321+(BU323-BU321)*(BS318-0.5)/(1-0.5),""),"")</f>
        <v>-0.51</v>
      </c>
      <c r="BV322" s="213">
        <f>IF(BS318&gt;0.5,IF(BS318&lt;1,BV321+(BV323-BV321)*(BS318-0.5)/(1-0.5),""),"")</f>
        <v>-0.32</v>
      </c>
      <c r="BW322" s="91">
        <f>IF(BS318&gt;0.5,IF(BS318&lt;1,BS321+(BS318-0.5)*(BS323-BS321)/(1-0.5),""),"")</f>
        <v>-0.92</v>
      </c>
      <c r="BX322" s="12">
        <f>IF(BS318&gt;0.5,IF(BS318&lt;1,BT321+(BS318-0.5)*(BT323-BT321)/(1-0.5),""),"")</f>
        <v>-0.89</v>
      </c>
      <c r="BY322" s="12">
        <f>IF(BS318&gt;0.5,IF(BS318&lt;1,BU321+(BS318-0.5)*(BU323-BU321)/(1-0.5),""),"")</f>
        <v>-0.51</v>
      </c>
      <c r="BZ322" s="103">
        <f>IF(BS318&gt;0.5,IF(BS318&lt;1,BV321+(BS318-0.5)*(BV323-BV321)/(1-0.5),""),"")</f>
        <v>-0.32</v>
      </c>
      <c r="CA322" s="72"/>
      <c r="CI322" s="26" t="s">
        <v>196</v>
      </c>
      <c r="CJ322" s="80">
        <f>IF(CJ318&gt;0.5,IF(CJ318&lt;1,CJ321+(CJ323-CJ321)*(CJ318-0.5)/(1-0.5),""),"")</f>
        <v>-0.18</v>
      </c>
      <c r="CK322" s="213">
        <f>IF(CJ318&gt;0.5,IF(CJ318&lt;1,CK321+(CK323-CK321)*(CJ318-0.5)/(1-0.5),""),"")</f>
        <v>-0.18</v>
      </c>
      <c r="CL322" s="213">
        <f>IF(CJ318&gt;0.5,IF(CJ318&lt;1,CL321+(CL323-CL321)*(CJ318-0.5)/(1-0.5),""),"")</f>
        <v>-0.18</v>
      </c>
      <c r="CM322" s="213">
        <f>IF(CJ318&gt;0.5,IF(CJ318&lt;1,CM321+(CM323-CM321)*(CJ318-0.5)/(1-0.5),""),"")</f>
        <v>-0.18</v>
      </c>
      <c r="CN322" s="91">
        <f>IF(CJ318&gt;0.5,IF(CJ318&lt;1,CJ321+(CJ318-0.5)*(CJ323-CJ321)/(1-0.5),""),"")</f>
        <v>-0.18</v>
      </c>
      <c r="CO322" s="12">
        <f>IF(CJ318&gt;0.5,IF(CJ318&lt;1,CK321+(CJ318-0.5)*(CK323-CK321)/(1-0.5),""),"")</f>
        <v>-0.18</v>
      </c>
      <c r="CP322" s="12">
        <f>IF(CJ318&gt;0.5,IF(CJ318&lt;1,CL321+(CJ318-0.5)*(CL323-CL321)/(1-0.5),""),"")</f>
        <v>-0.18</v>
      </c>
      <c r="CQ322" s="103">
        <f>IF(CJ318&gt;0.5,IF(CJ318&lt;1,CM321+(CJ318-0.5)*(CM323-CM321)/(1-0.5),""),"")</f>
        <v>-0.18</v>
      </c>
      <c r="CR322" s="72"/>
      <c r="CZ322" s="26" t="s">
        <v>196</v>
      </c>
      <c r="DA322" s="80">
        <f>IF(DA318&gt;0.5,IF(DA318&lt;1,DA321+(DA323-DA321)*(DA318-0.5)/(1-0.5),""),"")</f>
        <v>-0.92</v>
      </c>
      <c r="DB322" s="213">
        <f>IF(DA318&gt;0.5,IF(DA318&lt;1,DB321+(DB323-DB321)*(DA318-0.5)/(1-0.5),""),"")</f>
        <v>-0.89</v>
      </c>
      <c r="DC322" s="213">
        <f>IF(DA318&gt;0.5,IF(DA318&lt;1,DC321+(DC323-DC321)*(DA318-0.5)/(1-0.5),""),"")</f>
        <v>-0.51</v>
      </c>
      <c r="DD322" s="213">
        <f>IF(DA318&gt;0.5,IF(DA318&lt;1,DD321+(DD323-DD321)*(DA318-0.5)/(1-0.5),""),"")</f>
        <v>-0.32</v>
      </c>
      <c r="DE322" s="91">
        <f>IF(DA318&gt;0.5,IF(DA318&lt;1,DA321+(DA318-0.5)*(DA323-DA321)/(1-0.5),""),"")</f>
        <v>-0.92</v>
      </c>
      <c r="DF322" s="12">
        <f>IF(DA318&gt;0.5,IF(DA318&lt;1,DB321+(DA318-0.5)*(DB323-DB321)/(1-0.5),""),"")</f>
        <v>-0.89</v>
      </c>
      <c r="DG322" s="12">
        <f>IF(DA318&gt;0.5,IF(DA318&lt;1,DC321+(DA318-0.5)*(DC323-DC321)/(1-0.5),""),"")</f>
        <v>-0.51</v>
      </c>
      <c r="DH322" s="103">
        <f>IF(DA318&gt;0.5,IF(DA318&lt;1,DD321+(DA318-0.5)*(DD323-DD321)/(1-0.5),""),"")</f>
        <v>-0.32</v>
      </c>
      <c r="DI322" s="72"/>
      <c r="DQ322" s="26" t="s">
        <v>196</v>
      </c>
      <c r="DR322" s="80">
        <f>IF(DR318&gt;0.5,IF(DR318&lt;1,DR321+(DR323-DR321)*(DR318-0.5)/(1-0.5),""),"")</f>
        <v>-0.18</v>
      </c>
      <c r="DS322" s="213">
        <f>IF(DR318&gt;0.5,IF(DR318&lt;1,DS321+(DS323-DS321)*(DR318-0.5)/(1-0.5),""),"")</f>
        <v>-0.18</v>
      </c>
      <c r="DT322" s="213">
        <f>IF(DR318&gt;0.5,IF(DR318&lt;1,DT321+(DT323-DT321)*(DR318-0.5)/(1-0.5),""),"")</f>
        <v>-0.18</v>
      </c>
      <c r="DU322" s="213">
        <f>IF(DR318&gt;0.5,IF(DR318&lt;1,DU321+(DU323-DU321)*(DR318-0.5)/(1-0.5),""),"")</f>
        <v>-0.18</v>
      </c>
      <c r="DV322" s="91">
        <f>IF(DR318&gt;0.5,IF(DR318&lt;1,DR321+(DR318-0.5)*(DR323-DR321)/(1-0.5),""),"")</f>
        <v>-0.18</v>
      </c>
      <c r="DW322" s="12">
        <f>IF(DR318&gt;0.5,IF(DR318&lt;1,DS321+(DR318-0.5)*(DS323-DS321)/(1-0.5),""),"")</f>
        <v>-0.18</v>
      </c>
      <c r="DX322" s="12">
        <f>IF(DR318&gt;0.5,IF(DR318&lt;1,DT321+(DR318-0.5)*(DT323-DT321)/(1-0.5),""),"")</f>
        <v>-0.18</v>
      </c>
      <c r="DY322" s="103">
        <f>IF(DR318&gt;0.5,IF(DR318&lt;1,DU321+(DR318-0.5)*(DU323-DU321)/(1-0.5),""),"")</f>
        <v>-0.18</v>
      </c>
      <c r="DZ322" s="72"/>
    </row>
    <row r="323" spans="1:130" x14ac:dyDescent="0.2">
      <c r="B323" s="29" t="s">
        <v>204</v>
      </c>
      <c r="C323" s="93">
        <f>IF(C283="A",-1.3,-0.18)</f>
        <v>-1.3</v>
      </c>
      <c r="D323" s="95">
        <f>IF(C283="A",-0.7,-0.18)</f>
        <v>-0.7</v>
      </c>
      <c r="E323" s="95">
        <f>IF(C283="A",-0.7,-0.18)</f>
        <v>-0.7</v>
      </c>
      <c r="F323" s="95">
        <f>IF(C283="A",-0.7,-0.18)</f>
        <v>-0.7</v>
      </c>
      <c r="G323" s="96" t="str">
        <f>IF(C318&gt;=1,C323,"")</f>
        <v/>
      </c>
      <c r="H323" s="97" t="str">
        <f>IF(C318&gt;=1,D323,"")</f>
        <v/>
      </c>
      <c r="I323" s="97" t="str">
        <f>IF(C318&gt;=1,E323,"")</f>
        <v/>
      </c>
      <c r="J323" s="104" t="str">
        <f>IF(C318&gt;=1,F323,"")</f>
        <v/>
      </c>
      <c r="K323" s="72"/>
      <c r="S323" s="29" t="s">
        <v>204</v>
      </c>
      <c r="T323" s="93">
        <f>IF(T283="A",-1.3,-0.18)</f>
        <v>-0.18</v>
      </c>
      <c r="U323" s="95">
        <f>IF(T283="A",-0.7,-0.18)</f>
        <v>-0.18</v>
      </c>
      <c r="V323" s="95">
        <f>IF(T283="A",-0.7,-0.18)</f>
        <v>-0.18</v>
      </c>
      <c r="W323" s="95">
        <f>IF(T283="A",-0.7,-0.18)</f>
        <v>-0.18</v>
      </c>
      <c r="X323" s="96" t="str">
        <f>IF(T318&gt;=1,T323,"")</f>
        <v/>
      </c>
      <c r="Y323" s="97" t="str">
        <f>IF(T318&gt;=1,U323,"")</f>
        <v/>
      </c>
      <c r="Z323" s="97" t="str">
        <f>IF(T318&gt;=1,V323,"")</f>
        <v/>
      </c>
      <c r="AA323" s="104" t="str">
        <f>IF(T318&gt;=1,W323,"")</f>
        <v/>
      </c>
      <c r="AB323" s="72"/>
      <c r="AJ323" s="29" t="s">
        <v>204</v>
      </c>
      <c r="AK323" s="93">
        <f>IF(AK283="A",-1.3,-0.18)</f>
        <v>-1.3</v>
      </c>
      <c r="AL323" s="95">
        <f>IF(AK283="A",-0.7,-0.18)</f>
        <v>-0.7</v>
      </c>
      <c r="AM323" s="95">
        <f>IF(AK283="A",-0.7,-0.18)</f>
        <v>-0.7</v>
      </c>
      <c r="AN323" s="95">
        <f>IF(AK283="A",-0.7,-0.18)</f>
        <v>-0.7</v>
      </c>
      <c r="AO323" s="96" t="str">
        <f>IF(AK318&gt;=1,AK323,"")</f>
        <v/>
      </c>
      <c r="AP323" s="97" t="str">
        <f>IF(AK318&gt;=1,AL323,"")</f>
        <v/>
      </c>
      <c r="AQ323" s="97" t="str">
        <f>IF(AK318&gt;=1,AM323,"")</f>
        <v/>
      </c>
      <c r="AR323" s="104" t="str">
        <f>IF(AK318&gt;=1,AN323,"")</f>
        <v/>
      </c>
      <c r="AS323" s="72"/>
      <c r="BA323" s="29" t="s">
        <v>204</v>
      </c>
      <c r="BB323" s="93">
        <f>IF(BB283="A",-1.3,-0.18)</f>
        <v>-0.18</v>
      </c>
      <c r="BC323" s="95">
        <f>IF(BB283="A",-0.7,-0.18)</f>
        <v>-0.18</v>
      </c>
      <c r="BD323" s="95">
        <f>IF(BB283="A",-0.7,-0.18)</f>
        <v>-0.18</v>
      </c>
      <c r="BE323" s="95">
        <f>IF(BB283="A",-0.7,-0.18)</f>
        <v>-0.18</v>
      </c>
      <c r="BF323" s="96" t="str">
        <f>IF(BB318&gt;=1,BB323,"")</f>
        <v/>
      </c>
      <c r="BG323" s="97" t="str">
        <f>IF(BB318&gt;=1,BC323,"")</f>
        <v/>
      </c>
      <c r="BH323" s="97" t="str">
        <f>IF(BB318&gt;=1,BD323,"")</f>
        <v/>
      </c>
      <c r="BI323" s="104" t="str">
        <f>IF(BB318&gt;=1,BE323,"")</f>
        <v/>
      </c>
      <c r="BJ323" s="72"/>
      <c r="BR323" s="29" t="s">
        <v>204</v>
      </c>
      <c r="BS323" s="93">
        <f>IF(BS283="A",-1.3,-0.18)</f>
        <v>-1.3</v>
      </c>
      <c r="BT323" s="95">
        <f>IF(BS283="A",-0.7,-0.18)</f>
        <v>-0.7</v>
      </c>
      <c r="BU323" s="95">
        <f>IF(BS283="A",-0.7,-0.18)</f>
        <v>-0.7</v>
      </c>
      <c r="BV323" s="95">
        <f>IF(BS283="A",-0.7,-0.18)</f>
        <v>-0.7</v>
      </c>
      <c r="BW323" s="96" t="str">
        <f>IF(BS318&gt;=1,BS323,"")</f>
        <v/>
      </c>
      <c r="BX323" s="97" t="str">
        <f>IF(BS318&gt;=1,BT323,"")</f>
        <v/>
      </c>
      <c r="BY323" s="97" t="str">
        <f>IF(BS318&gt;=1,BU323,"")</f>
        <v/>
      </c>
      <c r="BZ323" s="104" t="str">
        <f>IF(BS318&gt;=1,BV323,"")</f>
        <v/>
      </c>
      <c r="CA323" s="72"/>
      <c r="CI323" s="29" t="s">
        <v>204</v>
      </c>
      <c r="CJ323" s="93">
        <f>IF(CJ283="A",-1.3,-0.18)</f>
        <v>-0.18</v>
      </c>
      <c r="CK323" s="95">
        <f>IF(CJ283="A",-0.7,-0.18)</f>
        <v>-0.18</v>
      </c>
      <c r="CL323" s="95">
        <f>IF(CJ283="A",-0.7,-0.18)</f>
        <v>-0.18</v>
      </c>
      <c r="CM323" s="95">
        <f>IF(CJ283="A",-0.7,-0.18)</f>
        <v>-0.18</v>
      </c>
      <c r="CN323" s="96" t="str">
        <f>IF(CJ318&gt;=1,CJ323,"")</f>
        <v/>
      </c>
      <c r="CO323" s="97" t="str">
        <f>IF(CJ318&gt;=1,CK323,"")</f>
        <v/>
      </c>
      <c r="CP323" s="97" t="str">
        <f>IF(CJ318&gt;=1,CL323,"")</f>
        <v/>
      </c>
      <c r="CQ323" s="104" t="str">
        <f>IF(CJ318&gt;=1,CM323,"")</f>
        <v/>
      </c>
      <c r="CR323" s="72"/>
      <c r="CZ323" s="29" t="s">
        <v>204</v>
      </c>
      <c r="DA323" s="93">
        <f>IF(DA283="A",-1.3,-0.18)</f>
        <v>-1.3</v>
      </c>
      <c r="DB323" s="95">
        <f>IF(DA283="A",-0.7,-0.18)</f>
        <v>-0.7</v>
      </c>
      <c r="DC323" s="95">
        <f>IF(DA283="A",-0.7,-0.18)</f>
        <v>-0.7</v>
      </c>
      <c r="DD323" s="95">
        <f>IF(DA283="A",-0.7,-0.18)</f>
        <v>-0.7</v>
      </c>
      <c r="DE323" s="96" t="str">
        <f>IF(DA318&gt;=1,DA323,"")</f>
        <v/>
      </c>
      <c r="DF323" s="97" t="str">
        <f>IF(DA318&gt;=1,DB323,"")</f>
        <v/>
      </c>
      <c r="DG323" s="97" t="str">
        <f>IF(DA318&gt;=1,DC323,"")</f>
        <v/>
      </c>
      <c r="DH323" s="104" t="str">
        <f>IF(DA318&gt;=1,DD323,"")</f>
        <v/>
      </c>
      <c r="DI323" s="72"/>
      <c r="DQ323" s="29" t="s">
        <v>204</v>
      </c>
      <c r="DR323" s="93">
        <f>IF(DR283="A",-1.3,-0.18)</f>
        <v>-0.18</v>
      </c>
      <c r="DS323" s="95">
        <f>IF(DR283="A",-0.7,-0.18)</f>
        <v>-0.18</v>
      </c>
      <c r="DT323" s="95">
        <f>IF(DR283="A",-0.7,-0.18)</f>
        <v>-0.18</v>
      </c>
      <c r="DU323" s="95">
        <f>IF(DR283="A",-0.7,-0.18)</f>
        <v>-0.18</v>
      </c>
      <c r="DV323" s="96" t="str">
        <f>IF(DR318&gt;=1,DR323,"")</f>
        <v/>
      </c>
      <c r="DW323" s="97" t="str">
        <f>IF(DR318&gt;=1,DS323,"")</f>
        <v/>
      </c>
      <c r="DX323" s="97" t="str">
        <f>IF(DR318&gt;=1,DT323,"")</f>
        <v/>
      </c>
      <c r="DY323" s="104" t="str">
        <f>IF(DR318&gt;=1,DU323,"")</f>
        <v/>
      </c>
      <c r="DZ323" s="72"/>
    </row>
    <row r="324" spans="1:130" x14ac:dyDescent="0.2">
      <c r="B324" s="121" t="s">
        <v>205</v>
      </c>
      <c r="C324" s="122">
        <f>C281</f>
        <v>10.5</v>
      </c>
      <c r="D324" s="64"/>
      <c r="E324" s="64"/>
      <c r="F324" s="60" t="s">
        <v>206</v>
      </c>
      <c r="G324" s="91">
        <f>IF(C325&lt;C324/2,C325,C324/2)</f>
        <v>5.25</v>
      </c>
      <c r="H324" s="12">
        <f>IF(C325&lt;C324/2,"",IF(C325&gt;C324,C324,C325))</f>
        <v>10.5</v>
      </c>
      <c r="I324" s="12">
        <f>IF(C325&lt;C324,"",IF(C325&lt;2*C324,C325,2*C324))</f>
        <v>21</v>
      </c>
      <c r="J324" s="103">
        <f>IF(2*C324&lt;C325,C325,"")</f>
        <v>40</v>
      </c>
      <c r="K324" s="72"/>
      <c r="S324" s="121" t="s">
        <v>205</v>
      </c>
      <c r="T324" s="122">
        <f>T281</f>
        <v>10.5</v>
      </c>
      <c r="U324" s="214"/>
      <c r="V324" s="214"/>
      <c r="W324" s="60" t="s">
        <v>206</v>
      </c>
      <c r="X324" s="91">
        <f>IF(T325&lt;T324/2,T325,T324/2)</f>
        <v>5.25</v>
      </c>
      <c r="Y324" s="12">
        <f>IF(T325&lt;T324/2,"",IF(T325&gt;T324,T324,T325))</f>
        <v>10.5</v>
      </c>
      <c r="Z324" s="12">
        <f>IF(T325&lt;T324,"",IF(T325&lt;2*T324,T325,2*T324))</f>
        <v>21</v>
      </c>
      <c r="AA324" s="103">
        <f>IF(2*T324&lt;T325,T325,"")</f>
        <v>40</v>
      </c>
      <c r="AB324" s="72"/>
      <c r="AJ324" s="121" t="s">
        <v>205</v>
      </c>
      <c r="AK324" s="122">
        <f>AK281</f>
        <v>10.5</v>
      </c>
      <c r="AL324" s="214"/>
      <c r="AM324" s="214"/>
      <c r="AN324" s="60" t="s">
        <v>206</v>
      </c>
      <c r="AO324" s="91">
        <f>IF(AK325&lt;AK324/2,AK325,AK324/2)</f>
        <v>5.25</v>
      </c>
      <c r="AP324" s="12">
        <f>IF(AK325&lt;AK324/2,"",IF(AK325&gt;AK324,AK324,AK325))</f>
        <v>10.5</v>
      </c>
      <c r="AQ324" s="12">
        <f>IF(AK325&lt;AK324,"",IF(AK325&lt;2*AK324,AK325,2*AK324))</f>
        <v>21</v>
      </c>
      <c r="AR324" s="103">
        <f>IF(2*AK324&lt;AK325,AK325,"")</f>
        <v>40</v>
      </c>
      <c r="AS324" s="72"/>
      <c r="BA324" s="121" t="s">
        <v>205</v>
      </c>
      <c r="BB324" s="122">
        <f>BB281</f>
        <v>10.5</v>
      </c>
      <c r="BC324" s="214"/>
      <c r="BD324" s="214"/>
      <c r="BE324" s="60" t="s">
        <v>206</v>
      </c>
      <c r="BF324" s="91">
        <f>IF(BB325&lt;BB324/2,BB325,BB324/2)</f>
        <v>5.25</v>
      </c>
      <c r="BG324" s="12">
        <f>IF(BB325&lt;BB324/2,"",IF(BB325&gt;BB324,BB324,BB325))</f>
        <v>10.5</v>
      </c>
      <c r="BH324" s="12">
        <f>IF(BB325&lt;BB324,"",IF(BB325&lt;2*BB324,BB325,2*BB324))</f>
        <v>21</v>
      </c>
      <c r="BI324" s="103">
        <f>IF(2*BB324&lt;BB325,BB325,"")</f>
        <v>40</v>
      </c>
      <c r="BJ324" s="72"/>
      <c r="BR324" s="121" t="s">
        <v>205</v>
      </c>
      <c r="BS324" s="122">
        <f>BS281</f>
        <v>10.5</v>
      </c>
      <c r="BT324" s="214"/>
      <c r="BU324" s="214"/>
      <c r="BV324" s="60" t="s">
        <v>206</v>
      </c>
      <c r="BW324" s="91">
        <f>IF(BS325&lt;BS324/2,BS325,BS324/2)</f>
        <v>5.25</v>
      </c>
      <c r="BX324" s="12">
        <f>IF(BS325&lt;BS324/2,"",IF(BS325&gt;BS324,BS324,BS325))</f>
        <v>10.5</v>
      </c>
      <c r="BY324" s="12">
        <f>IF(BS325&lt;BS324,"",IF(BS325&lt;2*BS324,BS325,2*BS324))</f>
        <v>20</v>
      </c>
      <c r="BZ324" s="103" t="str">
        <f>IF(2*BS324&lt;BS325,BS325,"")</f>
        <v/>
      </c>
      <c r="CA324" s="72"/>
      <c r="CI324" s="121" t="s">
        <v>205</v>
      </c>
      <c r="CJ324" s="122">
        <f>CJ281</f>
        <v>10.5</v>
      </c>
      <c r="CK324" s="214"/>
      <c r="CL324" s="214"/>
      <c r="CM324" s="60" t="s">
        <v>206</v>
      </c>
      <c r="CN324" s="91">
        <f>IF(CJ325&lt;CJ324/2,CJ325,CJ324/2)</f>
        <v>5.25</v>
      </c>
      <c r="CO324" s="12">
        <f>IF(CJ325&lt;CJ324/2,"",IF(CJ325&gt;CJ324,CJ324,CJ325))</f>
        <v>10.5</v>
      </c>
      <c r="CP324" s="12">
        <f>IF(CJ325&lt;CJ324,"",IF(CJ325&lt;2*CJ324,CJ325,2*CJ324))</f>
        <v>20</v>
      </c>
      <c r="CQ324" s="103" t="str">
        <f>IF(2*CJ324&lt;CJ325,CJ325,"")</f>
        <v/>
      </c>
      <c r="CR324" s="72"/>
      <c r="CZ324" s="121" t="s">
        <v>205</v>
      </c>
      <c r="DA324" s="122">
        <f>DA281</f>
        <v>10.5</v>
      </c>
      <c r="DB324" s="214"/>
      <c r="DC324" s="214"/>
      <c r="DD324" s="60" t="s">
        <v>206</v>
      </c>
      <c r="DE324" s="91">
        <f>IF(DA325&lt;DA324/2,DA325,DA324/2)</f>
        <v>5.25</v>
      </c>
      <c r="DF324" s="12">
        <f>IF(DA325&lt;DA324/2,"",IF(DA325&gt;DA324,DA324,DA325))</f>
        <v>10.5</v>
      </c>
      <c r="DG324" s="12">
        <f>IF(DA325&lt;DA324,"",IF(DA325&lt;2*DA324,DA325,2*DA324))</f>
        <v>20</v>
      </c>
      <c r="DH324" s="103" t="str">
        <f>IF(2*DA324&lt;DA325,DA325,"")</f>
        <v/>
      </c>
      <c r="DI324" s="72"/>
      <c r="DQ324" s="121" t="s">
        <v>205</v>
      </c>
      <c r="DR324" s="122">
        <f>DR281</f>
        <v>10.5</v>
      </c>
      <c r="DS324" s="214"/>
      <c r="DT324" s="214"/>
      <c r="DU324" s="60" t="s">
        <v>206</v>
      </c>
      <c r="DV324" s="91">
        <f>IF(DR325&lt;DR324/2,DR325,DR324/2)</f>
        <v>5.25</v>
      </c>
      <c r="DW324" s="12">
        <f>IF(DR325&lt;DR324/2,"",IF(DR325&gt;DR324,DR324,DR325))</f>
        <v>10.5</v>
      </c>
      <c r="DX324" s="12">
        <f>IF(DR325&lt;DR324,"",IF(DR325&lt;2*DR324,DR325,2*DR324))</f>
        <v>20</v>
      </c>
      <c r="DY324" s="103" t="str">
        <f>IF(2*DR324&lt;DR325,DR325,"")</f>
        <v/>
      </c>
      <c r="DZ324" s="72"/>
    </row>
    <row r="325" spans="1:130" x14ac:dyDescent="0.2">
      <c r="B325" s="123" t="s">
        <v>207</v>
      </c>
      <c r="C325" s="124">
        <f>C280</f>
        <v>40</v>
      </c>
      <c r="D325" s="17"/>
      <c r="E325" s="17"/>
      <c r="F325" s="98" t="s">
        <v>198</v>
      </c>
      <c r="G325" s="96">
        <f>SUM(G321:G323)</f>
        <v>-0.9</v>
      </c>
      <c r="H325" s="97">
        <f>SUM(H321:H323)</f>
        <v>-0.9</v>
      </c>
      <c r="I325" s="97">
        <f>SUM(I321:I323)</f>
        <v>-0.5</v>
      </c>
      <c r="J325" s="104">
        <f>SUM(J321:J323)</f>
        <v>-0.3</v>
      </c>
      <c r="K325" s="72"/>
      <c r="S325" s="123" t="s">
        <v>207</v>
      </c>
      <c r="T325" s="124">
        <f>T280</f>
        <v>40</v>
      </c>
      <c r="U325" s="213"/>
      <c r="V325" s="213"/>
      <c r="W325" s="98" t="s">
        <v>198</v>
      </c>
      <c r="X325" s="96">
        <f>SUM(X321:X323)</f>
        <v>-0.18</v>
      </c>
      <c r="Y325" s="97">
        <f>SUM(Y321:Y323)</f>
        <v>-0.18</v>
      </c>
      <c r="Z325" s="97">
        <f>SUM(Z321:Z323)</f>
        <v>-0.18</v>
      </c>
      <c r="AA325" s="104">
        <f>SUM(AA321:AA323)</f>
        <v>-0.18</v>
      </c>
      <c r="AB325" s="72"/>
      <c r="AJ325" s="123" t="s">
        <v>207</v>
      </c>
      <c r="AK325" s="124">
        <f>AK280</f>
        <v>40</v>
      </c>
      <c r="AL325" s="213"/>
      <c r="AM325" s="213"/>
      <c r="AN325" s="98" t="s">
        <v>198</v>
      </c>
      <c r="AO325" s="96">
        <f>SUM(AO321:AO323)</f>
        <v>-0.9</v>
      </c>
      <c r="AP325" s="97">
        <f>SUM(AP321:AP323)</f>
        <v>-0.9</v>
      </c>
      <c r="AQ325" s="97">
        <f>SUM(AQ321:AQ323)</f>
        <v>-0.5</v>
      </c>
      <c r="AR325" s="104">
        <f>SUM(AR321:AR323)</f>
        <v>-0.3</v>
      </c>
      <c r="AS325" s="72"/>
      <c r="BA325" s="123" t="s">
        <v>207</v>
      </c>
      <c r="BB325" s="124">
        <f>BB280</f>
        <v>40</v>
      </c>
      <c r="BC325" s="213"/>
      <c r="BD325" s="213"/>
      <c r="BE325" s="98" t="s">
        <v>198</v>
      </c>
      <c r="BF325" s="96">
        <f>SUM(BF321:BF323)</f>
        <v>-0.18</v>
      </c>
      <c r="BG325" s="97">
        <f>SUM(BG321:BG323)</f>
        <v>-0.18</v>
      </c>
      <c r="BH325" s="97">
        <f>SUM(BH321:BH323)</f>
        <v>-0.18</v>
      </c>
      <c r="BI325" s="104">
        <f>SUM(BI321:BI323)</f>
        <v>-0.18</v>
      </c>
      <c r="BJ325" s="72"/>
      <c r="BR325" s="123" t="s">
        <v>207</v>
      </c>
      <c r="BS325" s="124">
        <f>BS280</f>
        <v>20</v>
      </c>
      <c r="BT325" s="213"/>
      <c r="BU325" s="213"/>
      <c r="BV325" s="98" t="s">
        <v>198</v>
      </c>
      <c r="BW325" s="96">
        <f>SUM(BW321:BW323)</f>
        <v>-0.92</v>
      </c>
      <c r="BX325" s="97">
        <f>SUM(BX321:BX323)</f>
        <v>-0.89</v>
      </c>
      <c r="BY325" s="97">
        <f>SUM(BY321:BY323)</f>
        <v>-0.51</v>
      </c>
      <c r="BZ325" s="104">
        <f>SUM(BZ321:BZ323)</f>
        <v>-0.32</v>
      </c>
      <c r="CA325" s="72"/>
      <c r="CI325" s="123" t="s">
        <v>207</v>
      </c>
      <c r="CJ325" s="124">
        <f>CJ280</f>
        <v>20</v>
      </c>
      <c r="CK325" s="213"/>
      <c r="CL325" s="213"/>
      <c r="CM325" s="98" t="s">
        <v>198</v>
      </c>
      <c r="CN325" s="96">
        <f>SUM(CN321:CN323)</f>
        <v>-0.18</v>
      </c>
      <c r="CO325" s="97">
        <f>SUM(CO321:CO323)</f>
        <v>-0.18</v>
      </c>
      <c r="CP325" s="97">
        <f>SUM(CP321:CP323)</f>
        <v>-0.18</v>
      </c>
      <c r="CQ325" s="104">
        <f>SUM(CQ321:CQ323)</f>
        <v>-0.18</v>
      </c>
      <c r="CR325" s="72"/>
      <c r="CZ325" s="123" t="s">
        <v>207</v>
      </c>
      <c r="DA325" s="124">
        <f>DA280</f>
        <v>20</v>
      </c>
      <c r="DB325" s="213"/>
      <c r="DC325" s="213"/>
      <c r="DD325" s="98" t="s">
        <v>198</v>
      </c>
      <c r="DE325" s="96">
        <f>SUM(DE321:DE323)</f>
        <v>-0.92</v>
      </c>
      <c r="DF325" s="97">
        <f>SUM(DF321:DF323)</f>
        <v>-0.89</v>
      </c>
      <c r="DG325" s="97">
        <f>SUM(DG321:DG323)</f>
        <v>-0.51</v>
      </c>
      <c r="DH325" s="104">
        <f>SUM(DH321:DH323)</f>
        <v>-0.32</v>
      </c>
      <c r="DI325" s="72"/>
      <c r="DQ325" s="123" t="s">
        <v>207</v>
      </c>
      <c r="DR325" s="124">
        <f>DR280</f>
        <v>20</v>
      </c>
      <c r="DS325" s="213"/>
      <c r="DT325" s="213"/>
      <c r="DU325" s="98" t="s">
        <v>198</v>
      </c>
      <c r="DV325" s="96">
        <f>SUM(DV321:DV323)</f>
        <v>-0.18</v>
      </c>
      <c r="DW325" s="97">
        <f>SUM(DW321:DW323)</f>
        <v>-0.18</v>
      </c>
      <c r="DX325" s="97">
        <f>SUM(DX321:DX323)</f>
        <v>-0.18</v>
      </c>
      <c r="DY325" s="104">
        <f>SUM(DY321:DY323)</f>
        <v>-0.18</v>
      </c>
      <c r="DZ325" s="72"/>
    </row>
    <row r="326" spans="1:130" x14ac:dyDescent="0.2">
      <c r="B326" s="13"/>
      <c r="C326" s="17"/>
      <c r="D326" s="17"/>
      <c r="E326" s="17"/>
      <c r="F326" s="17"/>
      <c r="G326" s="17"/>
      <c r="H326" s="17"/>
      <c r="I326" s="17"/>
      <c r="J326" s="17"/>
      <c r="K326" s="72"/>
      <c r="S326" s="13"/>
      <c r="T326" s="213"/>
      <c r="U326" s="213"/>
      <c r="V326" s="213"/>
      <c r="W326" s="213"/>
      <c r="X326" s="213"/>
      <c r="Y326" s="213"/>
      <c r="Z326" s="213"/>
      <c r="AA326" s="213"/>
      <c r="AB326" s="72"/>
      <c r="AJ326" s="13"/>
      <c r="AK326" s="213"/>
      <c r="AL326" s="213"/>
      <c r="AM326" s="213"/>
      <c r="AN326" s="213"/>
      <c r="AO326" s="213"/>
      <c r="AP326" s="213"/>
      <c r="AQ326" s="213"/>
      <c r="AR326" s="213"/>
      <c r="AS326" s="72"/>
      <c r="BA326" s="13"/>
      <c r="BB326" s="213"/>
      <c r="BC326" s="213"/>
      <c r="BD326" s="213"/>
      <c r="BE326" s="213"/>
      <c r="BF326" s="213"/>
      <c r="BG326" s="213"/>
      <c r="BH326" s="213"/>
      <c r="BI326" s="213"/>
      <c r="BJ326" s="72"/>
      <c r="BR326" s="13"/>
      <c r="BS326" s="213"/>
      <c r="BT326" s="213"/>
      <c r="BU326" s="213"/>
      <c r="BV326" s="213"/>
      <c r="BW326" s="213"/>
      <c r="BX326" s="213"/>
      <c r="BY326" s="213"/>
      <c r="BZ326" s="213"/>
      <c r="CA326" s="72"/>
      <c r="CI326" s="13"/>
      <c r="CJ326" s="213"/>
      <c r="CK326" s="213"/>
      <c r="CL326" s="213"/>
      <c r="CM326" s="213"/>
      <c r="CN326" s="213"/>
      <c r="CO326" s="213"/>
      <c r="CP326" s="213"/>
      <c r="CQ326" s="213"/>
      <c r="CR326" s="72"/>
      <c r="CZ326" s="13"/>
      <c r="DA326" s="213"/>
      <c r="DB326" s="213"/>
      <c r="DC326" s="213"/>
      <c r="DD326" s="213"/>
      <c r="DE326" s="213"/>
      <c r="DF326" s="213"/>
      <c r="DG326" s="213"/>
      <c r="DH326" s="213"/>
      <c r="DI326" s="72"/>
      <c r="DQ326" s="13"/>
      <c r="DR326" s="213"/>
      <c r="DS326" s="213"/>
      <c r="DT326" s="213"/>
      <c r="DU326" s="213"/>
      <c r="DV326" s="213"/>
      <c r="DW326" s="213"/>
      <c r="DX326" s="213"/>
      <c r="DY326" s="213"/>
      <c r="DZ326" s="72"/>
    </row>
    <row r="327" spans="1:130" x14ac:dyDescent="0.2">
      <c r="B327" s="13"/>
      <c r="C327" s="17"/>
      <c r="D327" s="17"/>
      <c r="E327" s="17"/>
      <c r="F327" s="17"/>
      <c r="G327" s="17"/>
      <c r="H327" s="17"/>
      <c r="I327" s="17"/>
      <c r="J327" s="17"/>
      <c r="K327" s="72"/>
      <c r="S327" s="13"/>
      <c r="T327" s="213"/>
      <c r="U327" s="213"/>
      <c r="V327" s="213"/>
      <c r="W327" s="213"/>
      <c r="X327" s="213"/>
      <c r="Y327" s="213"/>
      <c r="Z327" s="213"/>
      <c r="AA327" s="213"/>
      <c r="AB327" s="72"/>
      <c r="AJ327" s="13"/>
      <c r="AK327" s="213"/>
      <c r="AL327" s="213"/>
      <c r="AM327" s="213"/>
      <c r="AN327" s="213"/>
      <c r="AO327" s="213"/>
      <c r="AP327" s="213"/>
      <c r="AQ327" s="213"/>
      <c r="AR327" s="213"/>
      <c r="AS327" s="72"/>
      <c r="BA327" s="13"/>
      <c r="BB327" s="213"/>
      <c r="BC327" s="213"/>
      <c r="BD327" s="213"/>
      <c r="BE327" s="213"/>
      <c r="BF327" s="213"/>
      <c r="BG327" s="213"/>
      <c r="BH327" s="213"/>
      <c r="BI327" s="213"/>
      <c r="BJ327" s="72"/>
      <c r="BR327" s="13"/>
      <c r="BS327" s="213"/>
      <c r="BT327" s="213"/>
      <c r="BU327" s="213"/>
      <c r="BV327" s="213"/>
      <c r="BW327" s="213"/>
      <c r="BX327" s="213"/>
      <c r="BY327" s="213"/>
      <c r="BZ327" s="213"/>
      <c r="CA327" s="72"/>
      <c r="CI327" s="13"/>
      <c r="CJ327" s="213"/>
      <c r="CK327" s="213"/>
      <c r="CL327" s="213"/>
      <c r="CM327" s="213"/>
      <c r="CN327" s="213"/>
      <c r="CO327" s="213"/>
      <c r="CP327" s="213"/>
      <c r="CQ327" s="213"/>
      <c r="CR327" s="72"/>
      <c r="CZ327" s="13"/>
      <c r="DA327" s="213"/>
      <c r="DB327" s="213"/>
      <c r="DC327" s="213"/>
      <c r="DD327" s="213"/>
      <c r="DE327" s="213"/>
      <c r="DF327" s="213"/>
      <c r="DG327" s="213"/>
      <c r="DH327" s="213"/>
      <c r="DI327" s="72"/>
      <c r="DQ327" s="13"/>
      <c r="DR327" s="213"/>
      <c r="DS327" s="213"/>
      <c r="DT327" s="213"/>
      <c r="DU327" s="213"/>
      <c r="DV327" s="213"/>
      <c r="DW327" s="213"/>
      <c r="DX327" s="213"/>
      <c r="DY327" s="213"/>
      <c r="DZ327" s="72"/>
    </row>
    <row r="328" spans="1:130" x14ac:dyDescent="0.2">
      <c r="B328" s="125" t="s">
        <v>208</v>
      </c>
      <c r="C328" s="106" t="s">
        <v>198</v>
      </c>
      <c r="D328" s="33">
        <v>0.8</v>
      </c>
      <c r="E328" s="17"/>
      <c r="F328" s="17"/>
      <c r="G328" s="17"/>
      <c r="H328" s="17"/>
      <c r="I328" s="17"/>
      <c r="J328" s="17"/>
      <c r="K328" s="17"/>
      <c r="S328" s="125" t="s">
        <v>208</v>
      </c>
      <c r="T328" s="208" t="s">
        <v>198</v>
      </c>
      <c r="U328" s="33">
        <v>0.8</v>
      </c>
      <c r="V328" s="213"/>
      <c r="W328" s="213"/>
      <c r="X328" s="213"/>
      <c r="Y328" s="213"/>
      <c r="Z328" s="213"/>
      <c r="AA328" s="213"/>
      <c r="AB328" s="213"/>
      <c r="AJ328" s="125" t="s">
        <v>208</v>
      </c>
      <c r="AK328" s="208" t="s">
        <v>198</v>
      </c>
      <c r="AL328" s="33">
        <v>0.8</v>
      </c>
      <c r="AM328" s="213"/>
      <c r="AN328" s="213"/>
      <c r="AO328" s="213"/>
      <c r="AP328" s="213"/>
      <c r="AQ328" s="213"/>
      <c r="AR328" s="213"/>
      <c r="AS328" s="213"/>
      <c r="BA328" s="125" t="s">
        <v>208</v>
      </c>
      <c r="BB328" s="208" t="s">
        <v>198</v>
      </c>
      <c r="BC328" s="33">
        <v>0.8</v>
      </c>
      <c r="BD328" s="213"/>
      <c r="BE328" s="213"/>
      <c r="BF328" s="213"/>
      <c r="BG328" s="213"/>
      <c r="BH328" s="213"/>
      <c r="BI328" s="213"/>
      <c r="BJ328" s="213"/>
      <c r="BR328" s="125" t="s">
        <v>208</v>
      </c>
      <c r="BS328" s="208" t="s">
        <v>198</v>
      </c>
      <c r="BT328" s="33">
        <v>0.8</v>
      </c>
      <c r="BU328" s="213"/>
      <c r="BV328" s="213"/>
      <c r="BW328" s="213"/>
      <c r="BX328" s="213"/>
      <c r="BY328" s="213"/>
      <c r="BZ328" s="213"/>
      <c r="CA328" s="213"/>
      <c r="CI328" s="125" t="s">
        <v>208</v>
      </c>
      <c r="CJ328" s="208" t="s">
        <v>198</v>
      </c>
      <c r="CK328" s="33">
        <v>0.8</v>
      </c>
      <c r="CL328" s="213"/>
      <c r="CM328" s="213"/>
      <c r="CN328" s="213"/>
      <c r="CO328" s="213"/>
      <c r="CP328" s="213"/>
      <c r="CQ328" s="213"/>
      <c r="CR328" s="213"/>
      <c r="CZ328" s="125" t="s">
        <v>208</v>
      </c>
      <c r="DA328" s="208" t="s">
        <v>198</v>
      </c>
      <c r="DB328" s="33">
        <v>0.8</v>
      </c>
      <c r="DC328" s="213"/>
      <c r="DD328" s="213"/>
      <c r="DE328" s="213"/>
      <c r="DF328" s="213"/>
      <c r="DG328" s="213"/>
      <c r="DH328" s="213"/>
      <c r="DI328" s="213"/>
      <c r="DQ328" s="125" t="s">
        <v>208</v>
      </c>
      <c r="DR328" s="208" t="s">
        <v>198</v>
      </c>
      <c r="DS328" s="33">
        <v>0.8</v>
      </c>
      <c r="DT328" s="213"/>
      <c r="DU328" s="213"/>
      <c r="DV328" s="213"/>
      <c r="DW328" s="213"/>
      <c r="DX328" s="213"/>
      <c r="DY328" s="213"/>
      <c r="DZ328" s="213"/>
    </row>
    <row r="329" spans="1:130" x14ac:dyDescent="0.2">
      <c r="B329" s="13"/>
      <c r="C329" s="17"/>
      <c r="D329" s="17"/>
      <c r="E329" s="17"/>
      <c r="F329" s="17"/>
      <c r="G329" s="17"/>
      <c r="H329" s="17"/>
      <c r="I329" s="17"/>
      <c r="J329" s="17"/>
      <c r="K329" s="17"/>
      <c r="S329" s="13"/>
      <c r="T329" s="213"/>
      <c r="U329" s="213"/>
      <c r="V329" s="213"/>
      <c r="W329" s="213"/>
      <c r="X329" s="213"/>
      <c r="Y329" s="213"/>
      <c r="Z329" s="213"/>
      <c r="AA329" s="213"/>
      <c r="AB329" s="213"/>
      <c r="AJ329" s="13"/>
      <c r="AK329" s="213"/>
      <c r="AL329" s="213"/>
      <c r="AM329" s="213"/>
      <c r="AN329" s="213"/>
      <c r="AO329" s="213"/>
      <c r="AP329" s="213"/>
      <c r="AQ329" s="213"/>
      <c r="AR329" s="213"/>
      <c r="AS329" s="213"/>
      <c r="BA329" s="13"/>
      <c r="BB329" s="213"/>
      <c r="BC329" s="213"/>
      <c r="BD329" s="213"/>
      <c r="BE329" s="213"/>
      <c r="BF329" s="213"/>
      <c r="BG329" s="213"/>
      <c r="BH329" s="213"/>
      <c r="BI329" s="213"/>
      <c r="BJ329" s="213"/>
      <c r="BR329" s="13"/>
      <c r="BS329" s="213"/>
      <c r="BT329" s="213"/>
      <c r="BU329" s="213"/>
      <c r="BV329" s="213"/>
      <c r="BW329" s="213"/>
      <c r="BX329" s="213"/>
      <c r="BY329" s="213"/>
      <c r="BZ329" s="213"/>
      <c r="CA329" s="213"/>
      <c r="CI329" s="13"/>
      <c r="CJ329" s="213"/>
      <c r="CK329" s="213"/>
      <c r="CL329" s="213"/>
      <c r="CM329" s="213"/>
      <c r="CN329" s="213"/>
      <c r="CO329" s="213"/>
      <c r="CP329" s="213"/>
      <c r="CQ329" s="213"/>
      <c r="CR329" s="213"/>
      <c r="CZ329" s="13"/>
      <c r="DA329" s="213"/>
      <c r="DB329" s="213"/>
      <c r="DC329" s="213"/>
      <c r="DD329" s="213"/>
      <c r="DE329" s="213"/>
      <c r="DF329" s="213"/>
      <c r="DG329" s="213"/>
      <c r="DH329" s="213"/>
      <c r="DI329" s="213"/>
      <c r="DQ329" s="13"/>
      <c r="DR329" s="213"/>
      <c r="DS329" s="213"/>
      <c r="DT329" s="213"/>
      <c r="DU329" s="213"/>
      <c r="DV329" s="213"/>
      <c r="DW329" s="213"/>
      <c r="DX329" s="213"/>
      <c r="DY329" s="213"/>
      <c r="DZ329" s="213"/>
    </row>
    <row r="330" spans="1:130" x14ac:dyDescent="0.2">
      <c r="B330" s="125" t="s">
        <v>209</v>
      </c>
      <c r="C330" s="83" t="s">
        <v>210</v>
      </c>
      <c r="D330" s="122">
        <f>C280/C279</f>
        <v>2</v>
      </c>
      <c r="E330" s="82" t="s">
        <v>211</v>
      </c>
      <c r="F330" s="126" t="s">
        <v>212</v>
      </c>
      <c r="G330" s="31">
        <v>2</v>
      </c>
      <c r="H330" s="126" t="s">
        <v>213</v>
      </c>
      <c r="I330" s="83" t="s">
        <v>214</v>
      </c>
      <c r="J330" s="17"/>
      <c r="K330" s="17"/>
      <c r="S330" s="125" t="s">
        <v>209</v>
      </c>
      <c r="T330" s="217" t="s">
        <v>210</v>
      </c>
      <c r="U330" s="122">
        <f>T280/T279</f>
        <v>2</v>
      </c>
      <c r="V330" s="215" t="s">
        <v>211</v>
      </c>
      <c r="W330" s="126" t="s">
        <v>212</v>
      </c>
      <c r="X330" s="216">
        <v>2</v>
      </c>
      <c r="Y330" s="126" t="s">
        <v>213</v>
      </c>
      <c r="Z330" s="217" t="s">
        <v>214</v>
      </c>
      <c r="AA330" s="213"/>
      <c r="AB330" s="213"/>
      <c r="AJ330" s="125" t="s">
        <v>209</v>
      </c>
      <c r="AK330" s="217" t="s">
        <v>210</v>
      </c>
      <c r="AL330" s="122">
        <f>AK280/AK279</f>
        <v>2</v>
      </c>
      <c r="AM330" s="215" t="s">
        <v>211</v>
      </c>
      <c r="AN330" s="126" t="s">
        <v>212</v>
      </c>
      <c r="AO330" s="216">
        <v>2</v>
      </c>
      <c r="AP330" s="126" t="s">
        <v>213</v>
      </c>
      <c r="AQ330" s="217" t="s">
        <v>214</v>
      </c>
      <c r="AR330" s="213"/>
      <c r="AS330" s="213"/>
      <c r="BA330" s="125" t="s">
        <v>209</v>
      </c>
      <c r="BB330" s="217" t="s">
        <v>210</v>
      </c>
      <c r="BC330" s="122">
        <f>BB280/BB279</f>
        <v>2</v>
      </c>
      <c r="BD330" s="215" t="s">
        <v>211</v>
      </c>
      <c r="BE330" s="126" t="s">
        <v>212</v>
      </c>
      <c r="BF330" s="216">
        <v>2</v>
      </c>
      <c r="BG330" s="126" t="s">
        <v>213</v>
      </c>
      <c r="BH330" s="217" t="s">
        <v>214</v>
      </c>
      <c r="BI330" s="213"/>
      <c r="BJ330" s="213"/>
      <c r="BR330" s="125" t="s">
        <v>209</v>
      </c>
      <c r="BS330" s="217" t="s">
        <v>210</v>
      </c>
      <c r="BT330" s="122">
        <f>BS280/BS279</f>
        <v>0.5</v>
      </c>
      <c r="BU330" s="215" t="s">
        <v>211</v>
      </c>
      <c r="BV330" s="126" t="s">
        <v>212</v>
      </c>
      <c r="BW330" s="216">
        <v>2</v>
      </c>
      <c r="BX330" s="126" t="s">
        <v>213</v>
      </c>
      <c r="BY330" s="217" t="s">
        <v>214</v>
      </c>
      <c r="BZ330" s="213"/>
      <c r="CA330" s="213"/>
      <c r="CI330" s="125" t="s">
        <v>209</v>
      </c>
      <c r="CJ330" s="217" t="s">
        <v>210</v>
      </c>
      <c r="CK330" s="122">
        <f>CJ280/CJ279</f>
        <v>0.5</v>
      </c>
      <c r="CL330" s="215" t="s">
        <v>211</v>
      </c>
      <c r="CM330" s="126" t="s">
        <v>212</v>
      </c>
      <c r="CN330" s="216">
        <v>2</v>
      </c>
      <c r="CO330" s="126" t="s">
        <v>213</v>
      </c>
      <c r="CP330" s="217" t="s">
        <v>214</v>
      </c>
      <c r="CQ330" s="213"/>
      <c r="CR330" s="213"/>
      <c r="CZ330" s="125" t="s">
        <v>209</v>
      </c>
      <c r="DA330" s="217" t="s">
        <v>210</v>
      </c>
      <c r="DB330" s="122">
        <f>DA280/DA279</f>
        <v>0.5</v>
      </c>
      <c r="DC330" s="215" t="s">
        <v>211</v>
      </c>
      <c r="DD330" s="126" t="s">
        <v>212</v>
      </c>
      <c r="DE330" s="216">
        <v>2</v>
      </c>
      <c r="DF330" s="126" t="s">
        <v>213</v>
      </c>
      <c r="DG330" s="217" t="s">
        <v>214</v>
      </c>
      <c r="DH330" s="213"/>
      <c r="DI330" s="213"/>
      <c r="DQ330" s="125" t="s">
        <v>209</v>
      </c>
      <c r="DR330" s="217" t="s">
        <v>210</v>
      </c>
      <c r="DS330" s="122">
        <f>DR280/DR279</f>
        <v>0.5</v>
      </c>
      <c r="DT330" s="215" t="s">
        <v>211</v>
      </c>
      <c r="DU330" s="126" t="s">
        <v>212</v>
      </c>
      <c r="DV330" s="216">
        <v>2</v>
      </c>
      <c r="DW330" s="126" t="s">
        <v>213</v>
      </c>
      <c r="DX330" s="217" t="s">
        <v>214</v>
      </c>
      <c r="DY330" s="213"/>
      <c r="DZ330" s="213"/>
    </row>
    <row r="331" spans="1:130" x14ac:dyDescent="0.2">
      <c r="B331" s="127"/>
      <c r="C331" s="81"/>
      <c r="D331" s="128"/>
      <c r="E331" s="89">
        <v>-0.5</v>
      </c>
      <c r="F331" s="49" t="s">
        <v>215</v>
      </c>
      <c r="G331" s="49">
        <v>-0.3</v>
      </c>
      <c r="H331" s="49" t="s">
        <v>215</v>
      </c>
      <c r="I331" s="90">
        <v>-0.2</v>
      </c>
      <c r="J331" s="17"/>
      <c r="K331" s="17"/>
      <c r="S331" s="127"/>
      <c r="T331" s="81"/>
      <c r="U331" s="128"/>
      <c r="V331" s="89">
        <v>-0.5</v>
      </c>
      <c r="W331" s="49" t="s">
        <v>215</v>
      </c>
      <c r="X331" s="49">
        <v>-0.3</v>
      </c>
      <c r="Y331" s="49" t="s">
        <v>215</v>
      </c>
      <c r="Z331" s="90">
        <v>-0.2</v>
      </c>
      <c r="AA331" s="213"/>
      <c r="AB331" s="213"/>
      <c r="AJ331" s="127"/>
      <c r="AK331" s="81"/>
      <c r="AL331" s="128"/>
      <c r="AM331" s="89">
        <v>-0.5</v>
      </c>
      <c r="AN331" s="49" t="s">
        <v>215</v>
      </c>
      <c r="AO331" s="49">
        <v>-0.3</v>
      </c>
      <c r="AP331" s="49" t="s">
        <v>215</v>
      </c>
      <c r="AQ331" s="90">
        <v>-0.2</v>
      </c>
      <c r="AR331" s="213"/>
      <c r="AS331" s="213"/>
      <c r="BA331" s="127"/>
      <c r="BB331" s="81"/>
      <c r="BC331" s="128"/>
      <c r="BD331" s="89">
        <v>-0.5</v>
      </c>
      <c r="BE331" s="49" t="s">
        <v>215</v>
      </c>
      <c r="BF331" s="49">
        <v>-0.3</v>
      </c>
      <c r="BG331" s="49" t="s">
        <v>215</v>
      </c>
      <c r="BH331" s="90">
        <v>-0.2</v>
      </c>
      <c r="BI331" s="213"/>
      <c r="BJ331" s="213"/>
      <c r="BR331" s="127"/>
      <c r="BS331" s="81"/>
      <c r="BT331" s="128"/>
      <c r="BU331" s="89">
        <v>-0.5</v>
      </c>
      <c r="BV331" s="49" t="s">
        <v>215</v>
      </c>
      <c r="BW331" s="49">
        <v>-0.3</v>
      </c>
      <c r="BX331" s="49" t="s">
        <v>215</v>
      </c>
      <c r="BY331" s="90">
        <v>-0.2</v>
      </c>
      <c r="BZ331" s="213"/>
      <c r="CA331" s="213"/>
      <c r="CI331" s="127"/>
      <c r="CJ331" s="81"/>
      <c r="CK331" s="128"/>
      <c r="CL331" s="89">
        <v>-0.5</v>
      </c>
      <c r="CM331" s="49" t="s">
        <v>215</v>
      </c>
      <c r="CN331" s="49">
        <v>-0.3</v>
      </c>
      <c r="CO331" s="49" t="s">
        <v>215</v>
      </c>
      <c r="CP331" s="90">
        <v>-0.2</v>
      </c>
      <c r="CQ331" s="213"/>
      <c r="CR331" s="213"/>
      <c r="CZ331" s="127"/>
      <c r="DA331" s="81"/>
      <c r="DB331" s="128"/>
      <c r="DC331" s="89">
        <v>-0.5</v>
      </c>
      <c r="DD331" s="49" t="s">
        <v>215</v>
      </c>
      <c r="DE331" s="49">
        <v>-0.3</v>
      </c>
      <c r="DF331" s="49" t="s">
        <v>215</v>
      </c>
      <c r="DG331" s="90">
        <v>-0.2</v>
      </c>
      <c r="DH331" s="213"/>
      <c r="DI331" s="213"/>
      <c r="DQ331" s="127"/>
      <c r="DR331" s="81"/>
      <c r="DS331" s="128"/>
      <c r="DT331" s="89">
        <v>-0.5</v>
      </c>
      <c r="DU331" s="49" t="s">
        <v>215</v>
      </c>
      <c r="DV331" s="49">
        <v>-0.3</v>
      </c>
      <c r="DW331" s="49" t="s">
        <v>215</v>
      </c>
      <c r="DX331" s="90">
        <v>-0.2</v>
      </c>
      <c r="DY331" s="213"/>
      <c r="DZ331" s="213"/>
    </row>
    <row r="332" spans="1:130" x14ac:dyDescent="0.2">
      <c r="B332" s="127"/>
      <c r="C332" s="129" t="s">
        <v>198</v>
      </c>
      <c r="D332" s="124">
        <f>SUM(E332:I332)</f>
        <v>-0.3</v>
      </c>
      <c r="E332" s="96" t="str">
        <f>IF(D330&lt;=1,E331,"")</f>
        <v/>
      </c>
      <c r="F332" s="97" t="str">
        <f>IF(D330&lt;=1,"",IF(D330&gt;=2,"",E331+(D330-1)*(G331-E331)/(2-1)))</f>
        <v/>
      </c>
      <c r="G332" s="97">
        <f>IF(D330=2,G331,"")</f>
        <v>-0.3</v>
      </c>
      <c r="H332" s="97" t="str">
        <f>IF(D330&lt;=2,"",IF(D330&gt;=4,"",G331+(D330-2)*(I331-G331)/(4-2)))</f>
        <v/>
      </c>
      <c r="I332" s="104" t="str">
        <f>IF(D330&gt;=4,I331,"")</f>
        <v/>
      </c>
      <c r="J332" s="17"/>
      <c r="K332" s="17"/>
      <c r="S332" s="127"/>
      <c r="T332" s="129" t="s">
        <v>198</v>
      </c>
      <c r="U332" s="124">
        <f>SUM(V332:Z332)</f>
        <v>-0.3</v>
      </c>
      <c r="V332" s="96" t="str">
        <f>IF(U330&lt;=1,V331,"")</f>
        <v/>
      </c>
      <c r="W332" s="97" t="str">
        <f>IF(U330&lt;=1,"",IF(U330&gt;=2,"",V331+(U330-1)*(X331-V331)/(2-1)))</f>
        <v/>
      </c>
      <c r="X332" s="97">
        <f>IF(U330=2,X331,"")</f>
        <v>-0.3</v>
      </c>
      <c r="Y332" s="97" t="str">
        <f>IF(U330&lt;=2,"",IF(U330&gt;=4,"",X331+(U330-2)*(Z331-X331)/(4-2)))</f>
        <v/>
      </c>
      <c r="Z332" s="104" t="str">
        <f>IF(U330&gt;=4,Z331,"")</f>
        <v/>
      </c>
      <c r="AA332" s="213"/>
      <c r="AB332" s="213"/>
      <c r="AJ332" s="127"/>
      <c r="AK332" s="129" t="s">
        <v>198</v>
      </c>
      <c r="AL332" s="124">
        <f>SUM(AM332:AQ332)</f>
        <v>-0.3</v>
      </c>
      <c r="AM332" s="96" t="str">
        <f>IF(AL330&lt;=1,AM331,"")</f>
        <v/>
      </c>
      <c r="AN332" s="97" t="str">
        <f>IF(AL330&lt;=1,"",IF(AL330&gt;=2,"",AM331+(AL330-1)*(AO331-AM331)/(2-1)))</f>
        <v/>
      </c>
      <c r="AO332" s="97">
        <f>IF(AL330=2,AO331,"")</f>
        <v>-0.3</v>
      </c>
      <c r="AP332" s="97" t="str">
        <f>IF(AL330&lt;=2,"",IF(AL330&gt;=4,"",AO331+(AL330-2)*(AQ331-AO331)/(4-2)))</f>
        <v/>
      </c>
      <c r="AQ332" s="104" t="str">
        <f>IF(AL330&gt;=4,AQ331,"")</f>
        <v/>
      </c>
      <c r="AR332" s="213"/>
      <c r="AS332" s="213"/>
      <c r="BA332" s="127"/>
      <c r="BB332" s="129" t="s">
        <v>198</v>
      </c>
      <c r="BC332" s="124">
        <f>SUM(BD332:BH332)</f>
        <v>-0.3</v>
      </c>
      <c r="BD332" s="96" t="str">
        <f>IF(BC330&lt;=1,BD331,"")</f>
        <v/>
      </c>
      <c r="BE332" s="97" t="str">
        <f>IF(BC330&lt;=1,"",IF(BC330&gt;=2,"",BD331+(BC330-1)*(BF331-BD331)/(2-1)))</f>
        <v/>
      </c>
      <c r="BF332" s="97">
        <f>IF(BC330=2,BF331,"")</f>
        <v>-0.3</v>
      </c>
      <c r="BG332" s="97" t="str">
        <f>IF(BC330&lt;=2,"",IF(BC330&gt;=4,"",BF331+(BC330-2)*(BH331-BF331)/(4-2)))</f>
        <v/>
      </c>
      <c r="BH332" s="104" t="str">
        <f>IF(BC330&gt;=4,BH331,"")</f>
        <v/>
      </c>
      <c r="BI332" s="213"/>
      <c r="BJ332" s="213"/>
      <c r="BR332" s="127"/>
      <c r="BS332" s="129" t="s">
        <v>198</v>
      </c>
      <c r="BT332" s="124">
        <f>SUM(BU332:BY332)</f>
        <v>-0.5</v>
      </c>
      <c r="BU332" s="96">
        <f>IF(BT330&lt;=1,BU331,"")</f>
        <v>-0.5</v>
      </c>
      <c r="BV332" s="97" t="str">
        <f>IF(BT330&lt;=1,"",IF(BT330&gt;=2,"",BU331+(BT330-1)*(BW331-BU331)/(2-1)))</f>
        <v/>
      </c>
      <c r="BW332" s="97" t="str">
        <f>IF(BT330=2,BW331,"")</f>
        <v/>
      </c>
      <c r="BX332" s="97" t="str">
        <f>IF(BT330&lt;=2,"",IF(BT330&gt;=4,"",BW331+(BT330-2)*(BY331-BW331)/(4-2)))</f>
        <v/>
      </c>
      <c r="BY332" s="104" t="str">
        <f>IF(BT330&gt;=4,BY331,"")</f>
        <v/>
      </c>
      <c r="BZ332" s="213"/>
      <c r="CA332" s="213"/>
      <c r="CI332" s="127"/>
      <c r="CJ332" s="129" t="s">
        <v>198</v>
      </c>
      <c r="CK332" s="124">
        <f>SUM(CL332:CP332)</f>
        <v>-0.5</v>
      </c>
      <c r="CL332" s="96">
        <f>IF(CK330&lt;=1,CL331,"")</f>
        <v>-0.5</v>
      </c>
      <c r="CM332" s="97" t="str">
        <f>IF(CK330&lt;=1,"",IF(CK330&gt;=2,"",CL331+(CK330-1)*(CN331-CL331)/(2-1)))</f>
        <v/>
      </c>
      <c r="CN332" s="97" t="str">
        <f>IF(CK330=2,CN331,"")</f>
        <v/>
      </c>
      <c r="CO332" s="97" t="str">
        <f>IF(CK330&lt;=2,"",IF(CK330&gt;=4,"",CN331+(CK330-2)*(CP331-CN331)/(4-2)))</f>
        <v/>
      </c>
      <c r="CP332" s="104" t="str">
        <f>IF(CK330&gt;=4,CP331,"")</f>
        <v/>
      </c>
      <c r="CQ332" s="213"/>
      <c r="CR332" s="213"/>
      <c r="CZ332" s="127"/>
      <c r="DA332" s="129" t="s">
        <v>198</v>
      </c>
      <c r="DB332" s="124">
        <f>SUM(DC332:DG332)</f>
        <v>-0.5</v>
      </c>
      <c r="DC332" s="96">
        <f>IF(DB330&lt;=1,DC331,"")</f>
        <v>-0.5</v>
      </c>
      <c r="DD332" s="97" t="str">
        <f>IF(DB330&lt;=1,"",IF(DB330&gt;=2,"",DC331+(DB330-1)*(DE331-DC331)/(2-1)))</f>
        <v/>
      </c>
      <c r="DE332" s="97" t="str">
        <f>IF(DB330=2,DE331,"")</f>
        <v/>
      </c>
      <c r="DF332" s="97" t="str">
        <f>IF(DB330&lt;=2,"",IF(DB330&gt;=4,"",DE331+(DB330-2)*(DG331-DE331)/(4-2)))</f>
        <v/>
      </c>
      <c r="DG332" s="104" t="str">
        <f>IF(DB330&gt;=4,DG331,"")</f>
        <v/>
      </c>
      <c r="DH332" s="213"/>
      <c r="DI332" s="213"/>
      <c r="DQ332" s="127"/>
      <c r="DR332" s="129" t="s">
        <v>198</v>
      </c>
      <c r="DS332" s="124">
        <f>SUM(DT332:DX332)</f>
        <v>-0.5</v>
      </c>
      <c r="DT332" s="96">
        <f>IF(DS330&lt;=1,DT331,"")</f>
        <v>-0.5</v>
      </c>
      <c r="DU332" s="97" t="str">
        <f>IF(DS330&lt;=1,"",IF(DS330&gt;=2,"",DT331+(DS330-1)*(DV331-DT331)/(2-1)))</f>
        <v/>
      </c>
      <c r="DV332" s="97" t="str">
        <f>IF(DS330=2,DV331,"")</f>
        <v/>
      </c>
      <c r="DW332" s="97" t="str">
        <f>IF(DS330&lt;=2,"",IF(DS330&gt;=4,"",DV331+(DS330-2)*(DX331-DV331)/(4-2)))</f>
        <v/>
      </c>
      <c r="DX332" s="104" t="str">
        <f>IF(DS330&gt;=4,DX331,"")</f>
        <v/>
      </c>
      <c r="DY332" s="213"/>
      <c r="DZ332" s="213"/>
    </row>
    <row r="333" spans="1:130" x14ac:dyDescent="0.2">
      <c r="B333" s="13"/>
      <c r="C333" s="17"/>
      <c r="D333" s="17"/>
      <c r="E333" s="17"/>
      <c r="F333" s="17"/>
      <c r="G333" s="17"/>
      <c r="H333" s="17"/>
      <c r="I333" s="17"/>
      <c r="J333" s="17"/>
      <c r="K333" s="17"/>
      <c r="S333" s="13"/>
      <c r="T333" s="213"/>
      <c r="U333" s="213"/>
      <c r="V333" s="213"/>
      <c r="W333" s="213"/>
      <c r="X333" s="213"/>
      <c r="Y333" s="213"/>
      <c r="Z333" s="213"/>
      <c r="AA333" s="213"/>
      <c r="AB333" s="213"/>
      <c r="AJ333" s="13"/>
      <c r="AK333" s="213"/>
      <c r="AL333" s="213"/>
      <c r="AM333" s="213"/>
      <c r="AN333" s="213"/>
      <c r="AO333" s="213"/>
      <c r="AP333" s="213"/>
      <c r="AQ333" s="213"/>
      <c r="AR333" s="213"/>
      <c r="AS333" s="213"/>
      <c r="BA333" s="13"/>
      <c r="BB333" s="213"/>
      <c r="BC333" s="213"/>
      <c r="BD333" s="213"/>
      <c r="BE333" s="213"/>
      <c r="BF333" s="213"/>
      <c r="BG333" s="213"/>
      <c r="BH333" s="213"/>
      <c r="BI333" s="213"/>
      <c r="BJ333" s="213"/>
      <c r="BR333" s="13"/>
      <c r="BS333" s="213"/>
      <c r="BT333" s="213"/>
      <c r="BU333" s="213"/>
      <c r="BV333" s="213"/>
      <c r="BW333" s="213"/>
      <c r="BX333" s="213"/>
      <c r="BY333" s="213"/>
      <c r="BZ333" s="213"/>
      <c r="CA333" s="213"/>
      <c r="CI333" s="13"/>
      <c r="CJ333" s="213"/>
      <c r="CK333" s="213"/>
      <c r="CL333" s="213"/>
      <c r="CM333" s="213"/>
      <c r="CN333" s="213"/>
      <c r="CO333" s="213"/>
      <c r="CP333" s="213"/>
      <c r="CQ333" s="213"/>
      <c r="CR333" s="213"/>
      <c r="CZ333" s="13"/>
      <c r="DA333" s="213"/>
      <c r="DB333" s="213"/>
      <c r="DC333" s="213"/>
      <c r="DD333" s="213"/>
      <c r="DE333" s="213"/>
      <c r="DF333" s="213"/>
      <c r="DG333" s="213"/>
      <c r="DH333" s="213"/>
      <c r="DI333" s="213"/>
      <c r="DQ333" s="13"/>
      <c r="DR333" s="213"/>
      <c r="DS333" s="213"/>
      <c r="DT333" s="213"/>
      <c r="DU333" s="213"/>
      <c r="DV333" s="213"/>
      <c r="DW333" s="213"/>
      <c r="DX333" s="213"/>
      <c r="DY333" s="213"/>
      <c r="DZ333" s="213"/>
    </row>
    <row r="334" spans="1:130" x14ac:dyDescent="0.2">
      <c r="B334" s="125" t="s">
        <v>216</v>
      </c>
      <c r="C334" s="106" t="s">
        <v>198</v>
      </c>
      <c r="D334" s="33">
        <v>-0.7</v>
      </c>
      <c r="E334" s="17"/>
      <c r="F334" s="17"/>
      <c r="G334" s="17"/>
      <c r="H334" s="17"/>
      <c r="I334" s="17"/>
      <c r="J334" s="17"/>
      <c r="K334" s="17"/>
      <c r="S334" s="125" t="s">
        <v>216</v>
      </c>
      <c r="T334" s="208" t="s">
        <v>198</v>
      </c>
      <c r="U334" s="33">
        <v>-0.7</v>
      </c>
      <c r="V334" s="213"/>
      <c r="W334" s="213"/>
      <c r="X334" s="213"/>
      <c r="Y334" s="213"/>
      <c r="Z334" s="213"/>
      <c r="AA334" s="213"/>
      <c r="AB334" s="213"/>
      <c r="AJ334" s="125" t="s">
        <v>216</v>
      </c>
      <c r="AK334" s="208" t="s">
        <v>198</v>
      </c>
      <c r="AL334" s="33">
        <v>-0.7</v>
      </c>
      <c r="AM334" s="213"/>
      <c r="AN334" s="213"/>
      <c r="AO334" s="213"/>
      <c r="AP334" s="213"/>
      <c r="AQ334" s="213"/>
      <c r="AR334" s="213"/>
      <c r="AS334" s="213"/>
      <c r="BA334" s="125" t="s">
        <v>216</v>
      </c>
      <c r="BB334" s="208" t="s">
        <v>198</v>
      </c>
      <c r="BC334" s="33">
        <v>-0.7</v>
      </c>
      <c r="BD334" s="213"/>
      <c r="BE334" s="213"/>
      <c r="BF334" s="213"/>
      <c r="BG334" s="213"/>
      <c r="BH334" s="213"/>
      <c r="BI334" s="213"/>
      <c r="BJ334" s="213"/>
      <c r="BR334" s="125" t="s">
        <v>216</v>
      </c>
      <c r="BS334" s="208" t="s">
        <v>198</v>
      </c>
      <c r="BT334" s="33">
        <v>-0.7</v>
      </c>
      <c r="BU334" s="213"/>
      <c r="BV334" s="213"/>
      <c r="BW334" s="213"/>
      <c r="BX334" s="213"/>
      <c r="BY334" s="213"/>
      <c r="BZ334" s="213"/>
      <c r="CA334" s="213"/>
      <c r="CI334" s="125" t="s">
        <v>216</v>
      </c>
      <c r="CJ334" s="208" t="s">
        <v>198</v>
      </c>
      <c r="CK334" s="33">
        <v>-0.7</v>
      </c>
      <c r="CL334" s="213"/>
      <c r="CM334" s="213"/>
      <c r="CN334" s="213"/>
      <c r="CO334" s="213"/>
      <c r="CP334" s="213"/>
      <c r="CQ334" s="213"/>
      <c r="CR334" s="213"/>
      <c r="CZ334" s="125" t="s">
        <v>216</v>
      </c>
      <c r="DA334" s="208" t="s">
        <v>198</v>
      </c>
      <c r="DB334" s="33">
        <v>-0.7</v>
      </c>
      <c r="DC334" s="213"/>
      <c r="DD334" s="213"/>
      <c r="DE334" s="213"/>
      <c r="DF334" s="213"/>
      <c r="DG334" s="213"/>
      <c r="DH334" s="213"/>
      <c r="DI334" s="213"/>
      <c r="DQ334" s="125" t="s">
        <v>216</v>
      </c>
      <c r="DR334" s="208" t="s">
        <v>198</v>
      </c>
      <c r="DS334" s="33">
        <v>-0.7</v>
      </c>
      <c r="DT334" s="213"/>
      <c r="DU334" s="213"/>
      <c r="DV334" s="213"/>
      <c r="DW334" s="213"/>
      <c r="DX334" s="213"/>
      <c r="DY334" s="213"/>
      <c r="DZ334" s="213"/>
    </row>
    <row r="335" spans="1:130" x14ac:dyDescent="0.2">
      <c r="B335" s="13"/>
      <c r="C335" s="17"/>
      <c r="D335" s="17"/>
      <c r="E335" s="17"/>
      <c r="F335" s="17"/>
      <c r="G335" s="17"/>
      <c r="H335" s="17"/>
      <c r="I335" s="17"/>
      <c r="J335" s="17"/>
      <c r="K335" s="17"/>
      <c r="S335" s="13"/>
      <c r="T335" s="213"/>
      <c r="U335" s="213"/>
      <c r="V335" s="213"/>
      <c r="W335" s="213"/>
      <c r="X335" s="213"/>
      <c r="Y335" s="213"/>
      <c r="Z335" s="213"/>
      <c r="AA335" s="213"/>
      <c r="AB335" s="213"/>
      <c r="AJ335" s="13"/>
      <c r="AK335" s="213"/>
      <c r="AL335" s="213"/>
      <c r="AM335" s="213"/>
      <c r="AN335" s="213"/>
      <c r="AO335" s="213"/>
      <c r="AP335" s="213"/>
      <c r="AQ335" s="213"/>
      <c r="AR335" s="213"/>
      <c r="AS335" s="213"/>
      <c r="BA335" s="13"/>
      <c r="BB335" s="213"/>
      <c r="BC335" s="213"/>
      <c r="BD335" s="213"/>
      <c r="BE335" s="213"/>
      <c r="BF335" s="213"/>
      <c r="BG335" s="213"/>
      <c r="BH335" s="213"/>
      <c r="BI335" s="213"/>
      <c r="BJ335" s="213"/>
      <c r="BR335" s="13"/>
      <c r="BS335" s="213"/>
      <c r="BT335" s="213"/>
      <c r="BU335" s="213"/>
      <c r="BV335" s="213"/>
      <c r="BW335" s="213"/>
      <c r="BX335" s="213"/>
      <c r="BY335" s="213"/>
      <c r="BZ335" s="213"/>
      <c r="CA335" s="213"/>
      <c r="CI335" s="13"/>
      <c r="CJ335" s="213"/>
      <c r="CK335" s="213"/>
      <c r="CL335" s="213"/>
      <c r="CM335" s="213"/>
      <c r="CN335" s="213"/>
      <c r="CO335" s="213"/>
      <c r="CP335" s="213"/>
      <c r="CQ335" s="213"/>
      <c r="CR335" s="213"/>
      <c r="CZ335" s="13"/>
      <c r="DA335" s="213"/>
      <c r="DB335" s="213"/>
      <c r="DC335" s="213"/>
      <c r="DD335" s="213"/>
      <c r="DE335" s="213"/>
      <c r="DF335" s="213"/>
      <c r="DG335" s="213"/>
      <c r="DH335" s="213"/>
      <c r="DI335" s="213"/>
      <c r="DQ335" s="13"/>
      <c r="DR335" s="213"/>
      <c r="DS335" s="213"/>
      <c r="DT335" s="213"/>
      <c r="DU335" s="213"/>
      <c r="DV335" s="213"/>
      <c r="DW335" s="213"/>
      <c r="DX335" s="213"/>
      <c r="DY335" s="213"/>
      <c r="DZ335" s="213"/>
    </row>
    <row r="336" spans="1:130" s="76" customFormat="1" x14ac:dyDescent="0.2">
      <c r="A336" s="77" t="s">
        <v>219</v>
      </c>
      <c r="R336" s="77" t="s">
        <v>219</v>
      </c>
      <c r="AI336" s="77" t="s">
        <v>219</v>
      </c>
      <c r="AZ336" s="77" t="s">
        <v>219</v>
      </c>
      <c r="BQ336" s="77" t="s">
        <v>219</v>
      </c>
      <c r="CH336" s="77" t="s">
        <v>219</v>
      </c>
      <c r="CY336" s="77" t="s">
        <v>219</v>
      </c>
      <c r="DP336" s="77" t="s">
        <v>219</v>
      </c>
    </row>
    <row r="337" spans="1:128" x14ac:dyDescent="0.2">
      <c r="A337" s="1" t="s">
        <v>220</v>
      </c>
      <c r="B337" s="1"/>
      <c r="R337" s="1" t="s">
        <v>220</v>
      </c>
      <c r="S337" s="1"/>
      <c r="AI337" s="1" t="s">
        <v>220</v>
      </c>
      <c r="AJ337" s="1"/>
      <c r="AZ337" s="1" t="s">
        <v>220</v>
      </c>
      <c r="BA337" s="1"/>
      <c r="BQ337" s="1" t="s">
        <v>220</v>
      </c>
      <c r="BR337" s="1"/>
      <c r="CH337" s="1" t="s">
        <v>220</v>
      </c>
      <c r="CI337" s="1"/>
      <c r="CY337" s="1" t="s">
        <v>220</v>
      </c>
      <c r="CZ337" s="1"/>
      <c r="DP337" s="1" t="s">
        <v>220</v>
      </c>
      <c r="DQ337" s="1"/>
    </row>
    <row r="338" spans="1:128" x14ac:dyDescent="0.2">
      <c r="A338" s="1"/>
      <c r="B338" s="131" t="s">
        <v>106</v>
      </c>
      <c r="R338" s="1"/>
      <c r="S338" s="131" t="s">
        <v>106</v>
      </c>
      <c r="AI338" s="1"/>
      <c r="AJ338" s="131" t="s">
        <v>106</v>
      </c>
      <c r="AZ338" s="1"/>
      <c r="BA338" s="131" t="s">
        <v>106</v>
      </c>
      <c r="BQ338" s="1"/>
      <c r="BR338" s="131" t="s">
        <v>106</v>
      </c>
      <c r="CH338" s="1"/>
      <c r="CI338" s="131" t="s">
        <v>106</v>
      </c>
      <c r="CY338" s="1"/>
      <c r="CZ338" s="131" t="s">
        <v>106</v>
      </c>
      <c r="DP338" s="1"/>
      <c r="DQ338" s="131" t="s">
        <v>106</v>
      </c>
    </row>
    <row r="339" spans="1:128" x14ac:dyDescent="0.2">
      <c r="A339" s="1"/>
      <c r="B339" s="1" t="s">
        <v>249</v>
      </c>
      <c r="F339" s="132"/>
      <c r="R339" s="1"/>
      <c r="S339" s="1" t="s">
        <v>249</v>
      </c>
      <c r="W339" s="132"/>
      <c r="AI339" s="1"/>
      <c r="AJ339" s="1" t="s">
        <v>249</v>
      </c>
      <c r="AN339" s="132"/>
      <c r="AZ339" s="1"/>
      <c r="BA339" s="1" t="s">
        <v>249</v>
      </c>
      <c r="BE339" s="132"/>
      <c r="BQ339" s="1"/>
      <c r="BR339" s="1" t="s">
        <v>249</v>
      </c>
      <c r="BV339" s="132"/>
      <c r="CH339" s="1"/>
      <c r="CI339" s="1" t="s">
        <v>249</v>
      </c>
      <c r="CM339" s="132"/>
      <c r="CY339" s="1"/>
      <c r="CZ339" s="1" t="s">
        <v>249</v>
      </c>
      <c r="DD339" s="132"/>
      <c r="DP339" s="1"/>
      <c r="DQ339" s="1" t="s">
        <v>249</v>
      </c>
      <c r="DU339" s="132"/>
    </row>
    <row r="340" spans="1:128" x14ac:dyDescent="0.2">
      <c r="A340" s="1"/>
      <c r="B340" s="1" t="s">
        <v>250</v>
      </c>
      <c r="F340" s="133"/>
      <c r="R340" s="1"/>
      <c r="S340" s="1" t="s">
        <v>250</v>
      </c>
      <c r="W340" s="133"/>
      <c r="AI340" s="1"/>
      <c r="AJ340" s="1" t="s">
        <v>250</v>
      </c>
      <c r="AN340" s="133"/>
      <c r="AZ340" s="1"/>
      <c r="BA340" s="1" t="s">
        <v>250</v>
      </c>
      <c r="BE340" s="133"/>
      <c r="BQ340" s="1"/>
      <c r="BR340" s="1" t="s">
        <v>250</v>
      </c>
      <c r="BV340" s="133"/>
      <c r="CH340" s="1"/>
      <c r="CI340" s="1" t="s">
        <v>250</v>
      </c>
      <c r="CM340" s="133"/>
      <c r="CY340" s="1"/>
      <c r="CZ340" s="1" t="s">
        <v>250</v>
      </c>
      <c r="DD340" s="133"/>
      <c r="DP340" s="1"/>
      <c r="DQ340" s="1" t="s">
        <v>250</v>
      </c>
      <c r="DU340" s="133"/>
    </row>
    <row r="341" spans="1:128" x14ac:dyDescent="0.2">
      <c r="B341" s="48" t="s">
        <v>251</v>
      </c>
      <c r="C341" s="39"/>
      <c r="D341" s="17"/>
      <c r="E341" s="17"/>
      <c r="F341" s="133"/>
      <c r="H341" s="17"/>
      <c r="I341" s="17"/>
      <c r="S341" s="48" t="s">
        <v>251</v>
      </c>
      <c r="T341" s="39"/>
      <c r="U341" s="213"/>
      <c r="V341" s="213"/>
      <c r="W341" s="133"/>
      <c r="Y341" s="213"/>
      <c r="Z341" s="213"/>
      <c r="AJ341" s="48" t="s">
        <v>251</v>
      </c>
      <c r="AK341" s="39"/>
      <c r="AL341" s="213"/>
      <c r="AM341" s="213"/>
      <c r="AN341" s="133"/>
      <c r="AP341" s="213"/>
      <c r="AQ341" s="213"/>
      <c r="BA341" s="48" t="s">
        <v>251</v>
      </c>
      <c r="BB341" s="39"/>
      <c r="BC341" s="213"/>
      <c r="BD341" s="213"/>
      <c r="BE341" s="133"/>
      <c r="BG341" s="213"/>
      <c r="BH341" s="213"/>
      <c r="BR341" s="48" t="s">
        <v>251</v>
      </c>
      <c r="BS341" s="39"/>
      <c r="BT341" s="213"/>
      <c r="BU341" s="213"/>
      <c r="BV341" s="133"/>
      <c r="BX341" s="213"/>
      <c r="BY341" s="213"/>
      <c r="CI341" s="48" t="s">
        <v>251</v>
      </c>
      <c r="CJ341" s="39"/>
      <c r="CK341" s="213"/>
      <c r="CL341" s="213"/>
      <c r="CM341" s="133"/>
      <c r="CO341" s="213"/>
      <c r="CP341" s="213"/>
      <c r="CZ341" s="48" t="s">
        <v>251</v>
      </c>
      <c r="DA341" s="39"/>
      <c r="DB341" s="213"/>
      <c r="DC341" s="213"/>
      <c r="DD341" s="133"/>
      <c r="DF341" s="213"/>
      <c r="DG341" s="213"/>
      <c r="DQ341" s="48" t="s">
        <v>251</v>
      </c>
      <c r="DR341" s="39"/>
      <c r="DS341" s="213"/>
      <c r="DT341" s="213"/>
      <c r="DU341" s="133"/>
      <c r="DW341" s="213"/>
      <c r="DX341" s="213"/>
    </row>
    <row r="342" spans="1:128" x14ac:dyDescent="0.2">
      <c r="B342" s="39"/>
      <c r="C342" s="17"/>
      <c r="D342" s="17"/>
      <c r="E342" s="17"/>
      <c r="F342" s="133"/>
      <c r="H342" s="17"/>
      <c r="I342" s="17"/>
      <c r="S342" s="39"/>
      <c r="T342" s="213"/>
      <c r="U342" s="213"/>
      <c r="V342" s="213"/>
      <c r="W342" s="133"/>
      <c r="Y342" s="213"/>
      <c r="Z342" s="213"/>
      <c r="AJ342" s="39"/>
      <c r="AK342" s="213"/>
      <c r="AL342" s="213"/>
      <c r="AM342" s="213"/>
      <c r="AN342" s="133"/>
      <c r="AP342" s="213"/>
      <c r="AQ342" s="213"/>
      <c r="BA342" s="39"/>
      <c r="BB342" s="213"/>
      <c r="BC342" s="213"/>
      <c r="BD342" s="213"/>
      <c r="BE342" s="133"/>
      <c r="BG342" s="213"/>
      <c r="BH342" s="213"/>
      <c r="BR342" s="39"/>
      <c r="BS342" s="213"/>
      <c r="BT342" s="213"/>
      <c r="BU342" s="213"/>
      <c r="BV342" s="133"/>
      <c r="BX342" s="213"/>
      <c r="BY342" s="213"/>
      <c r="CI342" s="39"/>
      <c r="CJ342" s="213"/>
      <c r="CK342" s="213"/>
      <c r="CL342" s="213"/>
      <c r="CM342" s="133"/>
      <c r="CO342" s="213"/>
      <c r="CP342" s="213"/>
      <c r="CZ342" s="39"/>
      <c r="DA342" s="213"/>
      <c r="DB342" s="213"/>
      <c r="DC342" s="213"/>
      <c r="DD342" s="133"/>
      <c r="DF342" s="213"/>
      <c r="DG342" s="213"/>
      <c r="DQ342" s="39"/>
      <c r="DR342" s="213"/>
      <c r="DS342" s="213"/>
      <c r="DT342" s="213"/>
      <c r="DU342" s="133"/>
      <c r="DW342" s="213"/>
      <c r="DX342" s="213"/>
    </row>
    <row r="343" spans="1:128" x14ac:dyDescent="0.2">
      <c r="B343" s="13" t="s">
        <v>228</v>
      </c>
      <c r="C343" s="12" t="str">
        <f>IF(C53="X","+X","+Y")</f>
        <v>+X</v>
      </c>
      <c r="D343" s="17"/>
      <c r="E343" s="17"/>
      <c r="F343" s="133"/>
      <c r="H343" s="17"/>
      <c r="I343" s="17"/>
      <c r="S343" s="13" t="s">
        <v>228</v>
      </c>
      <c r="T343" s="12" t="str">
        <f>IF(T53="X","+X","+Y")</f>
        <v>+X</v>
      </c>
      <c r="U343" s="213"/>
      <c r="V343" s="213"/>
      <c r="W343" s="133"/>
      <c r="Y343" s="213"/>
      <c r="Z343" s="213"/>
      <c r="AJ343" s="13" t="s">
        <v>228</v>
      </c>
      <c r="AK343" s="12" t="str">
        <f>IF(AK53="X","+X","+Y")</f>
        <v>+X</v>
      </c>
      <c r="AL343" s="213"/>
      <c r="AM343" s="213"/>
      <c r="AN343" s="133"/>
      <c r="AP343" s="213"/>
      <c r="AQ343" s="213"/>
      <c r="BA343" s="13" t="s">
        <v>228</v>
      </c>
      <c r="BB343" s="12" t="str">
        <f>IF(BB53="X","+X","+Y")</f>
        <v>+X</v>
      </c>
      <c r="BC343" s="213"/>
      <c r="BD343" s="213"/>
      <c r="BE343" s="133"/>
      <c r="BG343" s="213"/>
      <c r="BH343" s="213"/>
      <c r="BR343" s="13" t="s">
        <v>228</v>
      </c>
      <c r="BS343" s="12" t="str">
        <f>IF(BS53="X","+X","+Y")</f>
        <v>+Y</v>
      </c>
      <c r="BT343" s="213"/>
      <c r="BU343" s="213"/>
      <c r="BV343" s="133"/>
      <c r="BX343" s="213"/>
      <c r="BY343" s="213"/>
      <c r="CI343" s="13" t="s">
        <v>228</v>
      </c>
      <c r="CJ343" s="12" t="str">
        <f>IF(CJ53="X","+X","+Y")</f>
        <v>+Y</v>
      </c>
      <c r="CK343" s="213"/>
      <c r="CL343" s="213"/>
      <c r="CM343" s="133"/>
      <c r="CO343" s="213"/>
      <c r="CP343" s="213"/>
      <c r="CZ343" s="13" t="s">
        <v>228</v>
      </c>
      <c r="DA343" s="12" t="str">
        <f>IF(DA53="X","+X","+Y")</f>
        <v>+Y</v>
      </c>
      <c r="DB343" s="213"/>
      <c r="DC343" s="213"/>
      <c r="DD343" s="133"/>
      <c r="DF343" s="213"/>
      <c r="DG343" s="213"/>
      <c r="DQ343" s="13" t="s">
        <v>228</v>
      </c>
      <c r="DR343" s="12" t="str">
        <f>IF(DR53="X","+X","+Y")</f>
        <v>+Y</v>
      </c>
      <c r="DS343" s="213"/>
      <c r="DT343" s="213"/>
      <c r="DU343" s="133"/>
      <c r="DW343" s="213"/>
      <c r="DX343" s="213"/>
    </row>
    <row r="344" spans="1:128" x14ac:dyDescent="0.2">
      <c r="B344" s="13" t="s">
        <v>209</v>
      </c>
      <c r="C344" s="12" t="str">
        <f>IF(C53="X","-X","-Y")</f>
        <v>-X</v>
      </c>
      <c r="D344" s="17"/>
      <c r="E344" s="17"/>
      <c r="F344" s="133"/>
      <c r="H344" s="17"/>
      <c r="I344" s="17"/>
      <c r="S344" s="13" t="s">
        <v>209</v>
      </c>
      <c r="T344" s="12" t="str">
        <f>IF(T53="X","-X","-Y")</f>
        <v>-X</v>
      </c>
      <c r="U344" s="213"/>
      <c r="V344" s="213"/>
      <c r="W344" s="133"/>
      <c r="Y344" s="213"/>
      <c r="Z344" s="213"/>
      <c r="AJ344" s="13" t="s">
        <v>209</v>
      </c>
      <c r="AK344" s="12" t="str">
        <f>IF(AK53="X","-X","-Y")</f>
        <v>-X</v>
      </c>
      <c r="AL344" s="213"/>
      <c r="AM344" s="213"/>
      <c r="AN344" s="133"/>
      <c r="AP344" s="213"/>
      <c r="AQ344" s="213"/>
      <c r="BA344" s="13" t="s">
        <v>209</v>
      </c>
      <c r="BB344" s="12" t="str">
        <f>IF(BB53="X","-X","-Y")</f>
        <v>-X</v>
      </c>
      <c r="BC344" s="213"/>
      <c r="BD344" s="213"/>
      <c r="BE344" s="133"/>
      <c r="BG344" s="213"/>
      <c r="BH344" s="213"/>
      <c r="BR344" s="13" t="s">
        <v>209</v>
      </c>
      <c r="BS344" s="12" t="str">
        <f>IF(BS53="X","-X","-Y")</f>
        <v>-Y</v>
      </c>
      <c r="BT344" s="213"/>
      <c r="BU344" s="213"/>
      <c r="BV344" s="133"/>
      <c r="BX344" s="213"/>
      <c r="BY344" s="213"/>
      <c r="CI344" s="13" t="s">
        <v>209</v>
      </c>
      <c r="CJ344" s="12" t="str">
        <f>IF(CJ53="X","-X","-Y")</f>
        <v>-Y</v>
      </c>
      <c r="CK344" s="213"/>
      <c r="CL344" s="213"/>
      <c r="CM344" s="133"/>
      <c r="CO344" s="213"/>
      <c r="CP344" s="213"/>
      <c r="CZ344" s="13" t="s">
        <v>209</v>
      </c>
      <c r="DA344" s="12" t="str">
        <f>IF(DA53="X","-X","-Y")</f>
        <v>-Y</v>
      </c>
      <c r="DB344" s="213"/>
      <c r="DC344" s="213"/>
      <c r="DD344" s="133"/>
      <c r="DF344" s="213"/>
      <c r="DG344" s="213"/>
      <c r="DQ344" s="13" t="s">
        <v>209</v>
      </c>
      <c r="DR344" s="12" t="str">
        <f>IF(DR53="X","-X","-Y")</f>
        <v>-Y</v>
      </c>
      <c r="DS344" s="213"/>
      <c r="DT344" s="213"/>
      <c r="DU344" s="133"/>
      <c r="DW344" s="213"/>
      <c r="DX344" s="213"/>
    </row>
    <row r="345" spans="1:128" x14ac:dyDescent="0.2">
      <c r="B345" s="13" t="s">
        <v>231</v>
      </c>
      <c r="C345" s="12" t="str">
        <f>IF(C53="X","+Y","+X")</f>
        <v>+Y</v>
      </c>
      <c r="D345" s="17"/>
      <c r="E345" s="17"/>
      <c r="F345" s="133"/>
      <c r="H345" s="17"/>
      <c r="I345" s="17"/>
      <c r="S345" s="13" t="s">
        <v>231</v>
      </c>
      <c r="T345" s="12" t="str">
        <f>IF(T53="X","+Y","+X")</f>
        <v>+Y</v>
      </c>
      <c r="U345" s="213"/>
      <c r="V345" s="213"/>
      <c r="W345" s="133"/>
      <c r="Y345" s="213"/>
      <c r="Z345" s="213"/>
      <c r="AJ345" s="13" t="s">
        <v>231</v>
      </c>
      <c r="AK345" s="12" t="str">
        <f>IF(AK53="X","+Y","+X")</f>
        <v>+Y</v>
      </c>
      <c r="AL345" s="213"/>
      <c r="AM345" s="213"/>
      <c r="AN345" s="133"/>
      <c r="AP345" s="213"/>
      <c r="AQ345" s="213"/>
      <c r="BA345" s="13" t="s">
        <v>231</v>
      </c>
      <c r="BB345" s="12" t="str">
        <f>IF(BB53="X","+Y","+X")</f>
        <v>+Y</v>
      </c>
      <c r="BC345" s="213"/>
      <c r="BD345" s="213"/>
      <c r="BE345" s="133"/>
      <c r="BG345" s="213"/>
      <c r="BH345" s="213"/>
      <c r="BR345" s="13" t="s">
        <v>231</v>
      </c>
      <c r="BS345" s="12" t="str">
        <f>IF(BS53="X","+Y","+X")</f>
        <v>+X</v>
      </c>
      <c r="BT345" s="213"/>
      <c r="BU345" s="213"/>
      <c r="BV345" s="133"/>
      <c r="BX345" s="213"/>
      <c r="BY345" s="213"/>
      <c r="CI345" s="13" t="s">
        <v>231</v>
      </c>
      <c r="CJ345" s="12" t="str">
        <f>IF(CJ53="X","+Y","+X")</f>
        <v>+X</v>
      </c>
      <c r="CK345" s="213"/>
      <c r="CL345" s="213"/>
      <c r="CM345" s="133"/>
      <c r="CO345" s="213"/>
      <c r="CP345" s="213"/>
      <c r="CZ345" s="13" t="s">
        <v>231</v>
      </c>
      <c r="DA345" s="12" t="str">
        <f>IF(DA53="X","+Y","+X")</f>
        <v>+X</v>
      </c>
      <c r="DB345" s="213"/>
      <c r="DC345" s="213"/>
      <c r="DD345" s="133"/>
      <c r="DF345" s="213"/>
      <c r="DG345" s="213"/>
      <c r="DQ345" s="13" t="s">
        <v>231</v>
      </c>
      <c r="DR345" s="12" t="str">
        <f>IF(DR53="X","+Y","+X")</f>
        <v>+X</v>
      </c>
      <c r="DS345" s="213"/>
      <c r="DT345" s="213"/>
      <c r="DU345" s="133"/>
      <c r="DW345" s="213"/>
      <c r="DX345" s="213"/>
    </row>
    <row r="346" spans="1:128" x14ac:dyDescent="0.2">
      <c r="B346" s="13" t="s">
        <v>233</v>
      </c>
      <c r="C346" s="12" t="str">
        <f>IF(C53="X","-Y","-X")</f>
        <v>-Y</v>
      </c>
      <c r="D346" s="17"/>
      <c r="E346" s="17"/>
      <c r="F346" s="133"/>
      <c r="H346" s="17"/>
      <c r="I346" s="17"/>
      <c r="S346" s="13" t="s">
        <v>233</v>
      </c>
      <c r="T346" s="12" t="str">
        <f>IF(T53="X","-Y","-X")</f>
        <v>-Y</v>
      </c>
      <c r="U346" s="213"/>
      <c r="V346" s="213"/>
      <c r="W346" s="133"/>
      <c r="Y346" s="213"/>
      <c r="Z346" s="213"/>
      <c r="AJ346" s="13" t="s">
        <v>233</v>
      </c>
      <c r="AK346" s="12" t="str">
        <f>IF(AK53="X","-Y","-X")</f>
        <v>-Y</v>
      </c>
      <c r="AL346" s="213"/>
      <c r="AM346" s="213"/>
      <c r="AN346" s="133"/>
      <c r="AP346" s="213"/>
      <c r="AQ346" s="213"/>
      <c r="BA346" s="13" t="s">
        <v>233</v>
      </c>
      <c r="BB346" s="12" t="str">
        <f>IF(BB53="X","-Y","-X")</f>
        <v>-Y</v>
      </c>
      <c r="BC346" s="213"/>
      <c r="BD346" s="213"/>
      <c r="BE346" s="133"/>
      <c r="BG346" s="213"/>
      <c r="BH346" s="213"/>
      <c r="BR346" s="13" t="s">
        <v>233</v>
      </c>
      <c r="BS346" s="12" t="str">
        <f>IF(BS53="X","-Y","-X")</f>
        <v>-X</v>
      </c>
      <c r="BT346" s="213"/>
      <c r="BU346" s="213"/>
      <c r="BV346" s="133"/>
      <c r="BX346" s="213"/>
      <c r="BY346" s="213"/>
      <c r="CI346" s="13" t="s">
        <v>233</v>
      </c>
      <c r="CJ346" s="12" t="str">
        <f>IF(CJ53="X","-Y","-X")</f>
        <v>-X</v>
      </c>
      <c r="CK346" s="213"/>
      <c r="CL346" s="213"/>
      <c r="CM346" s="133"/>
      <c r="CO346" s="213"/>
      <c r="CP346" s="213"/>
      <c r="CZ346" s="13" t="s">
        <v>233</v>
      </c>
      <c r="DA346" s="12" t="str">
        <f>IF(DA53="X","-Y","-X")</f>
        <v>-X</v>
      </c>
      <c r="DB346" s="213"/>
      <c r="DC346" s="213"/>
      <c r="DD346" s="133"/>
      <c r="DF346" s="213"/>
      <c r="DG346" s="213"/>
      <c r="DQ346" s="13" t="s">
        <v>233</v>
      </c>
      <c r="DR346" s="12" t="str">
        <f>IF(DR53="X","-Y","-X")</f>
        <v>-X</v>
      </c>
      <c r="DS346" s="213"/>
      <c r="DT346" s="213"/>
      <c r="DU346" s="133"/>
      <c r="DW346" s="213"/>
      <c r="DX346" s="213"/>
    </row>
    <row r="347" spans="1:128" x14ac:dyDescent="0.2">
      <c r="B347" s="13" t="s">
        <v>235</v>
      </c>
      <c r="C347" s="12" t="str">
        <f>IF(C53="X","+X","+Y")</f>
        <v>+X</v>
      </c>
      <c r="D347" s="17"/>
      <c r="E347" s="17"/>
      <c r="F347" s="133"/>
      <c r="G347" s="17"/>
      <c r="H347" s="17"/>
      <c r="I347" s="17"/>
      <c r="S347" s="13" t="s">
        <v>235</v>
      </c>
      <c r="T347" s="12" t="str">
        <f>IF(T53="X","+X","+Y")</f>
        <v>+X</v>
      </c>
      <c r="U347" s="213"/>
      <c r="V347" s="213"/>
      <c r="W347" s="133"/>
      <c r="X347" s="213"/>
      <c r="Y347" s="213"/>
      <c r="Z347" s="213"/>
      <c r="AJ347" s="13" t="s">
        <v>235</v>
      </c>
      <c r="AK347" s="12" t="str">
        <f>IF(AK53="X","+X","+Y")</f>
        <v>+X</v>
      </c>
      <c r="AL347" s="213"/>
      <c r="AM347" s="213"/>
      <c r="AN347" s="133"/>
      <c r="AO347" s="213"/>
      <c r="AP347" s="213"/>
      <c r="AQ347" s="213"/>
      <c r="BA347" s="13" t="s">
        <v>235</v>
      </c>
      <c r="BB347" s="12" t="str">
        <f>IF(BB53="X","+X","+Y")</f>
        <v>+X</v>
      </c>
      <c r="BC347" s="213"/>
      <c r="BD347" s="213"/>
      <c r="BE347" s="133"/>
      <c r="BF347" s="213"/>
      <c r="BG347" s="213"/>
      <c r="BH347" s="213"/>
      <c r="BR347" s="13" t="s">
        <v>235</v>
      </c>
      <c r="BS347" s="12" t="str">
        <f>IF(BS53="X","+X","+Y")</f>
        <v>+Y</v>
      </c>
      <c r="BT347" s="213"/>
      <c r="BU347" s="213"/>
      <c r="BV347" s="133"/>
      <c r="BW347" s="213"/>
      <c r="BX347" s="213"/>
      <c r="BY347" s="213"/>
      <c r="CI347" s="13" t="s">
        <v>235</v>
      </c>
      <c r="CJ347" s="12" t="str">
        <f>IF(CJ53="X","+X","+Y")</f>
        <v>+Y</v>
      </c>
      <c r="CK347" s="213"/>
      <c r="CL347" s="213"/>
      <c r="CM347" s="133"/>
      <c r="CN347" s="213"/>
      <c r="CO347" s="213"/>
      <c r="CP347" s="213"/>
      <c r="CZ347" s="13" t="s">
        <v>235</v>
      </c>
      <c r="DA347" s="12" t="str">
        <f>IF(DA53="X","+X","+Y")</f>
        <v>+Y</v>
      </c>
      <c r="DB347" s="213"/>
      <c r="DC347" s="213"/>
      <c r="DD347" s="133"/>
      <c r="DE347" s="213"/>
      <c r="DF347" s="213"/>
      <c r="DG347" s="213"/>
      <c r="DQ347" s="13" t="s">
        <v>235</v>
      </c>
      <c r="DR347" s="12" t="str">
        <f>IF(DR53="X","+X","+Y")</f>
        <v>+Y</v>
      </c>
      <c r="DS347" s="213"/>
      <c r="DT347" s="213"/>
      <c r="DU347" s="133"/>
      <c r="DV347" s="213"/>
      <c r="DW347" s="213"/>
      <c r="DX347" s="213"/>
    </row>
    <row r="348" spans="1:128" x14ac:dyDescent="0.2">
      <c r="B348" s="13" t="s">
        <v>199</v>
      </c>
      <c r="C348" s="12" t="str">
        <f>IF(C53="X","-X","-Y")</f>
        <v>-X</v>
      </c>
      <c r="D348" s="17"/>
      <c r="E348" s="17"/>
      <c r="F348" s="17"/>
      <c r="G348" s="17"/>
      <c r="H348" s="17"/>
      <c r="I348" s="17"/>
      <c r="S348" s="13" t="s">
        <v>199</v>
      </c>
      <c r="T348" s="12" t="str">
        <f>IF(T53="X","-X","-Y")</f>
        <v>-X</v>
      </c>
      <c r="U348" s="213"/>
      <c r="V348" s="213"/>
      <c r="W348" s="213"/>
      <c r="X348" s="213"/>
      <c r="Y348" s="213"/>
      <c r="Z348" s="213"/>
      <c r="AJ348" s="13" t="s">
        <v>199</v>
      </c>
      <c r="AK348" s="12" t="str">
        <f>IF(AK53="X","-X","-Y")</f>
        <v>-X</v>
      </c>
      <c r="AL348" s="213"/>
      <c r="AM348" s="213"/>
      <c r="AN348" s="213"/>
      <c r="AO348" s="213"/>
      <c r="AP348" s="213"/>
      <c r="AQ348" s="213"/>
      <c r="BA348" s="13" t="s">
        <v>199</v>
      </c>
      <c r="BB348" s="12" t="str">
        <f>IF(BB53="X","-X","-Y")</f>
        <v>-X</v>
      </c>
      <c r="BC348" s="213"/>
      <c r="BD348" s="213"/>
      <c r="BE348" s="213"/>
      <c r="BF348" s="213"/>
      <c r="BG348" s="213"/>
      <c r="BH348" s="213"/>
      <c r="BR348" s="13" t="s">
        <v>199</v>
      </c>
      <c r="BS348" s="12" t="str">
        <f>IF(BS53="X","-X","-Y")</f>
        <v>-Y</v>
      </c>
      <c r="BT348" s="213"/>
      <c r="BU348" s="213"/>
      <c r="BV348" s="213"/>
      <c r="BW348" s="213"/>
      <c r="BX348" s="213"/>
      <c r="BY348" s="213"/>
      <c r="CI348" s="13" t="s">
        <v>199</v>
      </c>
      <c r="CJ348" s="12" t="str">
        <f>IF(CJ53="X","-X","-Y")</f>
        <v>-Y</v>
      </c>
      <c r="CK348" s="213"/>
      <c r="CL348" s="213"/>
      <c r="CM348" s="213"/>
      <c r="CN348" s="213"/>
      <c r="CO348" s="213"/>
      <c r="CP348" s="213"/>
      <c r="CZ348" s="13" t="s">
        <v>199</v>
      </c>
      <c r="DA348" s="12" t="str">
        <f>IF(DA53="X","-X","-Y")</f>
        <v>-Y</v>
      </c>
      <c r="DB348" s="213"/>
      <c r="DC348" s="213"/>
      <c r="DD348" s="213"/>
      <c r="DE348" s="213"/>
      <c r="DF348" s="213"/>
      <c r="DG348" s="213"/>
      <c r="DQ348" s="13" t="s">
        <v>199</v>
      </c>
      <c r="DR348" s="12" t="str">
        <f>IF(DR53="X","-X","-Y")</f>
        <v>-Y</v>
      </c>
      <c r="DS348" s="213"/>
      <c r="DT348" s="213"/>
      <c r="DU348" s="213"/>
      <c r="DV348" s="213"/>
      <c r="DW348" s="213"/>
      <c r="DX348" s="213"/>
    </row>
    <row r="349" spans="1:128" x14ac:dyDescent="0.2">
      <c r="B349" s="13" t="s">
        <v>237</v>
      </c>
      <c r="C349" s="12" t="str">
        <f>IF(C53="X","+Y","+X")</f>
        <v>+Y</v>
      </c>
      <c r="D349" s="17"/>
      <c r="E349" s="17"/>
      <c r="F349" s="17"/>
      <c r="G349" s="17"/>
      <c r="H349" s="17"/>
      <c r="I349" s="17"/>
      <c r="S349" s="13" t="s">
        <v>237</v>
      </c>
      <c r="T349" s="12" t="str">
        <f>IF(T53="X","+Y","+X")</f>
        <v>+Y</v>
      </c>
      <c r="U349" s="213"/>
      <c r="V349" s="213"/>
      <c r="W349" s="213"/>
      <c r="X349" s="213"/>
      <c r="Y349" s="213"/>
      <c r="Z349" s="213"/>
      <c r="AJ349" s="13" t="s">
        <v>237</v>
      </c>
      <c r="AK349" s="12" t="str">
        <f>IF(AK53="X","+Y","+X")</f>
        <v>+Y</v>
      </c>
      <c r="AL349" s="213"/>
      <c r="AM349" s="213"/>
      <c r="AN349" s="213"/>
      <c r="AO349" s="213"/>
      <c r="AP349" s="213"/>
      <c r="AQ349" s="213"/>
      <c r="BA349" s="13" t="s">
        <v>237</v>
      </c>
      <c r="BB349" s="12" t="str">
        <f>IF(BB53="X","+Y","+X")</f>
        <v>+Y</v>
      </c>
      <c r="BC349" s="213"/>
      <c r="BD349" s="213"/>
      <c r="BE349" s="213"/>
      <c r="BF349" s="213"/>
      <c r="BG349" s="213"/>
      <c r="BH349" s="213"/>
      <c r="BR349" s="13" t="s">
        <v>237</v>
      </c>
      <c r="BS349" s="12" t="str">
        <f>IF(BS53="X","+Y","+X")</f>
        <v>+X</v>
      </c>
      <c r="BT349" s="213"/>
      <c r="BU349" s="213"/>
      <c r="BV349" s="213"/>
      <c r="BW349" s="213"/>
      <c r="BX349" s="213"/>
      <c r="BY349" s="213"/>
      <c r="CI349" s="13" t="s">
        <v>237</v>
      </c>
      <c r="CJ349" s="12" t="str">
        <f>IF(CJ53="X","+Y","+X")</f>
        <v>+X</v>
      </c>
      <c r="CK349" s="213"/>
      <c r="CL349" s="213"/>
      <c r="CM349" s="213"/>
      <c r="CN349" s="213"/>
      <c r="CO349" s="213"/>
      <c r="CP349" s="213"/>
      <c r="CZ349" s="13" t="s">
        <v>237</v>
      </c>
      <c r="DA349" s="12" t="str">
        <f>IF(DA53="X","+Y","+X")</f>
        <v>+X</v>
      </c>
      <c r="DB349" s="213"/>
      <c r="DC349" s="213"/>
      <c r="DD349" s="213"/>
      <c r="DE349" s="213"/>
      <c r="DF349" s="213"/>
      <c r="DG349" s="213"/>
      <c r="DQ349" s="13" t="s">
        <v>237</v>
      </c>
      <c r="DR349" s="12" t="str">
        <f>IF(DR53="X","+Y","+X")</f>
        <v>+X</v>
      </c>
      <c r="DS349" s="213"/>
      <c r="DT349" s="213"/>
      <c r="DU349" s="213"/>
      <c r="DV349" s="213"/>
      <c r="DW349" s="213"/>
      <c r="DX349" s="213"/>
    </row>
    <row r="350" spans="1:128" x14ac:dyDescent="0.2">
      <c r="B350" s="13" t="s">
        <v>238</v>
      </c>
      <c r="C350" s="12" t="str">
        <f>IF(C53="X","-Y","-X")</f>
        <v>-Y</v>
      </c>
      <c r="D350" s="17"/>
      <c r="E350" s="17"/>
      <c r="F350" s="17"/>
      <c r="G350" s="17"/>
      <c r="H350" s="17"/>
      <c r="I350" s="17"/>
      <c r="S350" s="13" t="s">
        <v>238</v>
      </c>
      <c r="T350" s="12" t="str">
        <f>IF(T53="X","-Y","-X")</f>
        <v>-Y</v>
      </c>
      <c r="U350" s="213"/>
      <c r="V350" s="213"/>
      <c r="W350" s="213"/>
      <c r="X350" s="213"/>
      <c r="Y350" s="213"/>
      <c r="Z350" s="213"/>
      <c r="AJ350" s="13" t="s">
        <v>238</v>
      </c>
      <c r="AK350" s="12" t="str">
        <f>IF(AK53="X","-Y","-X")</f>
        <v>-Y</v>
      </c>
      <c r="AL350" s="213"/>
      <c r="AM350" s="213"/>
      <c r="AN350" s="213"/>
      <c r="AO350" s="213"/>
      <c r="AP350" s="213"/>
      <c r="AQ350" s="213"/>
      <c r="BA350" s="13" t="s">
        <v>238</v>
      </c>
      <c r="BB350" s="12" t="str">
        <f>IF(BB53="X","-Y","-X")</f>
        <v>-Y</v>
      </c>
      <c r="BC350" s="213"/>
      <c r="BD350" s="213"/>
      <c r="BE350" s="213"/>
      <c r="BF350" s="213"/>
      <c r="BG350" s="213"/>
      <c r="BH350" s="213"/>
      <c r="BR350" s="13" t="s">
        <v>238</v>
      </c>
      <c r="BS350" s="12" t="str">
        <f>IF(BS53="X","-Y","-X")</f>
        <v>-X</v>
      </c>
      <c r="BT350" s="213"/>
      <c r="BU350" s="213"/>
      <c r="BV350" s="213"/>
      <c r="BW350" s="213"/>
      <c r="BX350" s="213"/>
      <c r="BY350" s="213"/>
      <c r="CI350" s="13" t="s">
        <v>238</v>
      </c>
      <c r="CJ350" s="12" t="str">
        <f>IF(CJ53="X","-Y","-X")</f>
        <v>-X</v>
      </c>
      <c r="CK350" s="213"/>
      <c r="CL350" s="213"/>
      <c r="CM350" s="213"/>
      <c r="CN350" s="213"/>
      <c r="CO350" s="213"/>
      <c r="CP350" s="213"/>
      <c r="CZ350" s="13" t="s">
        <v>238</v>
      </c>
      <c r="DA350" s="12" t="str">
        <f>IF(DA53="X","-Y","-X")</f>
        <v>-X</v>
      </c>
      <c r="DB350" s="213"/>
      <c r="DC350" s="213"/>
      <c r="DD350" s="213"/>
      <c r="DE350" s="213"/>
      <c r="DF350" s="213"/>
      <c r="DG350" s="213"/>
      <c r="DQ350" s="13" t="s">
        <v>238</v>
      </c>
      <c r="DR350" s="12" t="str">
        <f>IF(DR53="X","-Y","-X")</f>
        <v>-X</v>
      </c>
      <c r="DS350" s="213"/>
      <c r="DT350" s="213"/>
      <c r="DU350" s="213"/>
      <c r="DV350" s="213"/>
      <c r="DW350" s="213"/>
      <c r="DX350" s="213"/>
    </row>
    <row r="351" spans="1:128" x14ac:dyDescent="0.2">
      <c r="B351" s="13" t="s">
        <v>239</v>
      </c>
      <c r="C351" s="12" t="str">
        <f>B338</f>
        <v>Open</v>
      </c>
      <c r="D351" s="17"/>
      <c r="E351" s="17"/>
      <c r="F351" s="17"/>
      <c r="G351" s="17"/>
      <c r="H351" s="17"/>
      <c r="I351" s="17"/>
      <c r="S351" s="13" t="s">
        <v>239</v>
      </c>
      <c r="T351" s="12" t="str">
        <f>S338</f>
        <v>Open</v>
      </c>
      <c r="U351" s="213"/>
      <c r="V351" s="213"/>
      <c r="W351" s="213"/>
      <c r="X351" s="213"/>
      <c r="Y351" s="213"/>
      <c r="Z351" s="213"/>
      <c r="AJ351" s="13" t="s">
        <v>239</v>
      </c>
      <c r="AK351" s="12" t="str">
        <f>AJ338</f>
        <v>Open</v>
      </c>
      <c r="AL351" s="213"/>
      <c r="AM351" s="213"/>
      <c r="AN351" s="213"/>
      <c r="AO351" s="213"/>
      <c r="AP351" s="213"/>
      <c r="AQ351" s="213"/>
      <c r="BA351" s="13" t="s">
        <v>239</v>
      </c>
      <c r="BB351" s="12" t="str">
        <f>BA338</f>
        <v>Open</v>
      </c>
      <c r="BC351" s="213"/>
      <c r="BD351" s="213"/>
      <c r="BE351" s="213"/>
      <c r="BF351" s="213"/>
      <c r="BG351" s="213"/>
      <c r="BH351" s="213"/>
      <c r="BR351" s="13" t="s">
        <v>239</v>
      </c>
      <c r="BS351" s="12" t="str">
        <f>BR338</f>
        <v>Open</v>
      </c>
      <c r="BT351" s="213"/>
      <c r="BU351" s="213"/>
      <c r="BV351" s="213"/>
      <c r="BW351" s="213"/>
      <c r="BX351" s="213"/>
      <c r="BY351" s="213"/>
      <c r="CI351" s="13" t="s">
        <v>239</v>
      </c>
      <c r="CJ351" s="12" t="str">
        <f>CI338</f>
        <v>Open</v>
      </c>
      <c r="CK351" s="213"/>
      <c r="CL351" s="213"/>
      <c r="CM351" s="213"/>
      <c r="CN351" s="213"/>
      <c r="CO351" s="213"/>
      <c r="CP351" s="213"/>
      <c r="CZ351" s="13" t="s">
        <v>239</v>
      </c>
      <c r="DA351" s="12" t="str">
        <f>CZ338</f>
        <v>Open</v>
      </c>
      <c r="DB351" s="213"/>
      <c r="DC351" s="213"/>
      <c r="DD351" s="213"/>
      <c r="DE351" s="213"/>
      <c r="DF351" s="213"/>
      <c r="DG351" s="213"/>
      <c r="DQ351" s="13" t="s">
        <v>239</v>
      </c>
      <c r="DR351" s="12" t="str">
        <f>DQ338</f>
        <v>Open</v>
      </c>
      <c r="DS351" s="213"/>
      <c r="DT351" s="213"/>
      <c r="DU351" s="213"/>
      <c r="DV351" s="213"/>
      <c r="DW351" s="213"/>
      <c r="DX351" s="213"/>
    </row>
    <row r="352" spans="1:128" x14ac:dyDescent="0.2">
      <c r="B352" s="39"/>
      <c r="C352" s="17"/>
      <c r="D352" s="17"/>
      <c r="E352" s="17"/>
      <c r="F352" s="17"/>
      <c r="G352" s="17"/>
      <c r="H352" s="17"/>
      <c r="I352" s="17"/>
      <c r="S352" s="39"/>
      <c r="T352" s="213"/>
      <c r="U352" s="213"/>
      <c r="V352" s="213"/>
      <c r="W352" s="213"/>
      <c r="X352" s="213"/>
      <c r="Y352" s="213"/>
      <c r="Z352" s="213"/>
      <c r="AJ352" s="39"/>
      <c r="AK352" s="213"/>
      <c r="AL352" s="213"/>
      <c r="AM352" s="213"/>
      <c r="AN352" s="213"/>
      <c r="AO352" s="213"/>
      <c r="AP352" s="213"/>
      <c r="AQ352" s="213"/>
      <c r="BA352" s="39"/>
      <c r="BB352" s="213"/>
      <c r="BC352" s="213"/>
      <c r="BD352" s="213"/>
      <c r="BE352" s="213"/>
      <c r="BF352" s="213"/>
      <c r="BG352" s="213"/>
      <c r="BH352" s="213"/>
      <c r="BR352" s="39"/>
      <c r="BS352" s="213"/>
      <c r="BT352" s="213"/>
      <c r="BU352" s="213"/>
      <c r="BV352" s="213"/>
      <c r="BW352" s="213"/>
      <c r="BX352" s="213"/>
      <c r="BY352" s="213"/>
      <c r="CI352" s="39"/>
      <c r="CJ352" s="213"/>
      <c r="CK352" s="213"/>
      <c r="CL352" s="213"/>
      <c r="CM352" s="213"/>
      <c r="CN352" s="213"/>
      <c r="CO352" s="213"/>
      <c r="CP352" s="213"/>
      <c r="CZ352" s="39"/>
      <c r="DA352" s="213"/>
      <c r="DB352" s="213"/>
      <c r="DC352" s="213"/>
      <c r="DD352" s="213"/>
      <c r="DE352" s="213"/>
      <c r="DF352" s="213"/>
      <c r="DG352" s="213"/>
      <c r="DQ352" s="39"/>
      <c r="DR352" s="213"/>
      <c r="DS352" s="213"/>
      <c r="DT352" s="213"/>
      <c r="DU352" s="213"/>
      <c r="DV352" s="213"/>
      <c r="DW352" s="213"/>
      <c r="DX352" s="213"/>
    </row>
    <row r="353" spans="1:136" ht="14.5" customHeight="1" x14ac:dyDescent="0.2">
      <c r="B353" s="39"/>
      <c r="C353" s="17"/>
      <c r="D353" s="17"/>
      <c r="E353" s="17"/>
      <c r="F353" s="17"/>
      <c r="G353" s="17"/>
      <c r="H353" s="17"/>
      <c r="I353" s="17"/>
      <c r="J353" s="235" t="s">
        <v>174</v>
      </c>
      <c r="K353" s="236"/>
      <c r="L353" s="236"/>
      <c r="M353" s="237"/>
      <c r="N353" s="235" t="s">
        <v>174</v>
      </c>
      <c r="O353" s="236"/>
      <c r="P353" s="236"/>
      <c r="Q353" s="237"/>
      <c r="S353" s="39"/>
      <c r="T353" s="213"/>
      <c r="U353" s="213"/>
      <c r="V353" s="213"/>
      <c r="W353" s="213"/>
      <c r="X353" s="213"/>
      <c r="Y353" s="213"/>
      <c r="Z353" s="213"/>
      <c r="AA353" s="235" t="s">
        <v>174</v>
      </c>
      <c r="AB353" s="236"/>
      <c r="AC353" s="236"/>
      <c r="AD353" s="237"/>
      <c r="AE353" s="235" t="s">
        <v>174</v>
      </c>
      <c r="AF353" s="236"/>
      <c r="AG353" s="236"/>
      <c r="AH353" s="237"/>
      <c r="AJ353" s="39"/>
      <c r="AK353" s="213"/>
      <c r="AL353" s="213"/>
      <c r="AM353" s="213"/>
      <c r="AN353" s="213"/>
      <c r="AO353" s="213"/>
      <c r="AP353" s="213"/>
      <c r="AQ353" s="213"/>
      <c r="AR353" s="235" t="s">
        <v>174</v>
      </c>
      <c r="AS353" s="236"/>
      <c r="AT353" s="236"/>
      <c r="AU353" s="237"/>
      <c r="AV353" s="235" t="s">
        <v>174</v>
      </c>
      <c r="AW353" s="236"/>
      <c r="AX353" s="236"/>
      <c r="AY353" s="237"/>
      <c r="BA353" s="39"/>
      <c r="BB353" s="213"/>
      <c r="BC353" s="213"/>
      <c r="BD353" s="213"/>
      <c r="BE353" s="213"/>
      <c r="BF353" s="213"/>
      <c r="BG353" s="213"/>
      <c r="BH353" s="213"/>
      <c r="BI353" s="235" t="s">
        <v>174</v>
      </c>
      <c r="BJ353" s="236"/>
      <c r="BK353" s="236"/>
      <c r="BL353" s="237"/>
      <c r="BM353" s="235" t="s">
        <v>174</v>
      </c>
      <c r="BN353" s="236"/>
      <c r="BO353" s="236"/>
      <c r="BP353" s="237"/>
      <c r="BR353" s="39"/>
      <c r="BS353" s="213"/>
      <c r="BT353" s="213"/>
      <c r="BU353" s="213"/>
      <c r="BV353" s="213"/>
      <c r="BW353" s="213"/>
      <c r="BX353" s="213"/>
      <c r="BY353" s="213"/>
      <c r="BZ353" s="235" t="s">
        <v>174</v>
      </c>
      <c r="CA353" s="236"/>
      <c r="CB353" s="236"/>
      <c r="CC353" s="237"/>
      <c r="CD353" s="235" t="s">
        <v>174</v>
      </c>
      <c r="CE353" s="236"/>
      <c r="CF353" s="236"/>
      <c r="CG353" s="237"/>
      <c r="CI353" s="39"/>
      <c r="CJ353" s="213"/>
      <c r="CK353" s="213"/>
      <c r="CL353" s="213"/>
      <c r="CM353" s="213"/>
      <c r="CN353" s="213"/>
      <c r="CO353" s="213"/>
      <c r="CP353" s="213"/>
      <c r="CQ353" s="235" t="s">
        <v>174</v>
      </c>
      <c r="CR353" s="236"/>
      <c r="CS353" s="236"/>
      <c r="CT353" s="237"/>
      <c r="CU353" s="235" t="s">
        <v>174</v>
      </c>
      <c r="CV353" s="236"/>
      <c r="CW353" s="236"/>
      <c r="CX353" s="237"/>
      <c r="CZ353" s="39"/>
      <c r="DA353" s="213"/>
      <c r="DB353" s="213"/>
      <c r="DC353" s="213"/>
      <c r="DD353" s="213"/>
      <c r="DE353" s="213"/>
      <c r="DF353" s="213"/>
      <c r="DG353" s="213"/>
      <c r="DH353" s="235" t="s">
        <v>174</v>
      </c>
      <c r="DI353" s="236"/>
      <c r="DJ353" s="236"/>
      <c r="DK353" s="237"/>
      <c r="DL353" s="235" t="s">
        <v>174</v>
      </c>
      <c r="DM353" s="236"/>
      <c r="DN353" s="236"/>
      <c r="DO353" s="237"/>
      <c r="DQ353" s="39"/>
      <c r="DR353" s="213"/>
      <c r="DS353" s="213"/>
      <c r="DT353" s="213"/>
      <c r="DU353" s="213"/>
      <c r="DV353" s="213"/>
      <c r="DW353" s="213"/>
      <c r="DX353" s="213"/>
      <c r="DY353" s="235" t="s">
        <v>174</v>
      </c>
      <c r="DZ353" s="236"/>
      <c r="EA353" s="236"/>
      <c r="EB353" s="237"/>
      <c r="EC353" s="235" t="s">
        <v>174</v>
      </c>
      <c r="ED353" s="236"/>
      <c r="EE353" s="236"/>
      <c r="EF353" s="237"/>
    </row>
    <row r="354" spans="1:136" x14ac:dyDescent="0.2">
      <c r="B354" s="13"/>
      <c r="C354" s="17"/>
      <c r="D354" s="17"/>
      <c r="E354" s="17"/>
      <c r="F354" s="17"/>
      <c r="G354" s="17"/>
      <c r="H354" s="17"/>
      <c r="I354" s="17"/>
      <c r="J354" s="61" t="s">
        <v>176</v>
      </c>
      <c r="K354" s="105" t="s">
        <v>177</v>
      </c>
      <c r="L354" s="105" t="s">
        <v>178</v>
      </c>
      <c r="M354" s="106" t="s">
        <v>179</v>
      </c>
      <c r="N354" s="82" t="s">
        <v>176</v>
      </c>
      <c r="O354" s="31" t="s">
        <v>177</v>
      </c>
      <c r="P354" s="31" t="s">
        <v>178</v>
      </c>
      <c r="Q354" s="83" t="s">
        <v>179</v>
      </c>
      <c r="S354" s="13"/>
      <c r="T354" s="213"/>
      <c r="U354" s="213"/>
      <c r="V354" s="213"/>
      <c r="W354" s="213"/>
      <c r="X354" s="213"/>
      <c r="Y354" s="213"/>
      <c r="Z354" s="213"/>
      <c r="AA354" s="206" t="s">
        <v>176</v>
      </c>
      <c r="AB354" s="207" t="s">
        <v>177</v>
      </c>
      <c r="AC354" s="207" t="s">
        <v>178</v>
      </c>
      <c r="AD354" s="208" t="s">
        <v>179</v>
      </c>
      <c r="AE354" s="215" t="s">
        <v>176</v>
      </c>
      <c r="AF354" s="216" t="s">
        <v>177</v>
      </c>
      <c r="AG354" s="216" t="s">
        <v>178</v>
      </c>
      <c r="AH354" s="217" t="s">
        <v>179</v>
      </c>
      <c r="AJ354" s="13"/>
      <c r="AK354" s="213"/>
      <c r="AL354" s="213"/>
      <c r="AM354" s="213"/>
      <c r="AN354" s="213"/>
      <c r="AO354" s="213"/>
      <c r="AP354" s="213"/>
      <c r="AQ354" s="213"/>
      <c r="AR354" s="206" t="s">
        <v>176</v>
      </c>
      <c r="AS354" s="207" t="s">
        <v>177</v>
      </c>
      <c r="AT354" s="207" t="s">
        <v>178</v>
      </c>
      <c r="AU354" s="208" t="s">
        <v>179</v>
      </c>
      <c r="AV354" s="215" t="s">
        <v>176</v>
      </c>
      <c r="AW354" s="216" t="s">
        <v>177</v>
      </c>
      <c r="AX354" s="216" t="s">
        <v>178</v>
      </c>
      <c r="AY354" s="217" t="s">
        <v>179</v>
      </c>
      <c r="BA354" s="13"/>
      <c r="BB354" s="213"/>
      <c r="BC354" s="213"/>
      <c r="BD354" s="213"/>
      <c r="BE354" s="213"/>
      <c r="BF354" s="213"/>
      <c r="BG354" s="213"/>
      <c r="BH354" s="213"/>
      <c r="BI354" s="206" t="s">
        <v>176</v>
      </c>
      <c r="BJ354" s="207" t="s">
        <v>177</v>
      </c>
      <c r="BK354" s="207" t="s">
        <v>178</v>
      </c>
      <c r="BL354" s="208" t="s">
        <v>179</v>
      </c>
      <c r="BM354" s="215" t="s">
        <v>176</v>
      </c>
      <c r="BN354" s="216" t="s">
        <v>177</v>
      </c>
      <c r="BO354" s="216" t="s">
        <v>178</v>
      </c>
      <c r="BP354" s="217" t="s">
        <v>179</v>
      </c>
      <c r="BR354" s="13"/>
      <c r="BS354" s="213"/>
      <c r="BT354" s="213"/>
      <c r="BU354" s="213"/>
      <c r="BV354" s="213"/>
      <c r="BW354" s="213"/>
      <c r="BX354" s="213"/>
      <c r="BY354" s="213"/>
      <c r="BZ354" s="206" t="s">
        <v>176</v>
      </c>
      <c r="CA354" s="207" t="s">
        <v>177</v>
      </c>
      <c r="CB354" s="207" t="s">
        <v>178</v>
      </c>
      <c r="CC354" s="208" t="s">
        <v>179</v>
      </c>
      <c r="CD354" s="215" t="s">
        <v>176</v>
      </c>
      <c r="CE354" s="216" t="s">
        <v>177</v>
      </c>
      <c r="CF354" s="216" t="s">
        <v>178</v>
      </c>
      <c r="CG354" s="217" t="s">
        <v>179</v>
      </c>
      <c r="CI354" s="13"/>
      <c r="CJ354" s="213"/>
      <c r="CK354" s="213"/>
      <c r="CL354" s="213"/>
      <c r="CM354" s="213"/>
      <c r="CN354" s="213"/>
      <c r="CO354" s="213"/>
      <c r="CP354" s="213"/>
      <c r="CQ354" s="206" t="s">
        <v>176</v>
      </c>
      <c r="CR354" s="207" t="s">
        <v>177</v>
      </c>
      <c r="CS354" s="207" t="s">
        <v>178</v>
      </c>
      <c r="CT354" s="208" t="s">
        <v>179</v>
      </c>
      <c r="CU354" s="215" t="s">
        <v>176</v>
      </c>
      <c r="CV354" s="216" t="s">
        <v>177</v>
      </c>
      <c r="CW354" s="216" t="s">
        <v>178</v>
      </c>
      <c r="CX354" s="217" t="s">
        <v>179</v>
      </c>
      <c r="CZ354" s="13"/>
      <c r="DA354" s="213"/>
      <c r="DB354" s="213"/>
      <c r="DC354" s="213"/>
      <c r="DD354" s="213"/>
      <c r="DE354" s="213"/>
      <c r="DF354" s="213"/>
      <c r="DG354" s="213"/>
      <c r="DH354" s="206" t="s">
        <v>176</v>
      </c>
      <c r="DI354" s="207" t="s">
        <v>177</v>
      </c>
      <c r="DJ354" s="207" t="s">
        <v>178</v>
      </c>
      <c r="DK354" s="208" t="s">
        <v>179</v>
      </c>
      <c r="DL354" s="215" t="s">
        <v>176</v>
      </c>
      <c r="DM354" s="216" t="s">
        <v>177</v>
      </c>
      <c r="DN354" s="216" t="s">
        <v>178</v>
      </c>
      <c r="DO354" s="217" t="s">
        <v>179</v>
      </c>
      <c r="DQ354" s="13"/>
      <c r="DR354" s="213"/>
      <c r="DS354" s="213"/>
      <c r="DT354" s="213"/>
      <c r="DU354" s="213"/>
      <c r="DV354" s="213"/>
      <c r="DW354" s="213"/>
      <c r="DX354" s="213"/>
      <c r="DY354" s="206" t="s">
        <v>176</v>
      </c>
      <c r="DZ354" s="207" t="s">
        <v>177</v>
      </c>
      <c r="EA354" s="207" t="s">
        <v>178</v>
      </c>
      <c r="EB354" s="208" t="s">
        <v>179</v>
      </c>
      <c r="EC354" s="215" t="s">
        <v>176</v>
      </c>
      <c r="ED354" s="216" t="s">
        <v>177</v>
      </c>
      <c r="EE354" s="216" t="s">
        <v>178</v>
      </c>
      <c r="EF354" s="217" t="s">
        <v>179</v>
      </c>
    </row>
    <row r="355" spans="1:136" x14ac:dyDescent="0.2">
      <c r="B355" s="13"/>
      <c r="C355" s="17"/>
      <c r="D355" s="61" t="s">
        <v>240</v>
      </c>
      <c r="E355" s="105" t="s">
        <v>241</v>
      </c>
      <c r="F355" s="105" t="s">
        <v>242</v>
      </c>
      <c r="G355" s="106" t="s">
        <v>243</v>
      </c>
      <c r="H355" s="61" t="s">
        <v>244</v>
      </c>
      <c r="I355" s="106" t="s">
        <v>245</v>
      </c>
      <c r="J355" s="235" t="s">
        <v>246</v>
      </c>
      <c r="K355" s="236"/>
      <c r="L355" s="236"/>
      <c r="M355" s="237"/>
      <c r="N355" s="236" t="s">
        <v>247</v>
      </c>
      <c r="O355" s="236"/>
      <c r="P355" s="236"/>
      <c r="Q355" s="237"/>
      <c r="S355" s="13"/>
      <c r="T355" s="213"/>
      <c r="U355" s="206" t="s">
        <v>240</v>
      </c>
      <c r="V355" s="207" t="s">
        <v>241</v>
      </c>
      <c r="W355" s="207" t="s">
        <v>242</v>
      </c>
      <c r="X355" s="208" t="s">
        <v>243</v>
      </c>
      <c r="Y355" s="206" t="s">
        <v>244</v>
      </c>
      <c r="Z355" s="208" t="s">
        <v>245</v>
      </c>
      <c r="AA355" s="235" t="s">
        <v>246</v>
      </c>
      <c r="AB355" s="236"/>
      <c r="AC355" s="236"/>
      <c r="AD355" s="237"/>
      <c r="AE355" s="236" t="s">
        <v>247</v>
      </c>
      <c r="AF355" s="236"/>
      <c r="AG355" s="236"/>
      <c r="AH355" s="237"/>
      <c r="AJ355" s="13"/>
      <c r="AK355" s="213"/>
      <c r="AL355" s="206" t="s">
        <v>240</v>
      </c>
      <c r="AM355" s="207" t="s">
        <v>241</v>
      </c>
      <c r="AN355" s="207" t="s">
        <v>242</v>
      </c>
      <c r="AO355" s="208" t="s">
        <v>243</v>
      </c>
      <c r="AP355" s="206" t="s">
        <v>244</v>
      </c>
      <c r="AQ355" s="208" t="s">
        <v>245</v>
      </c>
      <c r="AR355" s="235" t="s">
        <v>246</v>
      </c>
      <c r="AS355" s="236"/>
      <c r="AT355" s="236"/>
      <c r="AU355" s="237"/>
      <c r="AV355" s="236" t="s">
        <v>247</v>
      </c>
      <c r="AW355" s="236"/>
      <c r="AX355" s="236"/>
      <c r="AY355" s="237"/>
      <c r="BA355" s="13"/>
      <c r="BB355" s="213"/>
      <c r="BC355" s="206" t="s">
        <v>240</v>
      </c>
      <c r="BD355" s="207" t="s">
        <v>241</v>
      </c>
      <c r="BE355" s="207" t="s">
        <v>242</v>
      </c>
      <c r="BF355" s="208" t="s">
        <v>243</v>
      </c>
      <c r="BG355" s="206" t="s">
        <v>244</v>
      </c>
      <c r="BH355" s="208" t="s">
        <v>245</v>
      </c>
      <c r="BI355" s="235" t="s">
        <v>246</v>
      </c>
      <c r="BJ355" s="236"/>
      <c r="BK355" s="236"/>
      <c r="BL355" s="237"/>
      <c r="BM355" s="236" t="s">
        <v>247</v>
      </c>
      <c r="BN355" s="236"/>
      <c r="BO355" s="236"/>
      <c r="BP355" s="237"/>
      <c r="BR355" s="13"/>
      <c r="BS355" s="213"/>
      <c r="BT355" s="206" t="s">
        <v>240</v>
      </c>
      <c r="BU355" s="207" t="s">
        <v>241</v>
      </c>
      <c r="BV355" s="207" t="s">
        <v>242</v>
      </c>
      <c r="BW355" s="208" t="s">
        <v>243</v>
      </c>
      <c r="BX355" s="206" t="s">
        <v>244</v>
      </c>
      <c r="BY355" s="208" t="s">
        <v>245</v>
      </c>
      <c r="BZ355" s="235" t="s">
        <v>246</v>
      </c>
      <c r="CA355" s="236"/>
      <c r="CB355" s="236"/>
      <c r="CC355" s="237"/>
      <c r="CD355" s="236" t="s">
        <v>247</v>
      </c>
      <c r="CE355" s="236"/>
      <c r="CF355" s="236"/>
      <c r="CG355" s="237"/>
      <c r="CI355" s="13"/>
      <c r="CJ355" s="213"/>
      <c r="CK355" s="206" t="s">
        <v>240</v>
      </c>
      <c r="CL355" s="207" t="s">
        <v>241</v>
      </c>
      <c r="CM355" s="207" t="s">
        <v>242</v>
      </c>
      <c r="CN355" s="208" t="s">
        <v>243</v>
      </c>
      <c r="CO355" s="206" t="s">
        <v>244</v>
      </c>
      <c r="CP355" s="208" t="s">
        <v>245</v>
      </c>
      <c r="CQ355" s="235" t="s">
        <v>246</v>
      </c>
      <c r="CR355" s="236"/>
      <c r="CS355" s="236"/>
      <c r="CT355" s="237"/>
      <c r="CU355" s="236" t="s">
        <v>247</v>
      </c>
      <c r="CV355" s="236"/>
      <c r="CW355" s="236"/>
      <c r="CX355" s="237"/>
      <c r="CZ355" s="13"/>
      <c r="DA355" s="213"/>
      <c r="DB355" s="206" t="s">
        <v>240</v>
      </c>
      <c r="DC355" s="207" t="s">
        <v>241</v>
      </c>
      <c r="DD355" s="207" t="s">
        <v>242</v>
      </c>
      <c r="DE355" s="208" t="s">
        <v>243</v>
      </c>
      <c r="DF355" s="206" t="s">
        <v>244</v>
      </c>
      <c r="DG355" s="208" t="s">
        <v>245</v>
      </c>
      <c r="DH355" s="235" t="s">
        <v>246</v>
      </c>
      <c r="DI355" s="236"/>
      <c r="DJ355" s="236"/>
      <c r="DK355" s="237"/>
      <c r="DL355" s="236" t="s">
        <v>247</v>
      </c>
      <c r="DM355" s="236"/>
      <c r="DN355" s="236"/>
      <c r="DO355" s="237"/>
      <c r="DQ355" s="13"/>
      <c r="DR355" s="213"/>
      <c r="DS355" s="206" t="s">
        <v>240</v>
      </c>
      <c r="DT355" s="207" t="s">
        <v>241</v>
      </c>
      <c r="DU355" s="207" t="s">
        <v>242</v>
      </c>
      <c r="DV355" s="208" t="s">
        <v>243</v>
      </c>
      <c r="DW355" s="206" t="s">
        <v>244</v>
      </c>
      <c r="DX355" s="208" t="s">
        <v>245</v>
      </c>
      <c r="DY355" s="235" t="s">
        <v>246</v>
      </c>
      <c r="DZ355" s="236"/>
      <c r="EA355" s="236"/>
      <c r="EB355" s="237"/>
      <c r="EC355" s="236" t="s">
        <v>247</v>
      </c>
      <c r="ED355" s="236"/>
      <c r="EE355" s="236"/>
      <c r="EF355" s="237"/>
    </row>
    <row r="356" spans="1:136" x14ac:dyDescent="0.2">
      <c r="B356" s="13"/>
      <c r="C356" s="17"/>
      <c r="D356" s="135" t="str">
        <f>C343</f>
        <v>+X</v>
      </c>
      <c r="E356" s="136" t="str">
        <f>C344</f>
        <v>-X</v>
      </c>
      <c r="F356" s="136" t="str">
        <f>C345</f>
        <v>+Y</v>
      </c>
      <c r="G356" s="137" t="str">
        <f>C346</f>
        <v>-Y</v>
      </c>
      <c r="H356" s="135" t="str">
        <f>C347</f>
        <v>+X</v>
      </c>
      <c r="I356" s="137" t="str">
        <f>C348</f>
        <v>-X</v>
      </c>
      <c r="J356" s="245" t="str">
        <f>C349</f>
        <v>+Y</v>
      </c>
      <c r="K356" s="246"/>
      <c r="L356" s="246"/>
      <c r="M356" s="247"/>
      <c r="N356" s="245" t="str">
        <f>C350</f>
        <v>-Y</v>
      </c>
      <c r="O356" s="246"/>
      <c r="P356" s="246"/>
      <c r="Q356" s="247"/>
      <c r="S356" s="13"/>
      <c r="T356" s="213"/>
      <c r="U356" s="135" t="str">
        <f>T343</f>
        <v>+X</v>
      </c>
      <c r="V356" s="136" t="str">
        <f>T344</f>
        <v>-X</v>
      </c>
      <c r="W356" s="136" t="str">
        <f>T345</f>
        <v>+Y</v>
      </c>
      <c r="X356" s="137" t="str">
        <f>T346</f>
        <v>-Y</v>
      </c>
      <c r="Y356" s="135" t="str">
        <f>T347</f>
        <v>+X</v>
      </c>
      <c r="Z356" s="137" t="str">
        <f>T348</f>
        <v>-X</v>
      </c>
      <c r="AA356" s="245" t="str">
        <f>T349</f>
        <v>+Y</v>
      </c>
      <c r="AB356" s="246"/>
      <c r="AC356" s="246"/>
      <c r="AD356" s="247"/>
      <c r="AE356" s="245" t="str">
        <f>T350</f>
        <v>-Y</v>
      </c>
      <c r="AF356" s="246"/>
      <c r="AG356" s="246"/>
      <c r="AH356" s="247"/>
      <c r="AJ356" s="13"/>
      <c r="AK356" s="213"/>
      <c r="AL356" s="135" t="str">
        <f>AK343</f>
        <v>+X</v>
      </c>
      <c r="AM356" s="136" t="str">
        <f>AK344</f>
        <v>-X</v>
      </c>
      <c r="AN356" s="136" t="str">
        <f>AK345</f>
        <v>+Y</v>
      </c>
      <c r="AO356" s="137" t="str">
        <f>AK346</f>
        <v>-Y</v>
      </c>
      <c r="AP356" s="135" t="str">
        <f>AK347</f>
        <v>+X</v>
      </c>
      <c r="AQ356" s="137" t="str">
        <f>AK348</f>
        <v>-X</v>
      </c>
      <c r="AR356" s="245" t="str">
        <f>AK349</f>
        <v>+Y</v>
      </c>
      <c r="AS356" s="246"/>
      <c r="AT356" s="246"/>
      <c r="AU356" s="247"/>
      <c r="AV356" s="245" t="str">
        <f>AK350</f>
        <v>-Y</v>
      </c>
      <c r="AW356" s="246"/>
      <c r="AX356" s="246"/>
      <c r="AY356" s="247"/>
      <c r="BA356" s="13"/>
      <c r="BB356" s="213"/>
      <c r="BC356" s="135" t="str">
        <f>BB343</f>
        <v>+X</v>
      </c>
      <c r="BD356" s="136" t="str">
        <f>BB344</f>
        <v>-X</v>
      </c>
      <c r="BE356" s="136" t="str">
        <f>BB345</f>
        <v>+Y</v>
      </c>
      <c r="BF356" s="137" t="str">
        <f>BB346</f>
        <v>-Y</v>
      </c>
      <c r="BG356" s="135" t="str">
        <f>BB347</f>
        <v>+X</v>
      </c>
      <c r="BH356" s="137" t="str">
        <f>BB348</f>
        <v>-X</v>
      </c>
      <c r="BI356" s="245" t="str">
        <f>BB349</f>
        <v>+Y</v>
      </c>
      <c r="BJ356" s="246"/>
      <c r="BK356" s="246"/>
      <c r="BL356" s="247"/>
      <c r="BM356" s="245" t="str">
        <f>BB350</f>
        <v>-Y</v>
      </c>
      <c r="BN356" s="246"/>
      <c r="BO356" s="246"/>
      <c r="BP356" s="247"/>
      <c r="BR356" s="13"/>
      <c r="BS356" s="213"/>
      <c r="BT356" s="135" t="str">
        <f>BS343</f>
        <v>+Y</v>
      </c>
      <c r="BU356" s="136" t="str">
        <f>BS344</f>
        <v>-Y</v>
      </c>
      <c r="BV356" s="136" t="str">
        <f>BS345</f>
        <v>+X</v>
      </c>
      <c r="BW356" s="137" t="str">
        <f>BS346</f>
        <v>-X</v>
      </c>
      <c r="BX356" s="135" t="str">
        <f>BS347</f>
        <v>+Y</v>
      </c>
      <c r="BY356" s="137" t="str">
        <f>BS348</f>
        <v>-Y</v>
      </c>
      <c r="BZ356" s="245" t="str">
        <f>BS349</f>
        <v>+X</v>
      </c>
      <c r="CA356" s="246"/>
      <c r="CB356" s="246"/>
      <c r="CC356" s="247"/>
      <c r="CD356" s="245" t="str">
        <f>BS350</f>
        <v>-X</v>
      </c>
      <c r="CE356" s="246"/>
      <c r="CF356" s="246"/>
      <c r="CG356" s="247"/>
      <c r="CI356" s="13"/>
      <c r="CJ356" s="213"/>
      <c r="CK356" s="135" t="str">
        <f>CJ343</f>
        <v>+Y</v>
      </c>
      <c r="CL356" s="136" t="str">
        <f>CJ344</f>
        <v>-Y</v>
      </c>
      <c r="CM356" s="136" t="str">
        <f>CJ345</f>
        <v>+X</v>
      </c>
      <c r="CN356" s="137" t="str">
        <f>CJ346</f>
        <v>-X</v>
      </c>
      <c r="CO356" s="135" t="str">
        <f>CJ347</f>
        <v>+Y</v>
      </c>
      <c r="CP356" s="137" t="str">
        <f>CJ348</f>
        <v>-Y</v>
      </c>
      <c r="CQ356" s="245" t="str">
        <f>CJ349</f>
        <v>+X</v>
      </c>
      <c r="CR356" s="246"/>
      <c r="CS356" s="246"/>
      <c r="CT356" s="247"/>
      <c r="CU356" s="245" t="str">
        <f>CJ350</f>
        <v>-X</v>
      </c>
      <c r="CV356" s="246"/>
      <c r="CW356" s="246"/>
      <c r="CX356" s="247"/>
      <c r="CZ356" s="13"/>
      <c r="DA356" s="213"/>
      <c r="DB356" s="135" t="str">
        <f>DA343</f>
        <v>+Y</v>
      </c>
      <c r="DC356" s="136" t="str">
        <f>DA344</f>
        <v>-Y</v>
      </c>
      <c r="DD356" s="136" t="str">
        <f>DA345</f>
        <v>+X</v>
      </c>
      <c r="DE356" s="137" t="str">
        <f>DA346</f>
        <v>-X</v>
      </c>
      <c r="DF356" s="135" t="str">
        <f>DA347</f>
        <v>+Y</v>
      </c>
      <c r="DG356" s="137" t="str">
        <f>DA348</f>
        <v>-Y</v>
      </c>
      <c r="DH356" s="245" t="str">
        <f>DA349</f>
        <v>+X</v>
      </c>
      <c r="DI356" s="246"/>
      <c r="DJ356" s="246"/>
      <c r="DK356" s="247"/>
      <c r="DL356" s="245" t="str">
        <f>DA350</f>
        <v>-X</v>
      </c>
      <c r="DM356" s="246"/>
      <c r="DN356" s="246"/>
      <c r="DO356" s="247"/>
      <c r="DQ356" s="13"/>
      <c r="DR356" s="213"/>
      <c r="DS356" s="135" t="str">
        <f>DR343</f>
        <v>+Y</v>
      </c>
      <c r="DT356" s="136" t="str">
        <f>DR344</f>
        <v>-Y</v>
      </c>
      <c r="DU356" s="136" t="str">
        <f>DR345</f>
        <v>+X</v>
      </c>
      <c r="DV356" s="137" t="str">
        <f>DR346</f>
        <v>-X</v>
      </c>
      <c r="DW356" s="135" t="str">
        <f>DR347</f>
        <v>+Y</v>
      </c>
      <c r="DX356" s="137" t="str">
        <f>DR348</f>
        <v>-Y</v>
      </c>
      <c r="DY356" s="245" t="str">
        <f>DR349</f>
        <v>+X</v>
      </c>
      <c r="DZ356" s="246"/>
      <c r="EA356" s="246"/>
      <c r="EB356" s="247"/>
      <c r="EC356" s="245" t="str">
        <f>DR350</f>
        <v>-X</v>
      </c>
      <c r="ED356" s="246"/>
      <c r="EE356" s="246"/>
      <c r="EF356" s="247"/>
    </row>
    <row r="357" spans="1:136" x14ac:dyDescent="0.2">
      <c r="B357" s="127"/>
      <c r="C357" s="64" t="s">
        <v>248</v>
      </c>
      <c r="D357" s="138">
        <v>0</v>
      </c>
      <c r="E357" s="139">
        <v>0</v>
      </c>
      <c r="F357" s="139">
        <v>0</v>
      </c>
      <c r="G357" s="140">
        <v>0</v>
      </c>
      <c r="H357" s="138">
        <f>D221*D153*N258</f>
        <v>11.282863327763145</v>
      </c>
      <c r="I357" s="140">
        <f>D221*D153*O258</f>
        <v>1.9458515779879706</v>
      </c>
      <c r="J357" s="139">
        <f>D221*D153*G266</f>
        <v>-7.4696093998201407</v>
      </c>
      <c r="K357" s="139">
        <f>D221*D153*H266</f>
        <v>-7.4696093998201407</v>
      </c>
      <c r="L357" s="139">
        <f>D221*D153*I266</f>
        <v>-5.6022070498651049</v>
      </c>
      <c r="M357" s="139">
        <f>D221*D153*J266</f>
        <v>-2.8011035249325524</v>
      </c>
      <c r="N357" s="138">
        <f t="shared" ref="N357:Q357" si="96">J357</f>
        <v>-7.4696093998201407</v>
      </c>
      <c r="O357" s="139">
        <f t="shared" si="96"/>
        <v>-7.4696093998201407</v>
      </c>
      <c r="P357" s="139">
        <f t="shared" si="96"/>
        <v>-5.6022070498651049</v>
      </c>
      <c r="Q357" s="140">
        <f t="shared" si="96"/>
        <v>-2.8011035249325524</v>
      </c>
      <c r="S357" s="127"/>
      <c r="T357" s="214" t="s">
        <v>248</v>
      </c>
      <c r="U357" s="138">
        <v>0</v>
      </c>
      <c r="V357" s="139">
        <v>0</v>
      </c>
      <c r="W357" s="139">
        <v>0</v>
      </c>
      <c r="X357" s="140">
        <v>0</v>
      </c>
      <c r="Y357" s="138">
        <f>U221*U153*AE258</f>
        <v>-0.93370117497751759</v>
      </c>
      <c r="Z357" s="140">
        <f>U221*U153*AF258</f>
        <v>-7.9756846013253666</v>
      </c>
      <c r="AA357" s="139">
        <f>U221*U153*X266</f>
        <v>7.4696093998201407</v>
      </c>
      <c r="AB357" s="139">
        <f>U221*U153*Y266</f>
        <v>7.4696093998201407</v>
      </c>
      <c r="AC357" s="139">
        <f>U221*U153*Z266</f>
        <v>4.6685058748875878</v>
      </c>
      <c r="AD357" s="139">
        <f>U221*U153*AA266</f>
        <v>2.8011035249325524</v>
      </c>
      <c r="AE357" s="138">
        <f t="shared" ref="AE357" si="97">AA357</f>
        <v>7.4696093998201407</v>
      </c>
      <c r="AF357" s="139">
        <f t="shared" ref="AF357" si="98">AB357</f>
        <v>7.4696093998201407</v>
      </c>
      <c r="AG357" s="139">
        <f t="shared" ref="AG357" si="99">AC357</f>
        <v>4.6685058748875878</v>
      </c>
      <c r="AH357" s="140">
        <f t="shared" ref="AH357" si="100">AD357</f>
        <v>2.8011035249325524</v>
      </c>
      <c r="AJ357" s="127"/>
      <c r="AK357" s="214" t="s">
        <v>248</v>
      </c>
      <c r="AL357" s="138">
        <v>0</v>
      </c>
      <c r="AM357" s="139">
        <v>0</v>
      </c>
      <c r="AN357" s="139">
        <v>0</v>
      </c>
      <c r="AO357" s="140">
        <v>0</v>
      </c>
      <c r="AP357" s="138">
        <f>AL221*AL153*AV258</f>
        <v>11.282863327763145</v>
      </c>
      <c r="AQ357" s="140">
        <f>AL221*AL153*AW258</f>
        <v>1.9458515779879706</v>
      </c>
      <c r="AR357" s="139">
        <f>AL221*AL153*AO266</f>
        <v>-7.4696093998201407</v>
      </c>
      <c r="AS357" s="139">
        <f>AL221*AL153*AP266</f>
        <v>-7.4696093998201407</v>
      </c>
      <c r="AT357" s="139">
        <f>AL221*AL153*AQ266</f>
        <v>-5.6022070498651049</v>
      </c>
      <c r="AU357" s="139">
        <f>AL221*AL153*AR266</f>
        <v>-2.8011035249325524</v>
      </c>
      <c r="AV357" s="138">
        <f t="shared" ref="AV357" si="101">AR357</f>
        <v>-7.4696093998201407</v>
      </c>
      <c r="AW357" s="139">
        <f t="shared" ref="AW357" si="102">AS357</f>
        <v>-7.4696093998201407</v>
      </c>
      <c r="AX357" s="139">
        <f t="shared" ref="AX357" si="103">AT357</f>
        <v>-5.6022070498651049</v>
      </c>
      <c r="AY357" s="140">
        <f t="shared" ref="AY357" si="104">AU357</f>
        <v>-2.8011035249325524</v>
      </c>
      <c r="BA357" s="127"/>
      <c r="BB357" s="214" t="s">
        <v>248</v>
      </c>
      <c r="BC357" s="138">
        <v>0</v>
      </c>
      <c r="BD357" s="139">
        <v>0</v>
      </c>
      <c r="BE357" s="139">
        <v>0</v>
      </c>
      <c r="BF357" s="140">
        <v>0</v>
      </c>
      <c r="BG357" s="138">
        <f>BC221*BC153*BM258</f>
        <v>-0.93370117497751759</v>
      </c>
      <c r="BH357" s="140">
        <f>BC221*BC153*BN258</f>
        <v>-7.9756846013253666</v>
      </c>
      <c r="BI357" s="139">
        <f>BC221*BC153*BF266</f>
        <v>7.4696093998201407</v>
      </c>
      <c r="BJ357" s="139">
        <f>BC221*BC153*BG266</f>
        <v>7.4696093998201407</v>
      </c>
      <c r="BK357" s="139">
        <f>BC221*BC153*BH266</f>
        <v>4.6685058748875878</v>
      </c>
      <c r="BL357" s="139">
        <f>BC221*BC153*BI266</f>
        <v>2.8011035249325524</v>
      </c>
      <c r="BM357" s="138">
        <f t="shared" ref="BM357" si="105">BI357</f>
        <v>7.4696093998201407</v>
      </c>
      <c r="BN357" s="139">
        <f t="shared" ref="BN357" si="106">BJ357</f>
        <v>7.4696093998201407</v>
      </c>
      <c r="BO357" s="139">
        <f t="shared" ref="BO357" si="107">BK357</f>
        <v>4.6685058748875878</v>
      </c>
      <c r="BP357" s="140">
        <f t="shared" ref="BP357" si="108">BL357</f>
        <v>2.8011035249325524</v>
      </c>
      <c r="BR357" s="127"/>
      <c r="BS357" s="214" t="s">
        <v>248</v>
      </c>
      <c r="BT357" s="138">
        <v>0</v>
      </c>
      <c r="BU357" s="139">
        <v>0</v>
      </c>
      <c r="BV357" s="139">
        <v>0</v>
      </c>
      <c r="BW357" s="140">
        <v>0</v>
      </c>
      <c r="BX357" s="138">
        <f>BT221*BT153*CD258</f>
        <v>11.282863327763145</v>
      </c>
      <c r="BY357" s="140">
        <f>BT221*BT153*CE258</f>
        <v>1.9458515779879706</v>
      </c>
      <c r="BZ357" s="139">
        <f>BT221*BT153*BW266</f>
        <v>-7.4696093998201407</v>
      </c>
      <c r="CA357" s="139">
        <f>BT221*BT153*BX266</f>
        <v>-7.4696093998201407</v>
      </c>
      <c r="CB357" s="139">
        <f>BT221*BT153*BY266</f>
        <v>-5.6022070498651049</v>
      </c>
      <c r="CC357" s="139">
        <f>BT221*BT153*BZ266</f>
        <v>-2.8011035249325524</v>
      </c>
      <c r="CD357" s="138">
        <f t="shared" ref="CD357" si="109">BZ357</f>
        <v>-7.4696093998201407</v>
      </c>
      <c r="CE357" s="139">
        <f t="shared" ref="CE357" si="110">CA357</f>
        <v>-7.4696093998201407</v>
      </c>
      <c r="CF357" s="139">
        <f t="shared" ref="CF357" si="111">CB357</f>
        <v>-5.6022070498651049</v>
      </c>
      <c r="CG357" s="140">
        <f t="shared" ref="CG357" si="112">CC357</f>
        <v>-2.8011035249325524</v>
      </c>
      <c r="CI357" s="127"/>
      <c r="CJ357" s="214" t="s">
        <v>248</v>
      </c>
      <c r="CK357" s="138">
        <v>0</v>
      </c>
      <c r="CL357" s="139">
        <v>0</v>
      </c>
      <c r="CM357" s="139">
        <v>0</v>
      </c>
      <c r="CN357" s="140">
        <v>0</v>
      </c>
      <c r="CO357" s="138">
        <f>CK221*CK153*CU258</f>
        <v>-0.93370117497751759</v>
      </c>
      <c r="CP357" s="140">
        <f>CK221*CK153*CV258</f>
        <v>-7.9756846013253666</v>
      </c>
      <c r="CQ357" s="139">
        <f>CK221*CK153*CN266</f>
        <v>7.4696093998201407</v>
      </c>
      <c r="CR357" s="139">
        <f>CK221*CK153*CO266</f>
        <v>7.4696093998201407</v>
      </c>
      <c r="CS357" s="139">
        <f>CK221*CK153*CP266</f>
        <v>4.6685058748875878</v>
      </c>
      <c r="CT357" s="139">
        <f>CK221*CK153*CQ266</f>
        <v>2.8011035249325524</v>
      </c>
      <c r="CU357" s="138">
        <f t="shared" ref="CU357" si="113">CQ357</f>
        <v>7.4696093998201407</v>
      </c>
      <c r="CV357" s="139">
        <f t="shared" ref="CV357" si="114">CR357</f>
        <v>7.4696093998201407</v>
      </c>
      <c r="CW357" s="139">
        <f t="shared" ref="CW357" si="115">CS357</f>
        <v>4.6685058748875878</v>
      </c>
      <c r="CX357" s="140">
        <f t="shared" ref="CX357" si="116">CT357</f>
        <v>2.8011035249325524</v>
      </c>
      <c r="CZ357" s="127"/>
      <c r="DA357" s="214" t="s">
        <v>248</v>
      </c>
      <c r="DB357" s="138">
        <v>0</v>
      </c>
      <c r="DC357" s="139">
        <v>0</v>
      </c>
      <c r="DD357" s="139">
        <v>0</v>
      </c>
      <c r="DE357" s="140">
        <v>0</v>
      </c>
      <c r="DF357" s="138">
        <f>DB221*DB153*DL258</f>
        <v>11.282863327763145</v>
      </c>
      <c r="DG357" s="140">
        <f>DB221*DB153*DM258</f>
        <v>1.9458515779879706</v>
      </c>
      <c r="DH357" s="139">
        <f>DB221*DB153*DE266</f>
        <v>-7.4696093998201407</v>
      </c>
      <c r="DI357" s="139">
        <f>DB221*DB153*DF266</f>
        <v>-7.4696093998201407</v>
      </c>
      <c r="DJ357" s="139">
        <f>DB221*DB153*DG266</f>
        <v>-5.6022070498651049</v>
      </c>
      <c r="DK357" s="139">
        <f>DB221*DB153*DH266</f>
        <v>-2.8011035249325524</v>
      </c>
      <c r="DL357" s="138">
        <f t="shared" ref="DL357" si="117">DH357</f>
        <v>-7.4696093998201407</v>
      </c>
      <c r="DM357" s="139">
        <f t="shared" ref="DM357" si="118">DI357</f>
        <v>-7.4696093998201407</v>
      </c>
      <c r="DN357" s="139">
        <f t="shared" ref="DN357" si="119">DJ357</f>
        <v>-5.6022070498651049</v>
      </c>
      <c r="DO357" s="140">
        <f t="shared" ref="DO357" si="120">DK357</f>
        <v>-2.8011035249325524</v>
      </c>
      <c r="DQ357" s="127"/>
      <c r="DR357" s="214" t="s">
        <v>248</v>
      </c>
      <c r="DS357" s="138">
        <v>0</v>
      </c>
      <c r="DT357" s="139">
        <v>0</v>
      </c>
      <c r="DU357" s="139">
        <v>0</v>
      </c>
      <c r="DV357" s="140">
        <v>0</v>
      </c>
      <c r="DW357" s="138">
        <f>DS221*DS153*EC258</f>
        <v>-0.93370117497751759</v>
      </c>
      <c r="DX357" s="140">
        <f>DS221*DS153*ED258</f>
        <v>-7.9756846013253666</v>
      </c>
      <c r="DY357" s="139">
        <f>DS221*DS153*DV266</f>
        <v>7.4696093998201407</v>
      </c>
      <c r="DZ357" s="139">
        <f>DS221*DS153*DW266</f>
        <v>7.4696093998201407</v>
      </c>
      <c r="EA357" s="139">
        <f>DS221*DS153*DX266</f>
        <v>4.6685058748875878</v>
      </c>
      <c r="EB357" s="139">
        <f>DS221*DS153*DY266</f>
        <v>2.8011035249325524</v>
      </c>
      <c r="EC357" s="138">
        <f t="shared" ref="EC357" si="121">DY357</f>
        <v>7.4696093998201407</v>
      </c>
      <c r="ED357" s="139">
        <f t="shared" ref="ED357" si="122">DZ357</f>
        <v>7.4696093998201407</v>
      </c>
      <c r="EE357" s="139">
        <f t="shared" ref="EE357" si="123">EA357</f>
        <v>4.6685058748875878</v>
      </c>
      <c r="EF357" s="140">
        <f t="shared" ref="EF357" si="124">EB357</f>
        <v>2.8011035249325524</v>
      </c>
    </row>
    <row r="359" spans="1:136" s="76" customFormat="1" x14ac:dyDescent="0.2">
      <c r="A359" s="77" t="s">
        <v>252</v>
      </c>
      <c r="R359" s="77" t="s">
        <v>252</v>
      </c>
      <c r="AI359" s="77" t="s">
        <v>252</v>
      </c>
      <c r="AZ359" s="77" t="s">
        <v>252</v>
      </c>
      <c r="BQ359" s="77" t="s">
        <v>252</v>
      </c>
      <c r="CH359" s="77" t="s">
        <v>252</v>
      </c>
      <c r="CY359" s="77" t="s">
        <v>252</v>
      </c>
      <c r="DP359" s="77" t="s">
        <v>252</v>
      </c>
    </row>
    <row r="360" spans="1:136" x14ac:dyDescent="0.2">
      <c r="A360" s="1" t="s">
        <v>220</v>
      </c>
      <c r="B360" s="1"/>
      <c r="R360" s="1" t="s">
        <v>220</v>
      </c>
      <c r="S360" s="1"/>
      <c r="AI360" s="1" t="s">
        <v>220</v>
      </c>
      <c r="AJ360" s="1"/>
      <c r="AZ360" s="1" t="s">
        <v>220</v>
      </c>
      <c r="BA360" s="1"/>
      <c r="BQ360" s="1" t="s">
        <v>220</v>
      </c>
      <c r="BR360" s="1"/>
      <c r="CH360" s="1" t="s">
        <v>220</v>
      </c>
      <c r="CI360" s="1"/>
      <c r="CY360" s="1" t="s">
        <v>220</v>
      </c>
      <c r="CZ360" s="1"/>
      <c r="DP360" s="1" t="s">
        <v>220</v>
      </c>
      <c r="DQ360" s="1"/>
    </row>
    <row r="361" spans="1:136" x14ac:dyDescent="0.2">
      <c r="A361" s="1"/>
      <c r="B361" s="131" t="s">
        <v>109</v>
      </c>
      <c r="R361" s="1"/>
      <c r="S361" s="131" t="s">
        <v>109</v>
      </c>
      <c r="AI361" s="1"/>
      <c r="AJ361" s="131" t="s">
        <v>109</v>
      </c>
      <c r="AZ361" s="1"/>
      <c r="BA361" s="131" t="s">
        <v>109</v>
      </c>
      <c r="BQ361" s="1"/>
      <c r="BR361" s="131" t="s">
        <v>109</v>
      </c>
      <c r="CH361" s="1"/>
      <c r="CI361" s="131" t="s">
        <v>109</v>
      </c>
      <c r="CY361" s="1"/>
      <c r="CZ361" s="131" t="s">
        <v>109</v>
      </c>
      <c r="DP361" s="1"/>
      <c r="DQ361" s="131" t="s">
        <v>109</v>
      </c>
    </row>
    <row r="362" spans="1:136" x14ac:dyDescent="0.2">
      <c r="A362" s="1"/>
      <c r="B362" s="1" t="s">
        <v>221</v>
      </c>
      <c r="F362" s="132" t="s">
        <v>222</v>
      </c>
      <c r="R362" s="1"/>
      <c r="S362" s="1" t="s">
        <v>221</v>
      </c>
      <c r="W362" s="132" t="s">
        <v>222</v>
      </c>
      <c r="AI362" s="1"/>
      <c r="AJ362" s="1" t="s">
        <v>221</v>
      </c>
      <c r="AN362" s="132" t="s">
        <v>222</v>
      </c>
      <c r="AZ362" s="1"/>
      <c r="BA362" s="1" t="s">
        <v>221</v>
      </c>
      <c r="BE362" s="132" t="s">
        <v>222</v>
      </c>
      <c r="BQ362" s="1"/>
      <c r="BR362" s="1" t="s">
        <v>221</v>
      </c>
      <c r="BV362" s="132" t="s">
        <v>222</v>
      </c>
      <c r="CH362" s="1"/>
      <c r="CI362" s="1" t="s">
        <v>221</v>
      </c>
      <c r="CM362" s="132" t="s">
        <v>222</v>
      </c>
      <c r="CY362" s="1"/>
      <c r="CZ362" s="1" t="s">
        <v>221</v>
      </c>
      <c r="DD362" s="132" t="s">
        <v>222</v>
      </c>
      <c r="DP362" s="1"/>
      <c r="DQ362" s="1" t="s">
        <v>221</v>
      </c>
      <c r="DU362" s="132" t="s">
        <v>222</v>
      </c>
    </row>
    <row r="363" spans="1:136" x14ac:dyDescent="0.2">
      <c r="A363" s="1"/>
      <c r="B363" s="1" t="s">
        <v>223</v>
      </c>
      <c r="F363" s="133" t="s">
        <v>224</v>
      </c>
      <c r="R363" s="1"/>
      <c r="S363" s="1" t="s">
        <v>223</v>
      </c>
      <c r="W363" s="133" t="s">
        <v>224</v>
      </c>
      <c r="AI363" s="1"/>
      <c r="AJ363" s="1" t="s">
        <v>223</v>
      </c>
      <c r="AN363" s="133" t="s">
        <v>224</v>
      </c>
      <c r="AZ363" s="1"/>
      <c r="BA363" s="1" t="s">
        <v>223</v>
      </c>
      <c r="BE363" s="133" t="s">
        <v>224</v>
      </c>
      <c r="BQ363" s="1"/>
      <c r="BR363" s="1" t="s">
        <v>223</v>
      </c>
      <c r="BV363" s="133" t="s">
        <v>224</v>
      </c>
      <c r="CH363" s="1"/>
      <c r="CI363" s="1" t="s">
        <v>223</v>
      </c>
      <c r="CM363" s="133" t="s">
        <v>224</v>
      </c>
      <c r="CY363" s="1"/>
      <c r="CZ363" s="1" t="s">
        <v>223</v>
      </c>
      <c r="DD363" s="133" t="s">
        <v>224</v>
      </c>
      <c r="DP363" s="1"/>
      <c r="DQ363" s="1" t="s">
        <v>223</v>
      </c>
      <c r="DU363" s="133" t="s">
        <v>224</v>
      </c>
    </row>
    <row r="364" spans="1:136" x14ac:dyDescent="0.2">
      <c r="B364" s="48" t="s">
        <v>225</v>
      </c>
      <c r="C364" s="39"/>
      <c r="D364" s="17"/>
      <c r="E364" s="17"/>
      <c r="F364" s="133" t="s">
        <v>226</v>
      </c>
      <c r="H364" s="17"/>
      <c r="I364" s="17"/>
      <c r="S364" s="48" t="s">
        <v>225</v>
      </c>
      <c r="T364" s="39"/>
      <c r="U364" s="213"/>
      <c r="V364" s="213"/>
      <c r="W364" s="133" t="s">
        <v>226</v>
      </c>
      <c r="Y364" s="213"/>
      <c r="Z364" s="213"/>
      <c r="AJ364" s="48" t="s">
        <v>225</v>
      </c>
      <c r="AK364" s="39"/>
      <c r="AL364" s="213"/>
      <c r="AM364" s="213"/>
      <c r="AN364" s="133" t="s">
        <v>226</v>
      </c>
      <c r="AP364" s="213"/>
      <c r="AQ364" s="213"/>
      <c r="BA364" s="48" t="s">
        <v>225</v>
      </c>
      <c r="BB364" s="39"/>
      <c r="BC364" s="213"/>
      <c r="BD364" s="213"/>
      <c r="BE364" s="133" t="s">
        <v>226</v>
      </c>
      <c r="BG364" s="213"/>
      <c r="BH364" s="213"/>
      <c r="BR364" s="48" t="s">
        <v>225</v>
      </c>
      <c r="BS364" s="39"/>
      <c r="BT364" s="213"/>
      <c r="BU364" s="213"/>
      <c r="BV364" s="133" t="s">
        <v>226</v>
      </c>
      <c r="BX364" s="213"/>
      <c r="BY364" s="213"/>
      <c r="CI364" s="48" t="s">
        <v>225</v>
      </c>
      <c r="CJ364" s="39"/>
      <c r="CK364" s="213"/>
      <c r="CL364" s="213"/>
      <c r="CM364" s="133" t="s">
        <v>226</v>
      </c>
      <c r="CO364" s="213"/>
      <c r="CP364" s="213"/>
      <c r="CZ364" s="48" t="s">
        <v>225</v>
      </c>
      <c r="DA364" s="39"/>
      <c r="DB364" s="213"/>
      <c r="DC364" s="213"/>
      <c r="DD364" s="133" t="s">
        <v>226</v>
      </c>
      <c r="DF364" s="213"/>
      <c r="DG364" s="213"/>
      <c r="DQ364" s="48" t="s">
        <v>225</v>
      </c>
      <c r="DR364" s="39"/>
      <c r="DS364" s="213"/>
      <c r="DT364" s="213"/>
      <c r="DU364" s="133" t="s">
        <v>226</v>
      </c>
      <c r="DW364" s="213"/>
      <c r="DX364" s="213"/>
    </row>
    <row r="365" spans="1:136" x14ac:dyDescent="0.2">
      <c r="B365" s="39"/>
      <c r="C365" s="17"/>
      <c r="D365" s="17"/>
      <c r="E365" s="17"/>
      <c r="F365" s="133" t="s">
        <v>227</v>
      </c>
      <c r="H365" s="17"/>
      <c r="I365" s="17"/>
      <c r="S365" s="39"/>
      <c r="T365" s="213"/>
      <c r="U365" s="213"/>
      <c r="V365" s="213"/>
      <c r="W365" s="133" t="s">
        <v>227</v>
      </c>
      <c r="Y365" s="213"/>
      <c r="Z365" s="213"/>
      <c r="AJ365" s="39"/>
      <c r="AK365" s="213"/>
      <c r="AL365" s="213"/>
      <c r="AM365" s="213"/>
      <c r="AN365" s="133" t="s">
        <v>227</v>
      </c>
      <c r="AP365" s="213"/>
      <c r="AQ365" s="213"/>
      <c r="BA365" s="39"/>
      <c r="BB365" s="213"/>
      <c r="BC365" s="213"/>
      <c r="BD365" s="213"/>
      <c r="BE365" s="133" t="s">
        <v>227</v>
      </c>
      <c r="BG365" s="213"/>
      <c r="BH365" s="213"/>
      <c r="BR365" s="39"/>
      <c r="BS365" s="213"/>
      <c r="BT365" s="213"/>
      <c r="BU365" s="213"/>
      <c r="BV365" s="133" t="s">
        <v>227</v>
      </c>
      <c r="BX365" s="213"/>
      <c r="BY365" s="213"/>
      <c r="CI365" s="39"/>
      <c r="CJ365" s="213"/>
      <c r="CK365" s="213"/>
      <c r="CL365" s="213"/>
      <c r="CM365" s="133" t="s">
        <v>227</v>
      </c>
      <c r="CO365" s="213"/>
      <c r="CP365" s="213"/>
      <c r="CZ365" s="39"/>
      <c r="DA365" s="213"/>
      <c r="DB365" s="213"/>
      <c r="DC365" s="213"/>
      <c r="DD365" s="133" t="s">
        <v>227</v>
      </c>
      <c r="DF365" s="213"/>
      <c r="DG365" s="213"/>
      <c r="DQ365" s="39"/>
      <c r="DR365" s="213"/>
      <c r="DS365" s="213"/>
      <c r="DT365" s="213"/>
      <c r="DU365" s="133" t="s">
        <v>227</v>
      </c>
      <c r="DW365" s="213"/>
      <c r="DX365" s="213"/>
    </row>
    <row r="366" spans="1:136" x14ac:dyDescent="0.2">
      <c r="B366" s="13" t="s">
        <v>228</v>
      </c>
      <c r="C366" s="12" t="str">
        <f>IF(C53="X","+X","+Y")</f>
        <v>+X</v>
      </c>
      <c r="D366" s="17"/>
      <c r="E366" s="17"/>
      <c r="F366" s="133" t="s">
        <v>229</v>
      </c>
      <c r="H366" s="17"/>
      <c r="I366" s="17"/>
      <c r="S366" s="13" t="s">
        <v>228</v>
      </c>
      <c r="T366" s="12" t="str">
        <f>IF(T53="X","+X","+Y")</f>
        <v>+X</v>
      </c>
      <c r="U366" s="213"/>
      <c r="V366" s="213"/>
      <c r="W366" s="133" t="s">
        <v>229</v>
      </c>
      <c r="Y366" s="213"/>
      <c r="Z366" s="213"/>
      <c r="AJ366" s="13" t="s">
        <v>228</v>
      </c>
      <c r="AK366" s="12" t="str">
        <f>IF(AK53="X","+X","+Y")</f>
        <v>+X</v>
      </c>
      <c r="AL366" s="213"/>
      <c r="AM366" s="213"/>
      <c r="AN366" s="133" t="s">
        <v>229</v>
      </c>
      <c r="AP366" s="213"/>
      <c r="AQ366" s="213"/>
      <c r="BA366" s="13" t="s">
        <v>228</v>
      </c>
      <c r="BB366" s="12" t="str">
        <f>IF(BB53="X","+X","+Y")</f>
        <v>+X</v>
      </c>
      <c r="BC366" s="213"/>
      <c r="BD366" s="213"/>
      <c r="BE366" s="133" t="s">
        <v>229</v>
      </c>
      <c r="BG366" s="213"/>
      <c r="BH366" s="213"/>
      <c r="BR366" s="13" t="s">
        <v>228</v>
      </c>
      <c r="BS366" s="12" t="str">
        <f>IF(BS53="X","+X","+Y")</f>
        <v>+Y</v>
      </c>
      <c r="BT366" s="213"/>
      <c r="BU366" s="213"/>
      <c r="BV366" s="133" t="s">
        <v>229</v>
      </c>
      <c r="BX366" s="213"/>
      <c r="BY366" s="213"/>
      <c r="CI366" s="13" t="s">
        <v>228</v>
      </c>
      <c r="CJ366" s="12" t="str">
        <f>IF(CJ53="X","+X","+Y")</f>
        <v>+Y</v>
      </c>
      <c r="CK366" s="213"/>
      <c r="CL366" s="213"/>
      <c r="CM366" s="133" t="s">
        <v>229</v>
      </c>
      <c r="CO366" s="213"/>
      <c r="CP366" s="213"/>
      <c r="CZ366" s="13" t="s">
        <v>228</v>
      </c>
      <c r="DA366" s="12" t="str">
        <f>IF(DA53="X","+X","+Y")</f>
        <v>+Y</v>
      </c>
      <c r="DB366" s="213"/>
      <c r="DC366" s="213"/>
      <c r="DD366" s="133" t="s">
        <v>229</v>
      </c>
      <c r="DF366" s="213"/>
      <c r="DG366" s="213"/>
      <c r="DQ366" s="13" t="s">
        <v>228</v>
      </c>
      <c r="DR366" s="12" t="str">
        <f>IF(DR53="X","+X","+Y")</f>
        <v>+Y</v>
      </c>
      <c r="DS366" s="213"/>
      <c r="DT366" s="213"/>
      <c r="DU366" s="133" t="s">
        <v>229</v>
      </c>
      <c r="DW366" s="213"/>
      <c r="DX366" s="213"/>
    </row>
    <row r="367" spans="1:136" x14ac:dyDescent="0.2">
      <c r="B367" s="13" t="s">
        <v>209</v>
      </c>
      <c r="C367" s="12" t="str">
        <f>IF(C53="X","-X","-Y")</f>
        <v>-X</v>
      </c>
      <c r="D367" s="17"/>
      <c r="E367" s="17"/>
      <c r="F367" s="133" t="s">
        <v>230</v>
      </c>
      <c r="H367" s="17"/>
      <c r="I367" s="17"/>
      <c r="S367" s="13" t="s">
        <v>209</v>
      </c>
      <c r="T367" s="12" t="str">
        <f>IF(T53="X","-X","-Y")</f>
        <v>-X</v>
      </c>
      <c r="U367" s="213"/>
      <c r="V367" s="213"/>
      <c r="W367" s="133" t="s">
        <v>230</v>
      </c>
      <c r="Y367" s="213"/>
      <c r="Z367" s="213"/>
      <c r="AJ367" s="13" t="s">
        <v>209</v>
      </c>
      <c r="AK367" s="12" t="str">
        <f>IF(AK53="X","-X","-Y")</f>
        <v>-X</v>
      </c>
      <c r="AL367" s="213"/>
      <c r="AM367" s="213"/>
      <c r="AN367" s="133" t="s">
        <v>230</v>
      </c>
      <c r="AP367" s="213"/>
      <c r="AQ367" s="213"/>
      <c r="BA367" s="13" t="s">
        <v>209</v>
      </c>
      <c r="BB367" s="12" t="str">
        <f>IF(BB53="X","-X","-Y")</f>
        <v>-X</v>
      </c>
      <c r="BC367" s="213"/>
      <c r="BD367" s="213"/>
      <c r="BE367" s="133" t="s">
        <v>230</v>
      </c>
      <c r="BG367" s="213"/>
      <c r="BH367" s="213"/>
      <c r="BR367" s="13" t="s">
        <v>209</v>
      </c>
      <c r="BS367" s="12" t="str">
        <f>IF(BS53="X","-X","-Y")</f>
        <v>-Y</v>
      </c>
      <c r="BT367" s="213"/>
      <c r="BU367" s="213"/>
      <c r="BV367" s="133" t="s">
        <v>230</v>
      </c>
      <c r="BX367" s="213"/>
      <c r="BY367" s="213"/>
      <c r="CI367" s="13" t="s">
        <v>209</v>
      </c>
      <c r="CJ367" s="12" t="str">
        <f>IF(CJ53="X","-X","-Y")</f>
        <v>-Y</v>
      </c>
      <c r="CK367" s="213"/>
      <c r="CL367" s="213"/>
      <c r="CM367" s="133" t="s">
        <v>230</v>
      </c>
      <c r="CO367" s="213"/>
      <c r="CP367" s="213"/>
      <c r="CZ367" s="13" t="s">
        <v>209</v>
      </c>
      <c r="DA367" s="12" t="str">
        <f>IF(DA53="X","-X","-Y")</f>
        <v>-Y</v>
      </c>
      <c r="DB367" s="213"/>
      <c r="DC367" s="213"/>
      <c r="DD367" s="133" t="s">
        <v>230</v>
      </c>
      <c r="DF367" s="213"/>
      <c r="DG367" s="213"/>
      <c r="DQ367" s="13" t="s">
        <v>209</v>
      </c>
      <c r="DR367" s="12" t="str">
        <f>IF(DR53="X","-X","-Y")</f>
        <v>-Y</v>
      </c>
      <c r="DS367" s="213"/>
      <c r="DT367" s="213"/>
      <c r="DU367" s="133" t="s">
        <v>230</v>
      </c>
      <c r="DW367" s="213"/>
      <c r="DX367" s="213"/>
    </row>
    <row r="368" spans="1:136" x14ac:dyDescent="0.2">
      <c r="B368" s="13" t="s">
        <v>231</v>
      </c>
      <c r="C368" s="12" t="str">
        <f>IF(C53="X","+Y","+X")</f>
        <v>+Y</v>
      </c>
      <c r="D368" s="17"/>
      <c r="E368" s="17"/>
      <c r="F368" s="133" t="s">
        <v>232</v>
      </c>
      <c r="H368" s="17"/>
      <c r="I368" s="17"/>
      <c r="S368" s="13" t="s">
        <v>231</v>
      </c>
      <c r="T368" s="12" t="str">
        <f>IF(T53="X","+Y","+X")</f>
        <v>+Y</v>
      </c>
      <c r="U368" s="213"/>
      <c r="V368" s="213"/>
      <c r="W368" s="133" t="s">
        <v>232</v>
      </c>
      <c r="Y368" s="213"/>
      <c r="Z368" s="213"/>
      <c r="AJ368" s="13" t="s">
        <v>231</v>
      </c>
      <c r="AK368" s="12" t="str">
        <f>IF(AK53="X","+Y","+X")</f>
        <v>+Y</v>
      </c>
      <c r="AL368" s="213"/>
      <c r="AM368" s="213"/>
      <c r="AN368" s="133" t="s">
        <v>232</v>
      </c>
      <c r="AP368" s="213"/>
      <c r="AQ368" s="213"/>
      <c r="BA368" s="13" t="s">
        <v>231</v>
      </c>
      <c r="BB368" s="12" t="str">
        <f>IF(BB53="X","+Y","+X")</f>
        <v>+Y</v>
      </c>
      <c r="BC368" s="213"/>
      <c r="BD368" s="213"/>
      <c r="BE368" s="133" t="s">
        <v>232</v>
      </c>
      <c r="BG368" s="213"/>
      <c r="BH368" s="213"/>
      <c r="BR368" s="13" t="s">
        <v>231</v>
      </c>
      <c r="BS368" s="12" t="str">
        <f>IF(BS53="X","+Y","+X")</f>
        <v>+X</v>
      </c>
      <c r="BT368" s="213"/>
      <c r="BU368" s="213"/>
      <c r="BV368" s="133" t="s">
        <v>232</v>
      </c>
      <c r="BX368" s="213"/>
      <c r="BY368" s="213"/>
      <c r="CI368" s="13" t="s">
        <v>231</v>
      </c>
      <c r="CJ368" s="12" t="str">
        <f>IF(CJ53="X","+Y","+X")</f>
        <v>+X</v>
      </c>
      <c r="CK368" s="213"/>
      <c r="CL368" s="213"/>
      <c r="CM368" s="133" t="s">
        <v>232</v>
      </c>
      <c r="CO368" s="213"/>
      <c r="CP368" s="213"/>
      <c r="CZ368" s="13" t="s">
        <v>231</v>
      </c>
      <c r="DA368" s="12" t="str">
        <f>IF(DA53="X","+Y","+X")</f>
        <v>+X</v>
      </c>
      <c r="DB368" s="213"/>
      <c r="DC368" s="213"/>
      <c r="DD368" s="133" t="s">
        <v>232</v>
      </c>
      <c r="DF368" s="213"/>
      <c r="DG368" s="213"/>
      <c r="DQ368" s="13" t="s">
        <v>231</v>
      </c>
      <c r="DR368" s="12" t="str">
        <f>IF(DR53="X","+Y","+X")</f>
        <v>+X</v>
      </c>
      <c r="DS368" s="213"/>
      <c r="DT368" s="213"/>
      <c r="DU368" s="133" t="s">
        <v>232</v>
      </c>
      <c r="DW368" s="213"/>
      <c r="DX368" s="213"/>
    </row>
    <row r="369" spans="1:136" x14ac:dyDescent="0.2">
      <c r="B369" s="13" t="s">
        <v>233</v>
      </c>
      <c r="C369" s="12" t="str">
        <f>IF(C53="X","-Y","-X")</f>
        <v>-Y</v>
      </c>
      <c r="D369" s="17"/>
      <c r="E369" s="17"/>
      <c r="F369" s="133" t="s">
        <v>234</v>
      </c>
      <c r="H369" s="17"/>
      <c r="I369" s="17"/>
      <c r="S369" s="13" t="s">
        <v>233</v>
      </c>
      <c r="T369" s="12" t="str">
        <f>IF(T53="X","-Y","-X")</f>
        <v>-Y</v>
      </c>
      <c r="U369" s="213"/>
      <c r="V369" s="213"/>
      <c r="W369" s="133" t="s">
        <v>234</v>
      </c>
      <c r="Y369" s="213"/>
      <c r="Z369" s="213"/>
      <c r="AJ369" s="13" t="s">
        <v>233</v>
      </c>
      <c r="AK369" s="12" t="str">
        <f>IF(AK53="X","-Y","-X")</f>
        <v>-Y</v>
      </c>
      <c r="AL369" s="213"/>
      <c r="AM369" s="213"/>
      <c r="AN369" s="133" t="s">
        <v>234</v>
      </c>
      <c r="AP369" s="213"/>
      <c r="AQ369" s="213"/>
      <c r="BA369" s="13" t="s">
        <v>233</v>
      </c>
      <c r="BB369" s="12" t="str">
        <f>IF(BB53="X","-Y","-X")</f>
        <v>-Y</v>
      </c>
      <c r="BC369" s="213"/>
      <c r="BD369" s="213"/>
      <c r="BE369" s="133" t="s">
        <v>234</v>
      </c>
      <c r="BG369" s="213"/>
      <c r="BH369" s="213"/>
      <c r="BR369" s="13" t="s">
        <v>233</v>
      </c>
      <c r="BS369" s="12" t="str">
        <f>IF(BS53="X","-Y","-X")</f>
        <v>-X</v>
      </c>
      <c r="BT369" s="213"/>
      <c r="BU369" s="213"/>
      <c r="BV369" s="133" t="s">
        <v>234</v>
      </c>
      <c r="BX369" s="213"/>
      <c r="BY369" s="213"/>
      <c r="CI369" s="13" t="s">
        <v>233</v>
      </c>
      <c r="CJ369" s="12" t="str">
        <f>IF(CJ53="X","-Y","-X")</f>
        <v>-X</v>
      </c>
      <c r="CK369" s="213"/>
      <c r="CL369" s="213"/>
      <c r="CM369" s="133" t="s">
        <v>234</v>
      </c>
      <c r="CO369" s="213"/>
      <c r="CP369" s="213"/>
      <c r="CZ369" s="13" t="s">
        <v>233</v>
      </c>
      <c r="DA369" s="12" t="str">
        <f>IF(DA53="X","-Y","-X")</f>
        <v>-X</v>
      </c>
      <c r="DB369" s="213"/>
      <c r="DC369" s="213"/>
      <c r="DD369" s="133" t="s">
        <v>234</v>
      </c>
      <c r="DF369" s="213"/>
      <c r="DG369" s="213"/>
      <c r="DQ369" s="13" t="s">
        <v>233</v>
      </c>
      <c r="DR369" s="12" t="str">
        <f>IF(DR53="X","-Y","-X")</f>
        <v>-X</v>
      </c>
      <c r="DS369" s="213"/>
      <c r="DT369" s="213"/>
      <c r="DU369" s="133" t="s">
        <v>234</v>
      </c>
      <c r="DW369" s="213"/>
      <c r="DX369" s="213"/>
    </row>
    <row r="370" spans="1:136" x14ac:dyDescent="0.2">
      <c r="B370" s="13" t="s">
        <v>235</v>
      </c>
      <c r="C370" s="12" t="str">
        <f>IF(C53="X","+X","+Y")</f>
        <v>+X</v>
      </c>
      <c r="D370" s="17"/>
      <c r="E370" s="17"/>
      <c r="F370" s="133" t="s">
        <v>236</v>
      </c>
      <c r="G370" s="17"/>
      <c r="H370" s="17"/>
      <c r="I370" s="17"/>
      <c r="S370" s="13" t="s">
        <v>235</v>
      </c>
      <c r="T370" s="12" t="str">
        <f>IF(T53="X","+X","+Y")</f>
        <v>+X</v>
      </c>
      <c r="U370" s="213"/>
      <c r="V370" s="213"/>
      <c r="W370" s="133" t="s">
        <v>236</v>
      </c>
      <c r="X370" s="213"/>
      <c r="Y370" s="213"/>
      <c r="Z370" s="213"/>
      <c r="AJ370" s="13" t="s">
        <v>235</v>
      </c>
      <c r="AK370" s="12" t="str">
        <f>IF(AK53="X","+X","+Y")</f>
        <v>+X</v>
      </c>
      <c r="AL370" s="213"/>
      <c r="AM370" s="213"/>
      <c r="AN370" s="133" t="s">
        <v>236</v>
      </c>
      <c r="AO370" s="213"/>
      <c r="AP370" s="213"/>
      <c r="AQ370" s="213"/>
      <c r="BA370" s="13" t="s">
        <v>235</v>
      </c>
      <c r="BB370" s="12" t="str">
        <f>IF(BB53="X","+X","+Y")</f>
        <v>+X</v>
      </c>
      <c r="BC370" s="213"/>
      <c r="BD370" s="213"/>
      <c r="BE370" s="133" t="s">
        <v>236</v>
      </c>
      <c r="BF370" s="213"/>
      <c r="BG370" s="213"/>
      <c r="BH370" s="213"/>
      <c r="BR370" s="13" t="s">
        <v>235</v>
      </c>
      <c r="BS370" s="12" t="str">
        <f>IF(BS53="X","+X","+Y")</f>
        <v>+Y</v>
      </c>
      <c r="BT370" s="213"/>
      <c r="BU370" s="213"/>
      <c r="BV370" s="133" t="s">
        <v>236</v>
      </c>
      <c r="BW370" s="213"/>
      <c r="BX370" s="213"/>
      <c r="BY370" s="213"/>
      <c r="CI370" s="13" t="s">
        <v>235</v>
      </c>
      <c r="CJ370" s="12" t="str">
        <f>IF(CJ53="X","+X","+Y")</f>
        <v>+Y</v>
      </c>
      <c r="CK370" s="213"/>
      <c r="CL370" s="213"/>
      <c r="CM370" s="133" t="s">
        <v>236</v>
      </c>
      <c r="CN370" s="213"/>
      <c r="CO370" s="213"/>
      <c r="CP370" s="213"/>
      <c r="CZ370" s="13" t="s">
        <v>235</v>
      </c>
      <c r="DA370" s="12" t="str">
        <f>IF(DA53="X","+X","+Y")</f>
        <v>+Y</v>
      </c>
      <c r="DB370" s="213"/>
      <c r="DC370" s="213"/>
      <c r="DD370" s="133" t="s">
        <v>236</v>
      </c>
      <c r="DE370" s="213"/>
      <c r="DF370" s="213"/>
      <c r="DG370" s="213"/>
      <c r="DQ370" s="13" t="s">
        <v>235</v>
      </c>
      <c r="DR370" s="12" t="str">
        <f>IF(DR53="X","+X","+Y")</f>
        <v>+Y</v>
      </c>
      <c r="DS370" s="213"/>
      <c r="DT370" s="213"/>
      <c r="DU370" s="133" t="s">
        <v>236</v>
      </c>
      <c r="DV370" s="213"/>
      <c r="DW370" s="213"/>
      <c r="DX370" s="213"/>
    </row>
    <row r="371" spans="1:136" x14ac:dyDescent="0.2">
      <c r="B371" s="13" t="s">
        <v>199</v>
      </c>
      <c r="C371" s="12" t="str">
        <f>IF(C53="X","-X","-Y")</f>
        <v>-X</v>
      </c>
      <c r="D371" s="17"/>
      <c r="E371" s="17"/>
      <c r="F371" s="17"/>
      <c r="G371" s="17"/>
      <c r="H371" s="17"/>
      <c r="I371" s="17"/>
      <c r="S371" s="13" t="s">
        <v>199</v>
      </c>
      <c r="T371" s="12" t="str">
        <f>IF(T53="X","-X","-Y")</f>
        <v>-X</v>
      </c>
      <c r="U371" s="213"/>
      <c r="V371" s="213"/>
      <c r="W371" s="213"/>
      <c r="X371" s="213"/>
      <c r="Y371" s="213"/>
      <c r="Z371" s="213"/>
      <c r="AJ371" s="13" t="s">
        <v>199</v>
      </c>
      <c r="AK371" s="12" t="str">
        <f>IF(AK53="X","-X","-Y")</f>
        <v>-X</v>
      </c>
      <c r="AL371" s="213"/>
      <c r="AM371" s="213"/>
      <c r="AN371" s="213"/>
      <c r="AO371" s="213"/>
      <c r="AP371" s="213"/>
      <c r="AQ371" s="213"/>
      <c r="BA371" s="13" t="s">
        <v>199</v>
      </c>
      <c r="BB371" s="12" t="str">
        <f>IF(BB53="X","-X","-Y")</f>
        <v>-X</v>
      </c>
      <c r="BC371" s="213"/>
      <c r="BD371" s="213"/>
      <c r="BE371" s="213"/>
      <c r="BF371" s="213"/>
      <c r="BG371" s="213"/>
      <c r="BH371" s="213"/>
      <c r="BR371" s="13" t="s">
        <v>199</v>
      </c>
      <c r="BS371" s="12" t="str">
        <f>IF(BS53="X","-X","-Y")</f>
        <v>-Y</v>
      </c>
      <c r="BT371" s="213"/>
      <c r="BU371" s="213"/>
      <c r="BV371" s="213"/>
      <c r="BW371" s="213"/>
      <c r="BX371" s="213"/>
      <c r="BY371" s="213"/>
      <c r="CI371" s="13" t="s">
        <v>199</v>
      </c>
      <c r="CJ371" s="12" t="str">
        <f>IF(CJ53="X","-X","-Y")</f>
        <v>-Y</v>
      </c>
      <c r="CK371" s="213"/>
      <c r="CL371" s="213"/>
      <c r="CM371" s="213"/>
      <c r="CN371" s="213"/>
      <c r="CO371" s="213"/>
      <c r="CP371" s="213"/>
      <c r="CZ371" s="13" t="s">
        <v>199</v>
      </c>
      <c r="DA371" s="12" t="str">
        <f>IF(DA53="X","-X","-Y")</f>
        <v>-Y</v>
      </c>
      <c r="DB371" s="213"/>
      <c r="DC371" s="213"/>
      <c r="DD371" s="213"/>
      <c r="DE371" s="213"/>
      <c r="DF371" s="213"/>
      <c r="DG371" s="213"/>
      <c r="DQ371" s="13" t="s">
        <v>199</v>
      </c>
      <c r="DR371" s="12" t="str">
        <f>IF(DR53="X","-X","-Y")</f>
        <v>-Y</v>
      </c>
      <c r="DS371" s="213"/>
      <c r="DT371" s="213"/>
      <c r="DU371" s="213"/>
      <c r="DV371" s="213"/>
      <c r="DW371" s="213"/>
      <c r="DX371" s="213"/>
    </row>
    <row r="372" spans="1:136" x14ac:dyDescent="0.2">
      <c r="B372" s="13" t="s">
        <v>237</v>
      </c>
      <c r="C372" s="12" t="str">
        <f>IF(C53="X","+Y","+X")</f>
        <v>+Y</v>
      </c>
      <c r="D372" s="17"/>
      <c r="E372" s="17"/>
      <c r="F372" s="17"/>
      <c r="G372" s="17"/>
      <c r="H372" s="17"/>
      <c r="I372" s="17"/>
      <c r="S372" s="13" t="s">
        <v>237</v>
      </c>
      <c r="T372" s="12" t="str">
        <f>IF(T53="X","+Y","+X")</f>
        <v>+Y</v>
      </c>
      <c r="U372" s="213"/>
      <c r="V372" s="213"/>
      <c r="W372" s="213"/>
      <c r="X372" s="213"/>
      <c r="Y372" s="213"/>
      <c r="Z372" s="213"/>
      <c r="AJ372" s="13" t="s">
        <v>237</v>
      </c>
      <c r="AK372" s="12" t="str">
        <f>IF(AK53="X","+Y","+X")</f>
        <v>+Y</v>
      </c>
      <c r="AL372" s="213"/>
      <c r="AM372" s="213"/>
      <c r="AN372" s="213"/>
      <c r="AO372" s="213"/>
      <c r="AP372" s="213"/>
      <c r="AQ372" s="213"/>
      <c r="BA372" s="13" t="s">
        <v>237</v>
      </c>
      <c r="BB372" s="12" t="str">
        <f>IF(BB53="X","+Y","+X")</f>
        <v>+Y</v>
      </c>
      <c r="BC372" s="213"/>
      <c r="BD372" s="213"/>
      <c r="BE372" s="213"/>
      <c r="BF372" s="213"/>
      <c r="BG372" s="213"/>
      <c r="BH372" s="213"/>
      <c r="BR372" s="13" t="s">
        <v>237</v>
      </c>
      <c r="BS372" s="12" t="str">
        <f>IF(BS53="X","+Y","+X")</f>
        <v>+X</v>
      </c>
      <c r="BT372" s="213"/>
      <c r="BU372" s="213"/>
      <c r="BV372" s="213"/>
      <c r="BW372" s="213"/>
      <c r="BX372" s="213"/>
      <c r="BY372" s="213"/>
      <c r="CI372" s="13" t="s">
        <v>237</v>
      </c>
      <c r="CJ372" s="12" t="str">
        <f>IF(CJ53="X","+Y","+X")</f>
        <v>+X</v>
      </c>
      <c r="CK372" s="213"/>
      <c r="CL372" s="213"/>
      <c r="CM372" s="213"/>
      <c r="CN372" s="213"/>
      <c r="CO372" s="213"/>
      <c r="CP372" s="213"/>
      <c r="CZ372" s="13" t="s">
        <v>237</v>
      </c>
      <c r="DA372" s="12" t="str">
        <f>IF(DA53="X","+Y","+X")</f>
        <v>+X</v>
      </c>
      <c r="DB372" s="213"/>
      <c r="DC372" s="213"/>
      <c r="DD372" s="213"/>
      <c r="DE372" s="213"/>
      <c r="DF372" s="213"/>
      <c r="DG372" s="213"/>
      <c r="DQ372" s="13" t="s">
        <v>237</v>
      </c>
      <c r="DR372" s="12" t="str">
        <f>IF(DR53="X","+Y","+X")</f>
        <v>+X</v>
      </c>
      <c r="DS372" s="213"/>
      <c r="DT372" s="213"/>
      <c r="DU372" s="213"/>
      <c r="DV372" s="213"/>
      <c r="DW372" s="213"/>
      <c r="DX372" s="213"/>
    </row>
    <row r="373" spans="1:136" x14ac:dyDescent="0.2">
      <c r="B373" s="13" t="s">
        <v>238</v>
      </c>
      <c r="C373" s="12" t="str">
        <f>IF(C53="X","-Y","-X")</f>
        <v>-Y</v>
      </c>
      <c r="D373" s="17"/>
      <c r="E373" s="17"/>
      <c r="F373" s="17"/>
      <c r="G373" s="17"/>
      <c r="H373" s="17"/>
      <c r="I373" s="17"/>
      <c r="S373" s="13" t="s">
        <v>238</v>
      </c>
      <c r="T373" s="12" t="str">
        <f>IF(T53="X","-Y","-X")</f>
        <v>-Y</v>
      </c>
      <c r="U373" s="213"/>
      <c r="V373" s="213"/>
      <c r="W373" s="213"/>
      <c r="X373" s="213"/>
      <c r="Y373" s="213"/>
      <c r="Z373" s="213"/>
      <c r="AJ373" s="13" t="s">
        <v>238</v>
      </c>
      <c r="AK373" s="12" t="str">
        <f>IF(AK53="X","-Y","-X")</f>
        <v>-Y</v>
      </c>
      <c r="AL373" s="213"/>
      <c r="AM373" s="213"/>
      <c r="AN373" s="213"/>
      <c r="AO373" s="213"/>
      <c r="AP373" s="213"/>
      <c r="AQ373" s="213"/>
      <c r="BA373" s="13" t="s">
        <v>238</v>
      </c>
      <c r="BB373" s="12" t="str">
        <f>IF(BB53="X","-Y","-X")</f>
        <v>-Y</v>
      </c>
      <c r="BC373" s="213"/>
      <c r="BD373" s="213"/>
      <c r="BE373" s="213"/>
      <c r="BF373" s="213"/>
      <c r="BG373" s="213"/>
      <c r="BH373" s="213"/>
      <c r="BR373" s="13" t="s">
        <v>238</v>
      </c>
      <c r="BS373" s="12" t="str">
        <f>IF(BS53="X","-Y","-X")</f>
        <v>-X</v>
      </c>
      <c r="BT373" s="213"/>
      <c r="BU373" s="213"/>
      <c r="BV373" s="213"/>
      <c r="BW373" s="213"/>
      <c r="BX373" s="213"/>
      <c r="BY373" s="213"/>
      <c r="CI373" s="13" t="s">
        <v>238</v>
      </c>
      <c r="CJ373" s="12" t="str">
        <f>IF(CJ53="X","-Y","-X")</f>
        <v>-X</v>
      </c>
      <c r="CK373" s="213"/>
      <c r="CL373" s="213"/>
      <c r="CM373" s="213"/>
      <c r="CN373" s="213"/>
      <c r="CO373" s="213"/>
      <c r="CP373" s="213"/>
      <c r="CZ373" s="13" t="s">
        <v>238</v>
      </c>
      <c r="DA373" s="12" t="str">
        <f>IF(DA53="X","-Y","-X")</f>
        <v>-X</v>
      </c>
      <c r="DB373" s="213"/>
      <c r="DC373" s="213"/>
      <c r="DD373" s="213"/>
      <c r="DE373" s="213"/>
      <c r="DF373" s="213"/>
      <c r="DG373" s="213"/>
      <c r="DQ373" s="13" t="s">
        <v>238</v>
      </c>
      <c r="DR373" s="12" t="str">
        <f>IF(DR53="X","-Y","-X")</f>
        <v>-X</v>
      </c>
      <c r="DS373" s="213"/>
      <c r="DT373" s="213"/>
      <c r="DU373" s="213"/>
      <c r="DV373" s="213"/>
      <c r="DW373" s="213"/>
      <c r="DX373" s="213"/>
    </row>
    <row r="374" spans="1:136" x14ac:dyDescent="0.2">
      <c r="B374" s="13" t="s">
        <v>239</v>
      </c>
      <c r="C374" s="134" t="str">
        <f>B361</f>
        <v>Partially enclosed</v>
      </c>
      <c r="D374" s="12"/>
      <c r="E374" s="17"/>
      <c r="F374" s="17"/>
      <c r="G374" s="17"/>
      <c r="H374" s="17"/>
      <c r="I374" s="17"/>
      <c r="S374" s="13" t="s">
        <v>239</v>
      </c>
      <c r="T374" s="134" t="str">
        <f>S361</f>
        <v>Partially enclosed</v>
      </c>
      <c r="U374" s="12"/>
      <c r="V374" s="213"/>
      <c r="W374" s="213"/>
      <c r="X374" s="213"/>
      <c r="Y374" s="213"/>
      <c r="Z374" s="213"/>
      <c r="AJ374" s="13" t="s">
        <v>239</v>
      </c>
      <c r="AK374" s="134" t="str">
        <f>AJ361</f>
        <v>Partially enclosed</v>
      </c>
      <c r="AL374" s="12"/>
      <c r="AM374" s="213"/>
      <c r="AN374" s="213"/>
      <c r="AO374" s="213"/>
      <c r="AP374" s="213"/>
      <c r="AQ374" s="213"/>
      <c r="BA374" s="13" t="s">
        <v>239</v>
      </c>
      <c r="BB374" s="134" t="str">
        <f>BA361</f>
        <v>Partially enclosed</v>
      </c>
      <c r="BC374" s="12"/>
      <c r="BD374" s="213"/>
      <c r="BE374" s="213"/>
      <c r="BF374" s="213"/>
      <c r="BG374" s="213"/>
      <c r="BH374" s="213"/>
      <c r="BR374" s="13" t="s">
        <v>239</v>
      </c>
      <c r="BS374" s="134" t="str">
        <f>BR361</f>
        <v>Partially enclosed</v>
      </c>
      <c r="BT374" s="12"/>
      <c r="BU374" s="213"/>
      <c r="BV374" s="213"/>
      <c r="BW374" s="213"/>
      <c r="BX374" s="213"/>
      <c r="BY374" s="213"/>
      <c r="CI374" s="13" t="s">
        <v>239</v>
      </c>
      <c r="CJ374" s="134" t="str">
        <f>CI361</f>
        <v>Partially enclosed</v>
      </c>
      <c r="CK374" s="12"/>
      <c r="CL374" s="213"/>
      <c r="CM374" s="213"/>
      <c r="CN374" s="213"/>
      <c r="CO374" s="213"/>
      <c r="CP374" s="213"/>
      <c r="CZ374" s="13" t="s">
        <v>239</v>
      </c>
      <c r="DA374" s="134" t="str">
        <f>CZ361</f>
        <v>Partially enclosed</v>
      </c>
      <c r="DB374" s="12"/>
      <c r="DC374" s="213"/>
      <c r="DD374" s="213"/>
      <c r="DE374" s="213"/>
      <c r="DF374" s="213"/>
      <c r="DG374" s="213"/>
      <c r="DQ374" s="13" t="s">
        <v>239</v>
      </c>
      <c r="DR374" s="134" t="str">
        <f>DQ361</f>
        <v>Partially enclosed</v>
      </c>
      <c r="DS374" s="12"/>
      <c r="DT374" s="213"/>
      <c r="DU374" s="213"/>
      <c r="DV374" s="213"/>
      <c r="DW374" s="213"/>
      <c r="DX374" s="213"/>
    </row>
    <row r="375" spans="1:136" x14ac:dyDescent="0.2">
      <c r="B375" s="39"/>
      <c r="C375" s="17"/>
      <c r="D375" s="17"/>
      <c r="E375" s="17"/>
      <c r="F375" s="17"/>
      <c r="G375" s="17"/>
      <c r="H375" s="17"/>
      <c r="I375" s="17"/>
      <c r="S375" s="39"/>
      <c r="T375" s="213"/>
      <c r="U375" s="213"/>
      <c r="V375" s="213"/>
      <c r="W375" s="213"/>
      <c r="X375" s="213"/>
      <c r="Y375" s="213"/>
      <c r="Z375" s="213"/>
      <c r="AJ375" s="39"/>
      <c r="AK375" s="213"/>
      <c r="AL375" s="213"/>
      <c r="AM375" s="213"/>
      <c r="AN375" s="213"/>
      <c r="AO375" s="213"/>
      <c r="AP375" s="213"/>
      <c r="AQ375" s="213"/>
      <c r="BA375" s="39"/>
      <c r="BB375" s="213"/>
      <c r="BC375" s="213"/>
      <c r="BD375" s="213"/>
      <c r="BE375" s="213"/>
      <c r="BF375" s="213"/>
      <c r="BG375" s="213"/>
      <c r="BH375" s="213"/>
      <c r="BR375" s="39"/>
      <c r="BS375" s="213"/>
      <c r="BT375" s="213"/>
      <c r="BU375" s="213"/>
      <c r="BV375" s="213"/>
      <c r="BW375" s="213"/>
      <c r="BX375" s="213"/>
      <c r="BY375" s="213"/>
      <c r="CI375" s="39"/>
      <c r="CJ375" s="213"/>
      <c r="CK375" s="213"/>
      <c r="CL375" s="213"/>
      <c r="CM375" s="213"/>
      <c r="CN375" s="213"/>
      <c r="CO375" s="213"/>
      <c r="CP375" s="213"/>
      <c r="CZ375" s="39"/>
      <c r="DA375" s="213"/>
      <c r="DB375" s="213"/>
      <c r="DC375" s="213"/>
      <c r="DD375" s="213"/>
      <c r="DE375" s="213"/>
      <c r="DF375" s="213"/>
      <c r="DG375" s="213"/>
      <c r="DQ375" s="39"/>
      <c r="DR375" s="213"/>
      <c r="DS375" s="213"/>
      <c r="DT375" s="213"/>
      <c r="DU375" s="213"/>
      <c r="DV375" s="213"/>
      <c r="DW375" s="213"/>
      <c r="DX375" s="213"/>
    </row>
    <row r="376" spans="1:136" x14ac:dyDescent="0.2">
      <c r="B376" s="39"/>
      <c r="C376" s="17"/>
      <c r="D376" s="17"/>
      <c r="E376" s="17"/>
      <c r="F376" s="17"/>
      <c r="G376" s="17"/>
      <c r="H376" s="17"/>
      <c r="I376" s="17"/>
      <c r="J376" s="235" t="s">
        <v>174</v>
      </c>
      <c r="K376" s="236"/>
      <c r="L376" s="236"/>
      <c r="M376" s="237"/>
      <c r="N376" s="235" t="s">
        <v>174</v>
      </c>
      <c r="O376" s="236"/>
      <c r="P376" s="236"/>
      <c r="Q376" s="237"/>
      <c r="S376" s="39"/>
      <c r="T376" s="213"/>
      <c r="U376" s="213"/>
      <c r="V376" s="213"/>
      <c r="W376" s="213"/>
      <c r="X376" s="213"/>
      <c r="Y376" s="213"/>
      <c r="Z376" s="213"/>
      <c r="AA376" s="235" t="s">
        <v>174</v>
      </c>
      <c r="AB376" s="236"/>
      <c r="AC376" s="236"/>
      <c r="AD376" s="237"/>
      <c r="AE376" s="235" t="s">
        <v>174</v>
      </c>
      <c r="AF376" s="236"/>
      <c r="AG376" s="236"/>
      <c r="AH376" s="237"/>
      <c r="AJ376" s="39"/>
      <c r="AK376" s="213"/>
      <c r="AL376" s="213"/>
      <c r="AM376" s="213"/>
      <c r="AN376" s="213"/>
      <c r="AO376" s="213"/>
      <c r="AP376" s="213"/>
      <c r="AQ376" s="213"/>
      <c r="AR376" s="235" t="s">
        <v>174</v>
      </c>
      <c r="AS376" s="236"/>
      <c r="AT376" s="236"/>
      <c r="AU376" s="237"/>
      <c r="AV376" s="235" t="s">
        <v>174</v>
      </c>
      <c r="AW376" s="236"/>
      <c r="AX376" s="236"/>
      <c r="AY376" s="237"/>
      <c r="BA376" s="39"/>
      <c r="BB376" s="213"/>
      <c r="BC376" s="213"/>
      <c r="BD376" s="213"/>
      <c r="BE376" s="213"/>
      <c r="BF376" s="213"/>
      <c r="BG376" s="213"/>
      <c r="BH376" s="213"/>
      <c r="BI376" s="235" t="s">
        <v>174</v>
      </c>
      <c r="BJ376" s="236"/>
      <c r="BK376" s="236"/>
      <c r="BL376" s="237"/>
      <c r="BM376" s="235" t="s">
        <v>174</v>
      </c>
      <c r="BN376" s="236"/>
      <c r="BO376" s="236"/>
      <c r="BP376" s="237"/>
      <c r="BR376" s="39"/>
      <c r="BS376" s="213"/>
      <c r="BT376" s="213"/>
      <c r="BU376" s="213"/>
      <c r="BV376" s="213"/>
      <c r="BW376" s="213"/>
      <c r="BX376" s="213"/>
      <c r="BY376" s="213"/>
      <c r="BZ376" s="235" t="s">
        <v>174</v>
      </c>
      <c r="CA376" s="236"/>
      <c r="CB376" s="236"/>
      <c r="CC376" s="237"/>
      <c r="CD376" s="235" t="s">
        <v>174</v>
      </c>
      <c r="CE376" s="236"/>
      <c r="CF376" s="236"/>
      <c r="CG376" s="237"/>
      <c r="CI376" s="39"/>
      <c r="CJ376" s="213"/>
      <c r="CK376" s="213"/>
      <c r="CL376" s="213"/>
      <c r="CM376" s="213"/>
      <c r="CN376" s="213"/>
      <c r="CO376" s="213"/>
      <c r="CP376" s="213"/>
      <c r="CQ376" s="235" t="s">
        <v>174</v>
      </c>
      <c r="CR376" s="236"/>
      <c r="CS376" s="236"/>
      <c r="CT376" s="237"/>
      <c r="CU376" s="235" t="s">
        <v>174</v>
      </c>
      <c r="CV376" s="236"/>
      <c r="CW376" s="236"/>
      <c r="CX376" s="237"/>
      <c r="CZ376" s="39"/>
      <c r="DA376" s="213"/>
      <c r="DB376" s="213"/>
      <c r="DC376" s="213"/>
      <c r="DD376" s="213"/>
      <c r="DE376" s="213"/>
      <c r="DF376" s="213"/>
      <c r="DG376" s="213"/>
      <c r="DH376" s="235" t="s">
        <v>174</v>
      </c>
      <c r="DI376" s="236"/>
      <c r="DJ376" s="236"/>
      <c r="DK376" s="237"/>
      <c r="DL376" s="235" t="s">
        <v>174</v>
      </c>
      <c r="DM376" s="236"/>
      <c r="DN376" s="236"/>
      <c r="DO376" s="237"/>
      <c r="DQ376" s="39"/>
      <c r="DR376" s="213"/>
      <c r="DS376" s="213"/>
      <c r="DT376" s="213"/>
      <c r="DU376" s="213"/>
      <c r="DV376" s="213"/>
      <c r="DW376" s="213"/>
      <c r="DX376" s="213"/>
      <c r="DY376" s="235" t="s">
        <v>174</v>
      </c>
      <c r="DZ376" s="236"/>
      <c r="EA376" s="236"/>
      <c r="EB376" s="237"/>
      <c r="EC376" s="235" t="s">
        <v>174</v>
      </c>
      <c r="ED376" s="236"/>
      <c r="EE376" s="236"/>
      <c r="EF376" s="237"/>
    </row>
    <row r="377" spans="1:136" x14ac:dyDescent="0.2">
      <c r="B377" s="13"/>
      <c r="C377" s="17"/>
      <c r="D377" s="17"/>
      <c r="E377" s="17"/>
      <c r="F377" s="17"/>
      <c r="G377" s="17"/>
      <c r="H377" s="17"/>
      <c r="I377" s="17"/>
      <c r="J377" s="61" t="s">
        <v>176</v>
      </c>
      <c r="K377" s="105" t="s">
        <v>177</v>
      </c>
      <c r="L377" s="105" t="s">
        <v>178</v>
      </c>
      <c r="M377" s="106" t="s">
        <v>179</v>
      </c>
      <c r="N377" s="82" t="s">
        <v>176</v>
      </c>
      <c r="O377" s="31" t="s">
        <v>177</v>
      </c>
      <c r="P377" s="31" t="s">
        <v>178</v>
      </c>
      <c r="Q377" s="83" t="s">
        <v>179</v>
      </c>
      <c r="S377" s="13"/>
      <c r="T377" s="213"/>
      <c r="U377" s="213"/>
      <c r="V377" s="213"/>
      <c r="W377" s="213"/>
      <c r="X377" s="213"/>
      <c r="Y377" s="213"/>
      <c r="Z377" s="213"/>
      <c r="AA377" s="206" t="s">
        <v>176</v>
      </c>
      <c r="AB377" s="207" t="s">
        <v>177</v>
      </c>
      <c r="AC377" s="207" t="s">
        <v>178</v>
      </c>
      <c r="AD377" s="208" t="s">
        <v>179</v>
      </c>
      <c r="AE377" s="215" t="s">
        <v>176</v>
      </c>
      <c r="AF377" s="216" t="s">
        <v>177</v>
      </c>
      <c r="AG377" s="216" t="s">
        <v>178</v>
      </c>
      <c r="AH377" s="217" t="s">
        <v>179</v>
      </c>
      <c r="AJ377" s="13"/>
      <c r="AK377" s="213"/>
      <c r="AL377" s="213"/>
      <c r="AM377" s="213"/>
      <c r="AN377" s="213"/>
      <c r="AO377" s="213"/>
      <c r="AP377" s="213"/>
      <c r="AQ377" s="213"/>
      <c r="AR377" s="206" t="s">
        <v>176</v>
      </c>
      <c r="AS377" s="207" t="s">
        <v>177</v>
      </c>
      <c r="AT377" s="207" t="s">
        <v>178</v>
      </c>
      <c r="AU377" s="208" t="s">
        <v>179</v>
      </c>
      <c r="AV377" s="215" t="s">
        <v>176</v>
      </c>
      <c r="AW377" s="216" t="s">
        <v>177</v>
      </c>
      <c r="AX377" s="216" t="s">
        <v>178</v>
      </c>
      <c r="AY377" s="217" t="s">
        <v>179</v>
      </c>
      <c r="BA377" s="13"/>
      <c r="BB377" s="213"/>
      <c r="BC377" s="213"/>
      <c r="BD377" s="213"/>
      <c r="BE377" s="213"/>
      <c r="BF377" s="213"/>
      <c r="BG377" s="213"/>
      <c r="BH377" s="213"/>
      <c r="BI377" s="206" t="s">
        <v>176</v>
      </c>
      <c r="BJ377" s="207" t="s">
        <v>177</v>
      </c>
      <c r="BK377" s="207" t="s">
        <v>178</v>
      </c>
      <c r="BL377" s="208" t="s">
        <v>179</v>
      </c>
      <c r="BM377" s="215" t="s">
        <v>176</v>
      </c>
      <c r="BN377" s="216" t="s">
        <v>177</v>
      </c>
      <c r="BO377" s="216" t="s">
        <v>178</v>
      </c>
      <c r="BP377" s="217" t="s">
        <v>179</v>
      </c>
      <c r="BR377" s="13"/>
      <c r="BS377" s="213"/>
      <c r="BT377" s="213"/>
      <c r="BU377" s="213"/>
      <c r="BV377" s="213"/>
      <c r="BW377" s="213"/>
      <c r="BX377" s="213"/>
      <c r="BY377" s="213"/>
      <c r="BZ377" s="206" t="s">
        <v>176</v>
      </c>
      <c r="CA377" s="207" t="s">
        <v>177</v>
      </c>
      <c r="CB377" s="207" t="s">
        <v>178</v>
      </c>
      <c r="CC377" s="208" t="s">
        <v>179</v>
      </c>
      <c r="CD377" s="215" t="s">
        <v>176</v>
      </c>
      <c r="CE377" s="216" t="s">
        <v>177</v>
      </c>
      <c r="CF377" s="216" t="s">
        <v>178</v>
      </c>
      <c r="CG377" s="217" t="s">
        <v>179</v>
      </c>
      <c r="CI377" s="13"/>
      <c r="CJ377" s="213"/>
      <c r="CK377" s="213"/>
      <c r="CL377" s="213"/>
      <c r="CM377" s="213"/>
      <c r="CN377" s="213"/>
      <c r="CO377" s="213"/>
      <c r="CP377" s="213"/>
      <c r="CQ377" s="206" t="s">
        <v>176</v>
      </c>
      <c r="CR377" s="207" t="s">
        <v>177</v>
      </c>
      <c r="CS377" s="207" t="s">
        <v>178</v>
      </c>
      <c r="CT377" s="208" t="s">
        <v>179</v>
      </c>
      <c r="CU377" s="215" t="s">
        <v>176</v>
      </c>
      <c r="CV377" s="216" t="s">
        <v>177</v>
      </c>
      <c r="CW377" s="216" t="s">
        <v>178</v>
      </c>
      <c r="CX377" s="217" t="s">
        <v>179</v>
      </c>
      <c r="CZ377" s="13"/>
      <c r="DA377" s="213"/>
      <c r="DB377" s="213"/>
      <c r="DC377" s="213"/>
      <c r="DD377" s="213"/>
      <c r="DE377" s="213"/>
      <c r="DF377" s="213"/>
      <c r="DG377" s="213"/>
      <c r="DH377" s="206" t="s">
        <v>176</v>
      </c>
      <c r="DI377" s="207" t="s">
        <v>177</v>
      </c>
      <c r="DJ377" s="207" t="s">
        <v>178</v>
      </c>
      <c r="DK377" s="208" t="s">
        <v>179</v>
      </c>
      <c r="DL377" s="215" t="s">
        <v>176</v>
      </c>
      <c r="DM377" s="216" t="s">
        <v>177</v>
      </c>
      <c r="DN377" s="216" t="s">
        <v>178</v>
      </c>
      <c r="DO377" s="217" t="s">
        <v>179</v>
      </c>
      <c r="DQ377" s="13"/>
      <c r="DR377" s="213"/>
      <c r="DS377" s="213"/>
      <c r="DT377" s="213"/>
      <c r="DU377" s="213"/>
      <c r="DV377" s="213"/>
      <c r="DW377" s="213"/>
      <c r="DX377" s="213"/>
      <c r="DY377" s="206" t="s">
        <v>176</v>
      </c>
      <c r="DZ377" s="207" t="s">
        <v>177</v>
      </c>
      <c r="EA377" s="207" t="s">
        <v>178</v>
      </c>
      <c r="EB377" s="208" t="s">
        <v>179</v>
      </c>
      <c r="EC377" s="215" t="s">
        <v>176</v>
      </c>
      <c r="ED377" s="216" t="s">
        <v>177</v>
      </c>
      <c r="EE377" s="216" t="s">
        <v>178</v>
      </c>
      <c r="EF377" s="217" t="s">
        <v>179</v>
      </c>
    </row>
    <row r="378" spans="1:136" x14ac:dyDescent="0.2">
      <c r="B378" s="13"/>
      <c r="C378" s="17"/>
      <c r="D378" s="61" t="s">
        <v>240</v>
      </c>
      <c r="E378" s="105" t="s">
        <v>241</v>
      </c>
      <c r="F378" s="105" t="s">
        <v>242</v>
      </c>
      <c r="G378" s="106" t="s">
        <v>243</v>
      </c>
      <c r="H378" s="61" t="s">
        <v>244</v>
      </c>
      <c r="I378" s="106" t="s">
        <v>245</v>
      </c>
      <c r="J378" s="235" t="s">
        <v>246</v>
      </c>
      <c r="K378" s="236"/>
      <c r="L378" s="236"/>
      <c r="M378" s="237"/>
      <c r="N378" s="236" t="s">
        <v>247</v>
      </c>
      <c r="O378" s="236"/>
      <c r="P378" s="236"/>
      <c r="Q378" s="237"/>
      <c r="S378" s="13"/>
      <c r="T378" s="213"/>
      <c r="U378" s="206" t="s">
        <v>240</v>
      </c>
      <c r="V378" s="207" t="s">
        <v>241</v>
      </c>
      <c r="W378" s="207" t="s">
        <v>242</v>
      </c>
      <c r="X378" s="208" t="s">
        <v>243</v>
      </c>
      <c r="Y378" s="206" t="s">
        <v>244</v>
      </c>
      <c r="Z378" s="208" t="s">
        <v>245</v>
      </c>
      <c r="AA378" s="235" t="s">
        <v>246</v>
      </c>
      <c r="AB378" s="236"/>
      <c r="AC378" s="236"/>
      <c r="AD378" s="237"/>
      <c r="AE378" s="236" t="s">
        <v>247</v>
      </c>
      <c r="AF378" s="236"/>
      <c r="AG378" s="236"/>
      <c r="AH378" s="237"/>
      <c r="AJ378" s="13"/>
      <c r="AK378" s="213"/>
      <c r="AL378" s="206" t="s">
        <v>240</v>
      </c>
      <c r="AM378" s="207" t="s">
        <v>241</v>
      </c>
      <c r="AN378" s="207" t="s">
        <v>242</v>
      </c>
      <c r="AO378" s="208" t="s">
        <v>243</v>
      </c>
      <c r="AP378" s="206" t="s">
        <v>244</v>
      </c>
      <c r="AQ378" s="208" t="s">
        <v>245</v>
      </c>
      <c r="AR378" s="235" t="s">
        <v>246</v>
      </c>
      <c r="AS378" s="236"/>
      <c r="AT378" s="236"/>
      <c r="AU378" s="237"/>
      <c r="AV378" s="236" t="s">
        <v>247</v>
      </c>
      <c r="AW378" s="236"/>
      <c r="AX378" s="236"/>
      <c r="AY378" s="237"/>
      <c r="BA378" s="13"/>
      <c r="BB378" s="213"/>
      <c r="BC378" s="206" t="s">
        <v>240</v>
      </c>
      <c r="BD378" s="207" t="s">
        <v>241</v>
      </c>
      <c r="BE378" s="207" t="s">
        <v>242</v>
      </c>
      <c r="BF378" s="208" t="s">
        <v>243</v>
      </c>
      <c r="BG378" s="206" t="s">
        <v>244</v>
      </c>
      <c r="BH378" s="208" t="s">
        <v>245</v>
      </c>
      <c r="BI378" s="235" t="s">
        <v>246</v>
      </c>
      <c r="BJ378" s="236"/>
      <c r="BK378" s="236"/>
      <c r="BL378" s="237"/>
      <c r="BM378" s="236" t="s">
        <v>247</v>
      </c>
      <c r="BN378" s="236"/>
      <c r="BO378" s="236"/>
      <c r="BP378" s="237"/>
      <c r="BR378" s="13"/>
      <c r="BS378" s="213"/>
      <c r="BT378" s="206" t="s">
        <v>240</v>
      </c>
      <c r="BU378" s="207" t="s">
        <v>241</v>
      </c>
      <c r="BV378" s="207" t="s">
        <v>242</v>
      </c>
      <c r="BW378" s="208" t="s">
        <v>243</v>
      </c>
      <c r="BX378" s="206" t="s">
        <v>244</v>
      </c>
      <c r="BY378" s="208" t="s">
        <v>245</v>
      </c>
      <c r="BZ378" s="235" t="s">
        <v>246</v>
      </c>
      <c r="CA378" s="236"/>
      <c r="CB378" s="236"/>
      <c r="CC378" s="237"/>
      <c r="CD378" s="236" t="s">
        <v>247</v>
      </c>
      <c r="CE378" s="236"/>
      <c r="CF378" s="236"/>
      <c r="CG378" s="237"/>
      <c r="CI378" s="13"/>
      <c r="CJ378" s="213"/>
      <c r="CK378" s="206" t="s">
        <v>240</v>
      </c>
      <c r="CL378" s="207" t="s">
        <v>241</v>
      </c>
      <c r="CM378" s="207" t="s">
        <v>242</v>
      </c>
      <c r="CN378" s="208" t="s">
        <v>243</v>
      </c>
      <c r="CO378" s="206" t="s">
        <v>244</v>
      </c>
      <c r="CP378" s="208" t="s">
        <v>245</v>
      </c>
      <c r="CQ378" s="235" t="s">
        <v>246</v>
      </c>
      <c r="CR378" s="236"/>
      <c r="CS378" s="236"/>
      <c r="CT378" s="237"/>
      <c r="CU378" s="236" t="s">
        <v>247</v>
      </c>
      <c r="CV378" s="236"/>
      <c r="CW378" s="236"/>
      <c r="CX378" s="237"/>
      <c r="CZ378" s="13"/>
      <c r="DA378" s="213"/>
      <c r="DB378" s="206" t="s">
        <v>240</v>
      </c>
      <c r="DC378" s="207" t="s">
        <v>241</v>
      </c>
      <c r="DD378" s="207" t="s">
        <v>242</v>
      </c>
      <c r="DE378" s="208" t="s">
        <v>243</v>
      </c>
      <c r="DF378" s="206" t="s">
        <v>244</v>
      </c>
      <c r="DG378" s="208" t="s">
        <v>245</v>
      </c>
      <c r="DH378" s="235" t="s">
        <v>246</v>
      </c>
      <c r="DI378" s="236"/>
      <c r="DJ378" s="236"/>
      <c r="DK378" s="237"/>
      <c r="DL378" s="236" t="s">
        <v>247</v>
      </c>
      <c r="DM378" s="236"/>
      <c r="DN378" s="236"/>
      <c r="DO378" s="237"/>
      <c r="DQ378" s="13"/>
      <c r="DR378" s="213"/>
      <c r="DS378" s="206" t="s">
        <v>240</v>
      </c>
      <c r="DT378" s="207" t="s">
        <v>241</v>
      </c>
      <c r="DU378" s="207" t="s">
        <v>242</v>
      </c>
      <c r="DV378" s="208" t="s">
        <v>243</v>
      </c>
      <c r="DW378" s="206" t="s">
        <v>244</v>
      </c>
      <c r="DX378" s="208" t="s">
        <v>245</v>
      </c>
      <c r="DY378" s="235" t="s">
        <v>246</v>
      </c>
      <c r="DZ378" s="236"/>
      <c r="EA378" s="236"/>
      <c r="EB378" s="237"/>
      <c r="EC378" s="236" t="s">
        <v>247</v>
      </c>
      <c r="ED378" s="236"/>
      <c r="EE378" s="236"/>
      <c r="EF378" s="237"/>
    </row>
    <row r="379" spans="1:136" x14ac:dyDescent="0.2">
      <c r="B379" s="13"/>
      <c r="C379" s="17"/>
      <c r="D379" s="135" t="str">
        <f>C366</f>
        <v>+X</v>
      </c>
      <c r="E379" s="136" t="str">
        <f>C367</f>
        <v>-X</v>
      </c>
      <c r="F379" s="136" t="str">
        <f>C368</f>
        <v>+Y</v>
      </c>
      <c r="G379" s="137" t="str">
        <f>C369</f>
        <v>-Y</v>
      </c>
      <c r="H379" s="135" t="str">
        <f>C370</f>
        <v>+X</v>
      </c>
      <c r="I379" s="137" t="str">
        <f>C371</f>
        <v>-X</v>
      </c>
      <c r="J379" s="245" t="str">
        <f>C372</f>
        <v>+Y</v>
      </c>
      <c r="K379" s="246"/>
      <c r="L379" s="246"/>
      <c r="M379" s="247"/>
      <c r="N379" s="245" t="str">
        <f>C373</f>
        <v>-Y</v>
      </c>
      <c r="O379" s="246"/>
      <c r="P379" s="246"/>
      <c r="Q379" s="247"/>
      <c r="S379" s="13"/>
      <c r="T379" s="213"/>
      <c r="U379" s="135" t="str">
        <f>T366</f>
        <v>+X</v>
      </c>
      <c r="V379" s="136" t="str">
        <f>T367</f>
        <v>-X</v>
      </c>
      <c r="W379" s="136" t="str">
        <f>T368</f>
        <v>+Y</v>
      </c>
      <c r="X379" s="137" t="str">
        <f>T369</f>
        <v>-Y</v>
      </c>
      <c r="Y379" s="135" t="str">
        <f>T370</f>
        <v>+X</v>
      </c>
      <c r="Z379" s="137" t="str">
        <f>T371</f>
        <v>-X</v>
      </c>
      <c r="AA379" s="245" t="str">
        <f>T372</f>
        <v>+Y</v>
      </c>
      <c r="AB379" s="246"/>
      <c r="AC379" s="246"/>
      <c r="AD379" s="247"/>
      <c r="AE379" s="245" t="str">
        <f>T373</f>
        <v>-Y</v>
      </c>
      <c r="AF379" s="246"/>
      <c r="AG379" s="246"/>
      <c r="AH379" s="247"/>
      <c r="AJ379" s="13"/>
      <c r="AK379" s="213"/>
      <c r="AL379" s="135" t="str">
        <f>AK366</f>
        <v>+X</v>
      </c>
      <c r="AM379" s="136" t="str">
        <f>AK367</f>
        <v>-X</v>
      </c>
      <c r="AN379" s="136" t="str">
        <f>AK368</f>
        <v>+Y</v>
      </c>
      <c r="AO379" s="137" t="str">
        <f>AK369</f>
        <v>-Y</v>
      </c>
      <c r="AP379" s="135" t="str">
        <f>AK370</f>
        <v>+X</v>
      </c>
      <c r="AQ379" s="137" t="str">
        <f>AK371</f>
        <v>-X</v>
      </c>
      <c r="AR379" s="245" t="str">
        <f>AK372</f>
        <v>+Y</v>
      </c>
      <c r="AS379" s="246"/>
      <c r="AT379" s="246"/>
      <c r="AU379" s="247"/>
      <c r="AV379" s="245" t="str">
        <f>AK373</f>
        <v>-Y</v>
      </c>
      <c r="AW379" s="246"/>
      <c r="AX379" s="246"/>
      <c r="AY379" s="247"/>
      <c r="BA379" s="13"/>
      <c r="BB379" s="213"/>
      <c r="BC379" s="135" t="str">
        <f>BB366</f>
        <v>+X</v>
      </c>
      <c r="BD379" s="136" t="str">
        <f>BB367</f>
        <v>-X</v>
      </c>
      <c r="BE379" s="136" t="str">
        <f>BB368</f>
        <v>+Y</v>
      </c>
      <c r="BF379" s="137" t="str">
        <f>BB369</f>
        <v>-Y</v>
      </c>
      <c r="BG379" s="135" t="str">
        <f>BB370</f>
        <v>+X</v>
      </c>
      <c r="BH379" s="137" t="str">
        <f>BB371</f>
        <v>-X</v>
      </c>
      <c r="BI379" s="245" t="str">
        <f>BB372</f>
        <v>+Y</v>
      </c>
      <c r="BJ379" s="246"/>
      <c r="BK379" s="246"/>
      <c r="BL379" s="247"/>
      <c r="BM379" s="245" t="str">
        <f>BB373</f>
        <v>-Y</v>
      </c>
      <c r="BN379" s="246"/>
      <c r="BO379" s="246"/>
      <c r="BP379" s="247"/>
      <c r="BR379" s="13"/>
      <c r="BS379" s="213"/>
      <c r="BT379" s="135" t="str">
        <f>BS366</f>
        <v>+Y</v>
      </c>
      <c r="BU379" s="136" t="str">
        <f>BS367</f>
        <v>-Y</v>
      </c>
      <c r="BV379" s="136" t="str">
        <f>BS368</f>
        <v>+X</v>
      </c>
      <c r="BW379" s="137" t="str">
        <f>BS369</f>
        <v>-X</v>
      </c>
      <c r="BX379" s="135" t="str">
        <f>BS370</f>
        <v>+Y</v>
      </c>
      <c r="BY379" s="137" t="str">
        <f>BS371</f>
        <v>-Y</v>
      </c>
      <c r="BZ379" s="245" t="str">
        <f>BS372</f>
        <v>+X</v>
      </c>
      <c r="CA379" s="246"/>
      <c r="CB379" s="246"/>
      <c r="CC379" s="247"/>
      <c r="CD379" s="245" t="str">
        <f>BS373</f>
        <v>-X</v>
      </c>
      <c r="CE379" s="246"/>
      <c r="CF379" s="246"/>
      <c r="CG379" s="247"/>
      <c r="CI379" s="13"/>
      <c r="CJ379" s="213"/>
      <c r="CK379" s="135" t="str">
        <f>CJ366</f>
        <v>+Y</v>
      </c>
      <c r="CL379" s="136" t="str">
        <f>CJ367</f>
        <v>-Y</v>
      </c>
      <c r="CM379" s="136" t="str">
        <f>CJ368</f>
        <v>+X</v>
      </c>
      <c r="CN379" s="137" t="str">
        <f>CJ369</f>
        <v>-X</v>
      </c>
      <c r="CO379" s="135" t="str">
        <f>CJ370</f>
        <v>+Y</v>
      </c>
      <c r="CP379" s="137" t="str">
        <f>CJ371</f>
        <v>-Y</v>
      </c>
      <c r="CQ379" s="245" t="str">
        <f>CJ372</f>
        <v>+X</v>
      </c>
      <c r="CR379" s="246"/>
      <c r="CS379" s="246"/>
      <c r="CT379" s="247"/>
      <c r="CU379" s="245" t="str">
        <f>CJ373</f>
        <v>-X</v>
      </c>
      <c r="CV379" s="246"/>
      <c r="CW379" s="246"/>
      <c r="CX379" s="247"/>
      <c r="CZ379" s="13"/>
      <c r="DA379" s="213"/>
      <c r="DB379" s="135" t="str">
        <f>DA366</f>
        <v>+Y</v>
      </c>
      <c r="DC379" s="136" t="str">
        <f>DA367</f>
        <v>-Y</v>
      </c>
      <c r="DD379" s="136" t="str">
        <f>DA368</f>
        <v>+X</v>
      </c>
      <c r="DE379" s="137" t="str">
        <f>DA369</f>
        <v>-X</v>
      </c>
      <c r="DF379" s="135" t="str">
        <f>DA370</f>
        <v>+Y</v>
      </c>
      <c r="DG379" s="137" t="str">
        <f>DA371</f>
        <v>-Y</v>
      </c>
      <c r="DH379" s="245" t="str">
        <f>DA372</f>
        <v>+X</v>
      </c>
      <c r="DI379" s="246"/>
      <c r="DJ379" s="246"/>
      <c r="DK379" s="247"/>
      <c r="DL379" s="245" t="str">
        <f>DA373</f>
        <v>-X</v>
      </c>
      <c r="DM379" s="246"/>
      <c r="DN379" s="246"/>
      <c r="DO379" s="247"/>
      <c r="DQ379" s="13"/>
      <c r="DR379" s="213"/>
      <c r="DS379" s="135" t="str">
        <f>DR366</f>
        <v>+Y</v>
      </c>
      <c r="DT379" s="136" t="str">
        <f>DR367</f>
        <v>-Y</v>
      </c>
      <c r="DU379" s="136" t="str">
        <f>DR368</f>
        <v>+X</v>
      </c>
      <c r="DV379" s="137" t="str">
        <f>DR369</f>
        <v>-X</v>
      </c>
      <c r="DW379" s="135" t="str">
        <f>DR370</f>
        <v>+Y</v>
      </c>
      <c r="DX379" s="137" t="str">
        <f>DR371</f>
        <v>-Y</v>
      </c>
      <c r="DY379" s="245" t="str">
        <f>DR372</f>
        <v>+X</v>
      </c>
      <c r="DZ379" s="246"/>
      <c r="EA379" s="246"/>
      <c r="EB379" s="247"/>
      <c r="EC379" s="245" t="str">
        <f>DR373</f>
        <v>-X</v>
      </c>
      <c r="ED379" s="246"/>
      <c r="EE379" s="246"/>
      <c r="EF379" s="247"/>
    </row>
    <row r="380" spans="1:136" x14ac:dyDescent="0.2">
      <c r="B380" s="127"/>
      <c r="C380" s="64" t="s">
        <v>248</v>
      </c>
      <c r="D380" s="138">
        <f>D219*D153*D328-D221*D174</f>
        <v>1.4280135617303209</v>
      </c>
      <c r="E380" s="139">
        <f>D219*D153*D332-D221*D174</f>
        <v>-8.8426993630223727</v>
      </c>
      <c r="F380" s="139">
        <f>D219*D153*D334-D221*D174</f>
        <v>-12.577504062932443</v>
      </c>
      <c r="G380" s="140">
        <f>F380</f>
        <v>-12.577504062932443</v>
      </c>
      <c r="H380" s="138">
        <f>D221*D153*K303-D221*D174</f>
        <v>-7.9410701360552771</v>
      </c>
      <c r="I380" s="140">
        <f>D221*D153*K315-D221*D174</f>
        <v>-11.643802887954925</v>
      </c>
      <c r="J380" s="139">
        <f>D221*D153*G325-D221*D174</f>
        <v>-14.444906412887477</v>
      </c>
      <c r="K380" s="139">
        <f>D221*D153*H325-D221*D174</f>
        <v>-14.444906412887477</v>
      </c>
      <c r="L380" s="139">
        <f>D221*D153*I325-D221*D174</f>
        <v>-10.710101712977409</v>
      </c>
      <c r="M380" s="139">
        <f>D221*D153*J325-D221*D174</f>
        <v>-8.8426993630223727</v>
      </c>
      <c r="N380" s="138">
        <f t="shared" ref="N380:Q380" si="125">J380</f>
        <v>-14.444906412887477</v>
      </c>
      <c r="O380" s="139">
        <f t="shared" si="125"/>
        <v>-14.444906412887477</v>
      </c>
      <c r="P380" s="139">
        <f t="shared" si="125"/>
        <v>-10.710101712977409</v>
      </c>
      <c r="Q380" s="140">
        <f t="shared" si="125"/>
        <v>-8.8426993630223727</v>
      </c>
      <c r="S380" s="127"/>
      <c r="T380" s="214" t="s">
        <v>248</v>
      </c>
      <c r="U380" s="138">
        <f>U219*U153*U328-U221*U174</f>
        <v>1.4280135617303209</v>
      </c>
      <c r="V380" s="139">
        <f>U219*U153*U332-U221*U174</f>
        <v>-8.8426993630223727</v>
      </c>
      <c r="W380" s="139">
        <f>U219*U153*U334-U221*U174</f>
        <v>-12.577504062932443</v>
      </c>
      <c r="X380" s="140">
        <f>W380</f>
        <v>-12.577504062932443</v>
      </c>
      <c r="Y380" s="138">
        <f>U221*U153*AB303-U221*U174</f>
        <v>-3.287177371906143</v>
      </c>
      <c r="Z380" s="140">
        <f>U221*U153*AB315-U221*U174</f>
        <v>-11.643802887954925</v>
      </c>
      <c r="AA380" s="139">
        <f>U221*U153*X325-U221*U174</f>
        <v>-7.7222579530493514</v>
      </c>
      <c r="AB380" s="139">
        <f>U221*U153*Y325-U221*U174</f>
        <v>-7.7222579530493514</v>
      </c>
      <c r="AC380" s="139">
        <f>U221*U153*Z325-U221*U174</f>
        <v>-7.7222579530493514</v>
      </c>
      <c r="AD380" s="139">
        <f>U221*U153*AA325-U221*U174</f>
        <v>-7.7222579530493514</v>
      </c>
      <c r="AE380" s="138">
        <f t="shared" ref="AE380" si="126">AA380</f>
        <v>-7.7222579530493514</v>
      </c>
      <c r="AF380" s="139">
        <f t="shared" ref="AF380" si="127">AB380</f>
        <v>-7.7222579530493514</v>
      </c>
      <c r="AG380" s="139">
        <f t="shared" ref="AG380" si="128">AC380</f>
        <v>-7.7222579530493514</v>
      </c>
      <c r="AH380" s="140">
        <f t="shared" ref="AH380" si="129">AD380</f>
        <v>-7.7222579530493514</v>
      </c>
      <c r="AJ380" s="127"/>
      <c r="AK380" s="214" t="s">
        <v>248</v>
      </c>
      <c r="AL380" s="138">
        <f>AL219*AL153*AL328-AL221*AL174</f>
        <v>13.511205237909961</v>
      </c>
      <c r="AM380" s="139">
        <f>AL219*AL153*AL332-AL221*AL174</f>
        <v>3.2404923131572674</v>
      </c>
      <c r="AN380" s="139">
        <f>AL219*AL153*AL334-AL221*AL174</f>
        <v>-0.49431238675280298</v>
      </c>
      <c r="AO380" s="140">
        <f>AN380</f>
        <v>-0.49431238675280298</v>
      </c>
      <c r="AP380" s="138">
        <f>AL221*AL153*AS303-AL221*AL174</f>
        <v>4.1421215401243625</v>
      </c>
      <c r="AQ380" s="140">
        <f>AL221*AL153*AS315-AL221*AL174</f>
        <v>0.43938878822471494</v>
      </c>
      <c r="AR380" s="139">
        <f>AL221*AL153*AO325-AL221*AL174</f>
        <v>-2.3617147367078379</v>
      </c>
      <c r="AS380" s="139">
        <f>AL221*AL153*AP325-AL221*AL174</f>
        <v>-2.3617147367078379</v>
      </c>
      <c r="AT380" s="139">
        <f>AL221*AL153*AQ325-AL221*AL174</f>
        <v>1.373089963202232</v>
      </c>
      <c r="AU380" s="139">
        <f>AL221*AL153*AR325-AL221*AL174</f>
        <v>3.2404923131572674</v>
      </c>
      <c r="AV380" s="138">
        <f t="shared" ref="AV380" si="130">AR380</f>
        <v>-2.3617147367078379</v>
      </c>
      <c r="AW380" s="139">
        <f t="shared" ref="AW380" si="131">AS380</f>
        <v>-2.3617147367078379</v>
      </c>
      <c r="AX380" s="139">
        <f t="shared" ref="AX380" si="132">AT380</f>
        <v>1.373089963202232</v>
      </c>
      <c r="AY380" s="140">
        <f t="shared" ref="AY380" si="133">AU380</f>
        <v>3.2404923131572674</v>
      </c>
      <c r="BA380" s="127"/>
      <c r="BB380" s="214" t="s">
        <v>248</v>
      </c>
      <c r="BC380" s="138">
        <f>BC219*BC153*BC328-BC221*BC174</f>
        <v>13.511205237909961</v>
      </c>
      <c r="BD380" s="139">
        <f>BC219*BC153*BC332-BC221*BC174</f>
        <v>3.2404923131572674</v>
      </c>
      <c r="BE380" s="139">
        <f>BC219*BC153*BC334-BC221*BC174</f>
        <v>-0.49431238675280298</v>
      </c>
      <c r="BF380" s="140">
        <f>BE380</f>
        <v>-0.49431238675280298</v>
      </c>
      <c r="BG380" s="138">
        <f>BC221*BC153*BJ303-BC221*BC174</f>
        <v>8.7960143042734966</v>
      </c>
      <c r="BH380" s="140">
        <f>BC221*BC153*BJ315-BC221*BC174</f>
        <v>0.43938878822471494</v>
      </c>
      <c r="BI380" s="139">
        <f>BC221*BC153*BF325-BC221*BC174</f>
        <v>4.3609337231302883</v>
      </c>
      <c r="BJ380" s="139">
        <f>BC221*BC153*BG325-BC221*BC174</f>
        <v>4.3609337231302883</v>
      </c>
      <c r="BK380" s="139">
        <f>BC221*BC153*BH325-BC221*BC174</f>
        <v>4.3609337231302883</v>
      </c>
      <c r="BL380" s="139">
        <f>BC221*BC153*BI325-BC221*BC174</f>
        <v>4.3609337231302883</v>
      </c>
      <c r="BM380" s="138">
        <f t="shared" ref="BM380" si="134">BI380</f>
        <v>4.3609337231302883</v>
      </c>
      <c r="BN380" s="139">
        <f t="shared" ref="BN380" si="135">BJ380</f>
        <v>4.3609337231302883</v>
      </c>
      <c r="BO380" s="139">
        <f t="shared" ref="BO380" si="136">BK380</f>
        <v>4.3609337231302883</v>
      </c>
      <c r="BP380" s="140">
        <f t="shared" ref="BP380" si="137">BL380</f>
        <v>4.3609337231302883</v>
      </c>
      <c r="BR380" s="127"/>
      <c r="BS380" s="214" t="s">
        <v>248</v>
      </c>
      <c r="BT380" s="138">
        <f>BT219*BT153*BT328-BT221*BT174</f>
        <v>1.4280135617303209</v>
      </c>
      <c r="BU380" s="139">
        <f>BT219*BT153*BT332-BT221*BT174</f>
        <v>-10.710101712977409</v>
      </c>
      <c r="BV380" s="139">
        <f>BT219*BT153*BT334-BT221*BT174</f>
        <v>-12.577504062932443</v>
      </c>
      <c r="BW380" s="140">
        <f>BV380</f>
        <v>-12.577504062932443</v>
      </c>
      <c r="BX380" s="138">
        <f>BT221*BT153*CA303-BT221*BT174</f>
        <v>-8.6291941550125895</v>
      </c>
      <c r="BY380" s="140">
        <f>BT221*BT153*CA315-BT221*BT174</f>
        <v>-11.643802887954925</v>
      </c>
      <c r="BZ380" s="139">
        <f>BT221*BT153*BW325-BT221*BT174</f>
        <v>-14.631646647882981</v>
      </c>
      <c r="CA380" s="139">
        <f>BT221*BT153*BX325-BT221*BT174</f>
        <v>-14.351536295389725</v>
      </c>
      <c r="CB380" s="139">
        <f>BT221*BT153*BY325-BT221*BT174</f>
        <v>-10.803471830475161</v>
      </c>
      <c r="CC380" s="139">
        <f>BT221*BT153*BZ325-BT221*BT174</f>
        <v>-9.029439598017877</v>
      </c>
      <c r="CD380" s="138">
        <f t="shared" ref="CD380" si="138">BZ380</f>
        <v>-14.631646647882981</v>
      </c>
      <c r="CE380" s="139">
        <f t="shared" ref="CE380" si="139">CA380</f>
        <v>-14.351536295389725</v>
      </c>
      <c r="CF380" s="139">
        <f t="shared" ref="CF380" si="140">CB380</f>
        <v>-10.803471830475161</v>
      </c>
      <c r="CG380" s="140">
        <f t="shared" ref="CG380" si="141">CC380</f>
        <v>-9.029439598017877</v>
      </c>
      <c r="CI380" s="127"/>
      <c r="CJ380" s="214" t="s">
        <v>248</v>
      </c>
      <c r="CK380" s="138">
        <f>CK219*CK153*CK328-CK221*CK174</f>
        <v>1.4280135617303209</v>
      </c>
      <c r="CL380" s="139">
        <f>CK219*CK153*CK332-CK221*CK174</f>
        <v>-10.710101712977409</v>
      </c>
      <c r="CM380" s="139">
        <f>CK219*CK153*CK334-CK221*CK174</f>
        <v>-12.577504062932443</v>
      </c>
      <c r="CN380" s="140">
        <f>CM380</f>
        <v>-12.577504062932443</v>
      </c>
      <c r="CO380" s="138">
        <f>CK221*CK153*CR303-CK221*CK174</f>
        <v>-4.2383373841556278</v>
      </c>
      <c r="CP380" s="140">
        <f>CK221*CK153*CR315-CK221*CK174</f>
        <v>-11.643802887954925</v>
      </c>
      <c r="CQ380" s="139">
        <f>CK221*CK153*CN325-CK221*CK174</f>
        <v>-7.7222579530493514</v>
      </c>
      <c r="CR380" s="139">
        <f>CK221*CK153*CO325-CK221*CK174</f>
        <v>-7.7222579530493514</v>
      </c>
      <c r="CS380" s="139">
        <f>CK221*CK153*CP325-CK221*CK174</f>
        <v>-7.7222579530493514</v>
      </c>
      <c r="CT380" s="139">
        <f>CK221*CK153*CQ325-CK221*CK174</f>
        <v>-7.7222579530493514</v>
      </c>
      <c r="CU380" s="138">
        <f t="shared" ref="CU380" si="142">CQ380</f>
        <v>-7.7222579530493514</v>
      </c>
      <c r="CV380" s="139">
        <f t="shared" ref="CV380" si="143">CR380</f>
        <v>-7.7222579530493514</v>
      </c>
      <c r="CW380" s="139">
        <f t="shared" ref="CW380" si="144">CS380</f>
        <v>-7.7222579530493514</v>
      </c>
      <c r="CX380" s="140">
        <f t="shared" ref="CX380" si="145">CT380</f>
        <v>-7.7222579530493514</v>
      </c>
      <c r="CZ380" s="127"/>
      <c r="DA380" s="214" t="s">
        <v>248</v>
      </c>
      <c r="DB380" s="138">
        <f>DB219*DB153*DB328-DB221*DB174</f>
        <v>13.511205237909961</v>
      </c>
      <c r="DC380" s="139">
        <f>DB219*DB153*DB332-DB221*DB174</f>
        <v>1.373089963202232</v>
      </c>
      <c r="DD380" s="139">
        <f>DB219*DB153*DB334-DB221*DB174</f>
        <v>-0.49431238675280298</v>
      </c>
      <c r="DE380" s="140">
        <f>DD380</f>
        <v>-0.49431238675280298</v>
      </c>
      <c r="DF380" s="138">
        <f>DB221*DB153*DI303-DB221*DB174</f>
        <v>3.4539975211670502</v>
      </c>
      <c r="DG380" s="140">
        <f>DB221*DB153*DI315-DB221*DB174</f>
        <v>0.43938878822471494</v>
      </c>
      <c r="DH380" s="139">
        <f>DB221*DB153*DE325-DB221*DB174</f>
        <v>-2.5484549717033422</v>
      </c>
      <c r="DI380" s="139">
        <f>DB221*DB153*DF325-DB221*DB174</f>
        <v>-2.2683446192100858</v>
      </c>
      <c r="DJ380" s="139">
        <f>DB221*DB153*DG325-DB221*DB174</f>
        <v>1.2797198457044798</v>
      </c>
      <c r="DK380" s="139">
        <f>DB221*DB153*DH325-DB221*DB174</f>
        <v>3.0537520781617635</v>
      </c>
      <c r="DL380" s="138">
        <f t="shared" ref="DL380" si="146">DH380</f>
        <v>-2.5484549717033422</v>
      </c>
      <c r="DM380" s="139">
        <f t="shared" ref="DM380" si="147">DI380</f>
        <v>-2.2683446192100858</v>
      </c>
      <c r="DN380" s="139">
        <f t="shared" ref="DN380" si="148">DJ380</f>
        <v>1.2797198457044798</v>
      </c>
      <c r="DO380" s="140">
        <f t="shared" ref="DO380" si="149">DK380</f>
        <v>3.0537520781617635</v>
      </c>
      <c r="DQ380" s="127"/>
      <c r="DR380" s="214" t="s">
        <v>248</v>
      </c>
      <c r="DS380" s="138">
        <f>DS219*DS153*DS328-DS221*DS174</f>
        <v>13.511205237909961</v>
      </c>
      <c r="DT380" s="139">
        <f>DS219*DS153*DS332-DS221*DS174</f>
        <v>1.373089963202232</v>
      </c>
      <c r="DU380" s="139">
        <f>DS219*DS153*DS334-DS221*DS174</f>
        <v>-0.49431238675280298</v>
      </c>
      <c r="DV380" s="140">
        <f>DU380</f>
        <v>-0.49431238675280298</v>
      </c>
      <c r="DW380" s="138">
        <f>DS221*DS153*DZ303-DS221*DS174</f>
        <v>7.8448542920240119</v>
      </c>
      <c r="DX380" s="140">
        <f>DS221*DS153*DZ315-DS221*DS174</f>
        <v>0.43938878822471494</v>
      </c>
      <c r="DY380" s="139">
        <f>DS221*DS153*DV325-DS221*DS174</f>
        <v>4.3609337231302883</v>
      </c>
      <c r="DZ380" s="139">
        <f>DS221*DS153*DW325-DS221*DS174</f>
        <v>4.3609337231302883</v>
      </c>
      <c r="EA380" s="139">
        <f>DS221*DS153*DX325-DS221*DS174</f>
        <v>4.3609337231302883</v>
      </c>
      <c r="EB380" s="139">
        <f>DS221*DS153*DY325-DS221*DS174</f>
        <v>4.3609337231302883</v>
      </c>
      <c r="EC380" s="138">
        <f t="shared" ref="EC380" si="150">DY380</f>
        <v>4.3609337231302883</v>
      </c>
      <c r="ED380" s="139">
        <f t="shared" ref="ED380" si="151">DZ380</f>
        <v>4.3609337231302883</v>
      </c>
      <c r="EE380" s="139">
        <f t="shared" ref="EE380" si="152">EA380</f>
        <v>4.3609337231302883</v>
      </c>
      <c r="EF380" s="140">
        <f t="shared" ref="EF380" si="153">EB380</f>
        <v>4.3609337231302883</v>
      </c>
    </row>
    <row r="382" spans="1:136" s="76" customFormat="1" x14ac:dyDescent="0.2">
      <c r="A382" s="77" t="s">
        <v>253</v>
      </c>
      <c r="R382" s="77" t="s">
        <v>253</v>
      </c>
      <c r="AI382" s="77" t="s">
        <v>253</v>
      </c>
      <c r="AZ382" s="77" t="s">
        <v>253</v>
      </c>
      <c r="BQ382" s="77" t="s">
        <v>253</v>
      </c>
      <c r="CH382" s="77" t="s">
        <v>253</v>
      </c>
      <c r="CY382" s="77" t="s">
        <v>253</v>
      </c>
      <c r="DP382" s="77" t="s">
        <v>253</v>
      </c>
    </row>
    <row r="383" spans="1:136" x14ac:dyDescent="0.2">
      <c r="A383" s="1" t="s">
        <v>220</v>
      </c>
      <c r="B383" s="1"/>
      <c r="R383" s="1" t="s">
        <v>220</v>
      </c>
      <c r="S383" s="1"/>
      <c r="AI383" s="1" t="s">
        <v>220</v>
      </c>
      <c r="AJ383" s="1"/>
      <c r="AZ383" s="1" t="s">
        <v>220</v>
      </c>
      <c r="BA383" s="1"/>
      <c r="BQ383" s="1" t="s">
        <v>220</v>
      </c>
      <c r="BR383" s="1"/>
      <c r="CH383" s="1" t="s">
        <v>220</v>
      </c>
      <c r="CI383" s="1"/>
      <c r="CY383" s="1" t="s">
        <v>220</v>
      </c>
      <c r="CZ383" s="1"/>
      <c r="DP383" s="1" t="s">
        <v>220</v>
      </c>
      <c r="DQ383" s="1"/>
    </row>
    <row r="384" spans="1:136" x14ac:dyDescent="0.2">
      <c r="A384" s="1"/>
      <c r="B384" s="131" t="s">
        <v>111</v>
      </c>
      <c r="R384" s="1"/>
      <c r="S384" s="131" t="s">
        <v>111</v>
      </c>
      <c r="AI384" s="1"/>
      <c r="AJ384" s="131" t="s">
        <v>111</v>
      </c>
      <c r="AZ384" s="1"/>
      <c r="BA384" s="131" t="s">
        <v>111</v>
      </c>
      <c r="BQ384" s="1"/>
      <c r="BR384" s="131" t="s">
        <v>111</v>
      </c>
      <c r="CH384" s="1"/>
      <c r="CI384" s="131" t="s">
        <v>111</v>
      </c>
      <c r="CY384" s="1"/>
      <c r="CZ384" s="131" t="s">
        <v>111</v>
      </c>
      <c r="DP384" s="1"/>
      <c r="DQ384" s="131" t="s">
        <v>111</v>
      </c>
    </row>
    <row r="385" spans="1:136" x14ac:dyDescent="0.2">
      <c r="A385" s="1"/>
      <c r="B385" s="1" t="s">
        <v>221</v>
      </c>
      <c r="F385" s="132" t="s">
        <v>222</v>
      </c>
      <c r="R385" s="1"/>
      <c r="S385" s="1" t="s">
        <v>221</v>
      </c>
      <c r="W385" s="132" t="s">
        <v>222</v>
      </c>
      <c r="AI385" s="1"/>
      <c r="AJ385" s="1" t="s">
        <v>221</v>
      </c>
      <c r="AN385" s="132" t="s">
        <v>222</v>
      </c>
      <c r="AZ385" s="1"/>
      <c r="BA385" s="1" t="s">
        <v>221</v>
      </c>
      <c r="BE385" s="132" t="s">
        <v>222</v>
      </c>
      <c r="BQ385" s="1"/>
      <c r="BR385" s="1" t="s">
        <v>221</v>
      </c>
      <c r="BV385" s="132" t="s">
        <v>222</v>
      </c>
      <c r="CH385" s="1"/>
      <c r="CI385" s="1" t="s">
        <v>221</v>
      </c>
      <c r="CM385" s="132" t="s">
        <v>222</v>
      </c>
      <c r="CY385" s="1"/>
      <c r="CZ385" s="1" t="s">
        <v>221</v>
      </c>
      <c r="DD385" s="132" t="s">
        <v>222</v>
      </c>
      <c r="DP385" s="1"/>
      <c r="DQ385" s="1" t="s">
        <v>221</v>
      </c>
      <c r="DU385" s="132" t="s">
        <v>222</v>
      </c>
    </row>
    <row r="386" spans="1:136" x14ac:dyDescent="0.2">
      <c r="A386" s="1"/>
      <c r="B386" s="1" t="s">
        <v>223</v>
      </c>
      <c r="F386" s="133" t="s">
        <v>224</v>
      </c>
      <c r="R386" s="1"/>
      <c r="S386" s="1" t="s">
        <v>223</v>
      </c>
      <c r="W386" s="133" t="s">
        <v>224</v>
      </c>
      <c r="AI386" s="1"/>
      <c r="AJ386" s="1" t="s">
        <v>223</v>
      </c>
      <c r="AN386" s="133" t="s">
        <v>224</v>
      </c>
      <c r="AZ386" s="1"/>
      <c r="BA386" s="1" t="s">
        <v>223</v>
      </c>
      <c r="BE386" s="133" t="s">
        <v>224</v>
      </c>
      <c r="BQ386" s="1"/>
      <c r="BR386" s="1" t="s">
        <v>223</v>
      </c>
      <c r="BV386" s="133" t="s">
        <v>224</v>
      </c>
      <c r="CH386" s="1"/>
      <c r="CI386" s="1" t="s">
        <v>223</v>
      </c>
      <c r="CM386" s="133" t="s">
        <v>224</v>
      </c>
      <c r="CY386" s="1"/>
      <c r="CZ386" s="1" t="s">
        <v>223</v>
      </c>
      <c r="DD386" s="133" t="s">
        <v>224</v>
      </c>
      <c r="DP386" s="1"/>
      <c r="DQ386" s="1" t="s">
        <v>223</v>
      </c>
      <c r="DU386" s="133" t="s">
        <v>224</v>
      </c>
    </row>
    <row r="387" spans="1:136" x14ac:dyDescent="0.2">
      <c r="B387" s="48" t="s">
        <v>225</v>
      </c>
      <c r="C387" s="39"/>
      <c r="D387" s="17"/>
      <c r="E387" s="17"/>
      <c r="F387" s="133" t="s">
        <v>226</v>
      </c>
      <c r="H387" s="17"/>
      <c r="I387" s="17"/>
      <c r="S387" s="48" t="s">
        <v>225</v>
      </c>
      <c r="T387" s="39"/>
      <c r="U387" s="213"/>
      <c r="V387" s="213"/>
      <c r="W387" s="133" t="s">
        <v>226</v>
      </c>
      <c r="Y387" s="213"/>
      <c r="Z387" s="213"/>
      <c r="AJ387" s="48" t="s">
        <v>225</v>
      </c>
      <c r="AK387" s="39"/>
      <c r="AL387" s="213"/>
      <c r="AM387" s="213"/>
      <c r="AN387" s="133" t="s">
        <v>226</v>
      </c>
      <c r="AP387" s="213"/>
      <c r="AQ387" s="213"/>
      <c r="BA387" s="48" t="s">
        <v>225</v>
      </c>
      <c r="BB387" s="39"/>
      <c r="BC387" s="213"/>
      <c r="BD387" s="213"/>
      <c r="BE387" s="133" t="s">
        <v>226</v>
      </c>
      <c r="BG387" s="213"/>
      <c r="BH387" s="213"/>
      <c r="BR387" s="48" t="s">
        <v>225</v>
      </c>
      <c r="BS387" s="39"/>
      <c r="BT387" s="213"/>
      <c r="BU387" s="213"/>
      <c r="BV387" s="133" t="s">
        <v>226</v>
      </c>
      <c r="BX387" s="213"/>
      <c r="BY387" s="213"/>
      <c r="CI387" s="48" t="s">
        <v>225</v>
      </c>
      <c r="CJ387" s="39"/>
      <c r="CK387" s="213"/>
      <c r="CL387" s="213"/>
      <c r="CM387" s="133" t="s">
        <v>226</v>
      </c>
      <c r="CO387" s="213"/>
      <c r="CP387" s="213"/>
      <c r="CZ387" s="48" t="s">
        <v>225</v>
      </c>
      <c r="DA387" s="39"/>
      <c r="DB387" s="213"/>
      <c r="DC387" s="213"/>
      <c r="DD387" s="133" t="s">
        <v>226</v>
      </c>
      <c r="DF387" s="213"/>
      <c r="DG387" s="213"/>
      <c r="DQ387" s="48" t="s">
        <v>225</v>
      </c>
      <c r="DR387" s="39"/>
      <c r="DS387" s="213"/>
      <c r="DT387" s="213"/>
      <c r="DU387" s="133" t="s">
        <v>226</v>
      </c>
      <c r="DW387" s="213"/>
      <c r="DX387" s="213"/>
    </row>
    <row r="388" spans="1:136" x14ac:dyDescent="0.2">
      <c r="B388" s="39"/>
      <c r="C388" s="17"/>
      <c r="D388" s="17"/>
      <c r="E388" s="17"/>
      <c r="F388" s="133" t="s">
        <v>227</v>
      </c>
      <c r="H388" s="17"/>
      <c r="I388" s="17"/>
      <c r="S388" s="39"/>
      <c r="T388" s="213"/>
      <c r="U388" s="213"/>
      <c r="V388" s="213"/>
      <c r="W388" s="133" t="s">
        <v>227</v>
      </c>
      <c r="Y388" s="213"/>
      <c r="Z388" s="213"/>
      <c r="AJ388" s="39"/>
      <c r="AK388" s="213"/>
      <c r="AL388" s="213"/>
      <c r="AM388" s="213"/>
      <c r="AN388" s="133" t="s">
        <v>227</v>
      </c>
      <c r="AP388" s="213"/>
      <c r="AQ388" s="213"/>
      <c r="BA388" s="39"/>
      <c r="BB388" s="213"/>
      <c r="BC388" s="213"/>
      <c r="BD388" s="213"/>
      <c r="BE388" s="133" t="s">
        <v>227</v>
      </c>
      <c r="BG388" s="213"/>
      <c r="BH388" s="213"/>
      <c r="BR388" s="39"/>
      <c r="BS388" s="213"/>
      <c r="BT388" s="213"/>
      <c r="BU388" s="213"/>
      <c r="BV388" s="133" t="s">
        <v>227</v>
      </c>
      <c r="BX388" s="213"/>
      <c r="BY388" s="213"/>
      <c r="CI388" s="39"/>
      <c r="CJ388" s="213"/>
      <c r="CK388" s="213"/>
      <c r="CL388" s="213"/>
      <c r="CM388" s="133" t="s">
        <v>227</v>
      </c>
      <c r="CO388" s="213"/>
      <c r="CP388" s="213"/>
      <c r="CZ388" s="39"/>
      <c r="DA388" s="213"/>
      <c r="DB388" s="213"/>
      <c r="DC388" s="213"/>
      <c r="DD388" s="133" t="s">
        <v>227</v>
      </c>
      <c r="DF388" s="213"/>
      <c r="DG388" s="213"/>
      <c r="DQ388" s="39"/>
      <c r="DR388" s="213"/>
      <c r="DS388" s="213"/>
      <c r="DT388" s="213"/>
      <c r="DU388" s="133" t="s">
        <v>227</v>
      </c>
      <c r="DW388" s="213"/>
      <c r="DX388" s="213"/>
    </row>
    <row r="389" spans="1:136" x14ac:dyDescent="0.2">
      <c r="B389" s="13" t="s">
        <v>228</v>
      </c>
      <c r="C389" s="12" t="str">
        <f>IF(C53="X","+X","+Y")</f>
        <v>+X</v>
      </c>
      <c r="D389" s="17"/>
      <c r="E389" s="17"/>
      <c r="F389" s="133" t="s">
        <v>229</v>
      </c>
      <c r="H389" s="17"/>
      <c r="I389" s="17"/>
      <c r="S389" s="13" t="s">
        <v>228</v>
      </c>
      <c r="T389" s="12" t="str">
        <f>IF(T53="X","+X","+Y")</f>
        <v>+X</v>
      </c>
      <c r="U389" s="213"/>
      <c r="V389" s="213"/>
      <c r="W389" s="133" t="s">
        <v>229</v>
      </c>
      <c r="Y389" s="213"/>
      <c r="Z389" s="213"/>
      <c r="AJ389" s="13" t="s">
        <v>228</v>
      </c>
      <c r="AK389" s="12" t="str">
        <f>IF(AK53="X","+X","+Y")</f>
        <v>+X</v>
      </c>
      <c r="AL389" s="213"/>
      <c r="AM389" s="213"/>
      <c r="AN389" s="133" t="s">
        <v>229</v>
      </c>
      <c r="AP389" s="213"/>
      <c r="AQ389" s="213"/>
      <c r="BA389" s="13" t="s">
        <v>228</v>
      </c>
      <c r="BB389" s="12" t="str">
        <f>IF(BB53="X","+X","+Y")</f>
        <v>+X</v>
      </c>
      <c r="BC389" s="213"/>
      <c r="BD389" s="213"/>
      <c r="BE389" s="133" t="s">
        <v>229</v>
      </c>
      <c r="BG389" s="213"/>
      <c r="BH389" s="213"/>
      <c r="BR389" s="13" t="s">
        <v>228</v>
      </c>
      <c r="BS389" s="12" t="str">
        <f>IF(BS53="X","+X","+Y")</f>
        <v>+Y</v>
      </c>
      <c r="BT389" s="213"/>
      <c r="BU389" s="213"/>
      <c r="BV389" s="133" t="s">
        <v>229</v>
      </c>
      <c r="BX389" s="213"/>
      <c r="BY389" s="213"/>
      <c r="CI389" s="13" t="s">
        <v>228</v>
      </c>
      <c r="CJ389" s="12" t="str">
        <f>IF(CJ53="X","+X","+Y")</f>
        <v>+Y</v>
      </c>
      <c r="CK389" s="213"/>
      <c r="CL389" s="213"/>
      <c r="CM389" s="133" t="s">
        <v>229</v>
      </c>
      <c r="CO389" s="213"/>
      <c r="CP389" s="213"/>
      <c r="CZ389" s="13" t="s">
        <v>228</v>
      </c>
      <c r="DA389" s="12" t="str">
        <f>IF(DA53="X","+X","+Y")</f>
        <v>+Y</v>
      </c>
      <c r="DB389" s="213"/>
      <c r="DC389" s="213"/>
      <c r="DD389" s="133" t="s">
        <v>229</v>
      </c>
      <c r="DF389" s="213"/>
      <c r="DG389" s="213"/>
      <c r="DQ389" s="13" t="s">
        <v>228</v>
      </c>
      <c r="DR389" s="12" t="str">
        <f>IF(DR53="X","+X","+Y")</f>
        <v>+Y</v>
      </c>
      <c r="DS389" s="213"/>
      <c r="DT389" s="213"/>
      <c r="DU389" s="133" t="s">
        <v>229</v>
      </c>
      <c r="DW389" s="213"/>
      <c r="DX389" s="213"/>
    </row>
    <row r="390" spans="1:136" x14ac:dyDescent="0.2">
      <c r="B390" s="13" t="s">
        <v>209</v>
      </c>
      <c r="C390" s="12" t="str">
        <f>IF(C53="X","-X","-Y")</f>
        <v>-X</v>
      </c>
      <c r="D390" s="17"/>
      <c r="E390" s="17"/>
      <c r="F390" s="133" t="s">
        <v>230</v>
      </c>
      <c r="H390" s="17"/>
      <c r="I390" s="17"/>
      <c r="S390" s="13" t="s">
        <v>209</v>
      </c>
      <c r="T390" s="12" t="str">
        <f>IF(T53="X","-X","-Y")</f>
        <v>-X</v>
      </c>
      <c r="U390" s="213"/>
      <c r="V390" s="213"/>
      <c r="W390" s="133" t="s">
        <v>230</v>
      </c>
      <c r="Y390" s="213"/>
      <c r="Z390" s="213"/>
      <c r="AJ390" s="13" t="s">
        <v>209</v>
      </c>
      <c r="AK390" s="12" t="str">
        <f>IF(AK53="X","-X","-Y")</f>
        <v>-X</v>
      </c>
      <c r="AL390" s="213"/>
      <c r="AM390" s="213"/>
      <c r="AN390" s="133" t="s">
        <v>230</v>
      </c>
      <c r="AP390" s="213"/>
      <c r="AQ390" s="213"/>
      <c r="BA390" s="13" t="s">
        <v>209</v>
      </c>
      <c r="BB390" s="12" t="str">
        <f>IF(BB53="X","-X","-Y")</f>
        <v>-X</v>
      </c>
      <c r="BC390" s="213"/>
      <c r="BD390" s="213"/>
      <c r="BE390" s="133" t="s">
        <v>230</v>
      </c>
      <c r="BG390" s="213"/>
      <c r="BH390" s="213"/>
      <c r="BR390" s="13" t="s">
        <v>209</v>
      </c>
      <c r="BS390" s="12" t="str">
        <f>IF(BS53="X","-X","-Y")</f>
        <v>-Y</v>
      </c>
      <c r="BT390" s="213"/>
      <c r="BU390" s="213"/>
      <c r="BV390" s="133" t="s">
        <v>230</v>
      </c>
      <c r="BX390" s="213"/>
      <c r="BY390" s="213"/>
      <c r="CI390" s="13" t="s">
        <v>209</v>
      </c>
      <c r="CJ390" s="12" t="str">
        <f>IF(CJ53="X","-X","-Y")</f>
        <v>-Y</v>
      </c>
      <c r="CK390" s="213"/>
      <c r="CL390" s="213"/>
      <c r="CM390" s="133" t="s">
        <v>230</v>
      </c>
      <c r="CO390" s="213"/>
      <c r="CP390" s="213"/>
      <c r="CZ390" s="13" t="s">
        <v>209</v>
      </c>
      <c r="DA390" s="12" t="str">
        <f>IF(DA53="X","-X","-Y")</f>
        <v>-Y</v>
      </c>
      <c r="DB390" s="213"/>
      <c r="DC390" s="213"/>
      <c r="DD390" s="133" t="s">
        <v>230</v>
      </c>
      <c r="DF390" s="213"/>
      <c r="DG390" s="213"/>
      <c r="DQ390" s="13" t="s">
        <v>209</v>
      </c>
      <c r="DR390" s="12" t="str">
        <f>IF(DR53="X","-X","-Y")</f>
        <v>-Y</v>
      </c>
      <c r="DS390" s="213"/>
      <c r="DT390" s="213"/>
      <c r="DU390" s="133" t="s">
        <v>230</v>
      </c>
      <c r="DW390" s="213"/>
      <c r="DX390" s="213"/>
    </row>
    <row r="391" spans="1:136" x14ac:dyDescent="0.2">
      <c r="B391" s="13" t="s">
        <v>231</v>
      </c>
      <c r="C391" s="12" t="str">
        <f>IF(C53="X","+Y","+X")</f>
        <v>+Y</v>
      </c>
      <c r="D391" s="17"/>
      <c r="E391" s="17"/>
      <c r="F391" s="133" t="s">
        <v>232</v>
      </c>
      <c r="H391" s="17"/>
      <c r="I391" s="17"/>
      <c r="S391" s="13" t="s">
        <v>231</v>
      </c>
      <c r="T391" s="12" t="str">
        <f>IF(T53="X","+Y","+X")</f>
        <v>+Y</v>
      </c>
      <c r="U391" s="213"/>
      <c r="V391" s="213"/>
      <c r="W391" s="133" t="s">
        <v>232</v>
      </c>
      <c r="Y391" s="213"/>
      <c r="Z391" s="213"/>
      <c r="AJ391" s="13" t="s">
        <v>231</v>
      </c>
      <c r="AK391" s="12" t="str">
        <f>IF(AK53="X","+Y","+X")</f>
        <v>+Y</v>
      </c>
      <c r="AL391" s="213"/>
      <c r="AM391" s="213"/>
      <c r="AN391" s="133" t="s">
        <v>232</v>
      </c>
      <c r="AP391" s="213"/>
      <c r="AQ391" s="213"/>
      <c r="BA391" s="13" t="s">
        <v>231</v>
      </c>
      <c r="BB391" s="12" t="str">
        <f>IF(BB53="X","+Y","+X")</f>
        <v>+Y</v>
      </c>
      <c r="BC391" s="213"/>
      <c r="BD391" s="213"/>
      <c r="BE391" s="133" t="s">
        <v>232</v>
      </c>
      <c r="BG391" s="213"/>
      <c r="BH391" s="213"/>
      <c r="BR391" s="13" t="s">
        <v>231</v>
      </c>
      <c r="BS391" s="12" t="str">
        <f>IF(BS53="X","+Y","+X")</f>
        <v>+X</v>
      </c>
      <c r="BT391" s="213"/>
      <c r="BU391" s="213"/>
      <c r="BV391" s="133" t="s">
        <v>232</v>
      </c>
      <c r="BX391" s="213"/>
      <c r="BY391" s="213"/>
      <c r="CI391" s="13" t="s">
        <v>231</v>
      </c>
      <c r="CJ391" s="12" t="str">
        <f>IF(CJ53="X","+Y","+X")</f>
        <v>+X</v>
      </c>
      <c r="CK391" s="213"/>
      <c r="CL391" s="213"/>
      <c r="CM391" s="133" t="s">
        <v>232</v>
      </c>
      <c r="CO391" s="213"/>
      <c r="CP391" s="213"/>
      <c r="CZ391" s="13" t="s">
        <v>231</v>
      </c>
      <c r="DA391" s="12" t="str">
        <f>IF(DA53="X","+Y","+X")</f>
        <v>+X</v>
      </c>
      <c r="DB391" s="213"/>
      <c r="DC391" s="213"/>
      <c r="DD391" s="133" t="s">
        <v>232</v>
      </c>
      <c r="DF391" s="213"/>
      <c r="DG391" s="213"/>
      <c r="DQ391" s="13" t="s">
        <v>231</v>
      </c>
      <c r="DR391" s="12" t="str">
        <f>IF(DR53="X","+Y","+X")</f>
        <v>+X</v>
      </c>
      <c r="DS391" s="213"/>
      <c r="DT391" s="213"/>
      <c r="DU391" s="133" t="s">
        <v>232</v>
      </c>
      <c r="DW391" s="213"/>
      <c r="DX391" s="213"/>
    </row>
    <row r="392" spans="1:136" x14ac:dyDescent="0.2">
      <c r="B392" s="13" t="s">
        <v>233</v>
      </c>
      <c r="C392" s="12" t="str">
        <f>IF(C53="X","-Y","-X")</f>
        <v>-Y</v>
      </c>
      <c r="D392" s="17"/>
      <c r="E392" s="17"/>
      <c r="F392" s="133" t="s">
        <v>234</v>
      </c>
      <c r="H392" s="17"/>
      <c r="I392" s="17"/>
      <c r="S392" s="13" t="s">
        <v>233</v>
      </c>
      <c r="T392" s="12" t="str">
        <f>IF(T53="X","-Y","-X")</f>
        <v>-Y</v>
      </c>
      <c r="U392" s="213"/>
      <c r="V392" s="213"/>
      <c r="W392" s="133" t="s">
        <v>234</v>
      </c>
      <c r="Y392" s="213"/>
      <c r="Z392" s="213"/>
      <c r="AJ392" s="13" t="s">
        <v>233</v>
      </c>
      <c r="AK392" s="12" t="str">
        <f>IF(AK53="X","-Y","-X")</f>
        <v>-Y</v>
      </c>
      <c r="AL392" s="213"/>
      <c r="AM392" s="213"/>
      <c r="AN392" s="133" t="s">
        <v>234</v>
      </c>
      <c r="AP392" s="213"/>
      <c r="AQ392" s="213"/>
      <c r="BA392" s="13" t="s">
        <v>233</v>
      </c>
      <c r="BB392" s="12" t="str">
        <f>IF(BB53="X","-Y","-X")</f>
        <v>-Y</v>
      </c>
      <c r="BC392" s="213"/>
      <c r="BD392" s="213"/>
      <c r="BE392" s="133" t="s">
        <v>234</v>
      </c>
      <c r="BG392" s="213"/>
      <c r="BH392" s="213"/>
      <c r="BR392" s="13" t="s">
        <v>233</v>
      </c>
      <c r="BS392" s="12" t="str">
        <f>IF(BS53="X","-Y","-X")</f>
        <v>-X</v>
      </c>
      <c r="BT392" s="213"/>
      <c r="BU392" s="213"/>
      <c r="BV392" s="133" t="s">
        <v>234</v>
      </c>
      <c r="BX392" s="213"/>
      <c r="BY392" s="213"/>
      <c r="CI392" s="13" t="s">
        <v>233</v>
      </c>
      <c r="CJ392" s="12" t="str">
        <f>IF(CJ53="X","-Y","-X")</f>
        <v>-X</v>
      </c>
      <c r="CK392" s="213"/>
      <c r="CL392" s="213"/>
      <c r="CM392" s="133" t="s">
        <v>234</v>
      </c>
      <c r="CO392" s="213"/>
      <c r="CP392" s="213"/>
      <c r="CZ392" s="13" t="s">
        <v>233</v>
      </c>
      <c r="DA392" s="12" t="str">
        <f>IF(DA53="X","-Y","-X")</f>
        <v>-X</v>
      </c>
      <c r="DB392" s="213"/>
      <c r="DC392" s="213"/>
      <c r="DD392" s="133" t="s">
        <v>234</v>
      </c>
      <c r="DF392" s="213"/>
      <c r="DG392" s="213"/>
      <c r="DQ392" s="13" t="s">
        <v>233</v>
      </c>
      <c r="DR392" s="12" t="str">
        <f>IF(DR53="X","-Y","-X")</f>
        <v>-X</v>
      </c>
      <c r="DS392" s="213"/>
      <c r="DT392" s="213"/>
      <c r="DU392" s="133" t="s">
        <v>234</v>
      </c>
      <c r="DW392" s="213"/>
      <c r="DX392" s="213"/>
    </row>
    <row r="393" spans="1:136" x14ac:dyDescent="0.2">
      <c r="B393" s="13" t="s">
        <v>235</v>
      </c>
      <c r="C393" s="12" t="str">
        <f>IF(C53="X","+X","+Y")</f>
        <v>+X</v>
      </c>
      <c r="D393" s="17"/>
      <c r="E393" s="17"/>
      <c r="F393" s="133" t="s">
        <v>236</v>
      </c>
      <c r="G393" s="17"/>
      <c r="H393" s="17"/>
      <c r="I393" s="17"/>
      <c r="S393" s="13" t="s">
        <v>235</v>
      </c>
      <c r="T393" s="12" t="str">
        <f>IF(T53="X","+X","+Y")</f>
        <v>+X</v>
      </c>
      <c r="U393" s="213"/>
      <c r="V393" s="213"/>
      <c r="W393" s="133" t="s">
        <v>236</v>
      </c>
      <c r="X393" s="213"/>
      <c r="Y393" s="213"/>
      <c r="Z393" s="213"/>
      <c r="AJ393" s="13" t="s">
        <v>235</v>
      </c>
      <c r="AK393" s="12" t="str">
        <f>IF(AK53="X","+X","+Y")</f>
        <v>+X</v>
      </c>
      <c r="AL393" s="213"/>
      <c r="AM393" s="213"/>
      <c r="AN393" s="133" t="s">
        <v>236</v>
      </c>
      <c r="AO393" s="213"/>
      <c r="AP393" s="213"/>
      <c r="AQ393" s="213"/>
      <c r="BA393" s="13" t="s">
        <v>235</v>
      </c>
      <c r="BB393" s="12" t="str">
        <f>IF(BB53="X","+X","+Y")</f>
        <v>+X</v>
      </c>
      <c r="BC393" s="213"/>
      <c r="BD393" s="213"/>
      <c r="BE393" s="133" t="s">
        <v>236</v>
      </c>
      <c r="BF393" s="213"/>
      <c r="BG393" s="213"/>
      <c r="BH393" s="213"/>
      <c r="BR393" s="13" t="s">
        <v>235</v>
      </c>
      <c r="BS393" s="12" t="str">
        <f>IF(BS53="X","+X","+Y")</f>
        <v>+Y</v>
      </c>
      <c r="BT393" s="213"/>
      <c r="BU393" s="213"/>
      <c r="BV393" s="133" t="s">
        <v>236</v>
      </c>
      <c r="BW393" s="213"/>
      <c r="BX393" s="213"/>
      <c r="BY393" s="213"/>
      <c r="CI393" s="13" t="s">
        <v>235</v>
      </c>
      <c r="CJ393" s="12" t="str">
        <f>IF(CJ53="X","+X","+Y")</f>
        <v>+Y</v>
      </c>
      <c r="CK393" s="213"/>
      <c r="CL393" s="213"/>
      <c r="CM393" s="133" t="s">
        <v>236</v>
      </c>
      <c r="CN393" s="213"/>
      <c r="CO393" s="213"/>
      <c r="CP393" s="213"/>
      <c r="CZ393" s="13" t="s">
        <v>235</v>
      </c>
      <c r="DA393" s="12" t="str">
        <f>IF(DA53="X","+X","+Y")</f>
        <v>+Y</v>
      </c>
      <c r="DB393" s="213"/>
      <c r="DC393" s="213"/>
      <c r="DD393" s="133" t="s">
        <v>236</v>
      </c>
      <c r="DE393" s="213"/>
      <c r="DF393" s="213"/>
      <c r="DG393" s="213"/>
      <c r="DQ393" s="13" t="s">
        <v>235</v>
      </c>
      <c r="DR393" s="12" t="str">
        <f>IF(DR53="X","+X","+Y")</f>
        <v>+Y</v>
      </c>
      <c r="DS393" s="213"/>
      <c r="DT393" s="213"/>
      <c r="DU393" s="133" t="s">
        <v>236</v>
      </c>
      <c r="DV393" s="213"/>
      <c r="DW393" s="213"/>
      <c r="DX393" s="213"/>
    </row>
    <row r="394" spans="1:136" x14ac:dyDescent="0.2">
      <c r="B394" s="13" t="s">
        <v>199</v>
      </c>
      <c r="C394" s="12" t="str">
        <f>IF(C53="X","-X","-Y")</f>
        <v>-X</v>
      </c>
      <c r="D394" s="17"/>
      <c r="E394" s="17"/>
      <c r="F394" s="17"/>
      <c r="G394" s="17"/>
      <c r="H394" s="17"/>
      <c r="I394" s="17"/>
      <c r="S394" s="13" t="s">
        <v>199</v>
      </c>
      <c r="T394" s="12" t="str">
        <f>IF(T53="X","-X","-Y")</f>
        <v>-X</v>
      </c>
      <c r="U394" s="213"/>
      <c r="V394" s="213"/>
      <c r="W394" s="213"/>
      <c r="X394" s="213"/>
      <c r="Y394" s="213"/>
      <c r="Z394" s="213"/>
      <c r="AJ394" s="13" t="s">
        <v>199</v>
      </c>
      <c r="AK394" s="12" t="str">
        <f>IF(AK53="X","-X","-Y")</f>
        <v>-X</v>
      </c>
      <c r="AL394" s="213"/>
      <c r="AM394" s="213"/>
      <c r="AN394" s="213"/>
      <c r="AO394" s="213"/>
      <c r="AP394" s="213"/>
      <c r="AQ394" s="213"/>
      <c r="BA394" s="13" t="s">
        <v>199</v>
      </c>
      <c r="BB394" s="12" t="str">
        <f>IF(BB53="X","-X","-Y")</f>
        <v>-X</v>
      </c>
      <c r="BC394" s="213"/>
      <c r="BD394" s="213"/>
      <c r="BE394" s="213"/>
      <c r="BF394" s="213"/>
      <c r="BG394" s="213"/>
      <c r="BH394" s="213"/>
      <c r="BR394" s="13" t="s">
        <v>199</v>
      </c>
      <c r="BS394" s="12" t="str">
        <f>IF(BS53="X","-X","-Y")</f>
        <v>-Y</v>
      </c>
      <c r="BT394" s="213"/>
      <c r="BU394" s="213"/>
      <c r="BV394" s="213"/>
      <c r="BW394" s="213"/>
      <c r="BX394" s="213"/>
      <c r="BY394" s="213"/>
      <c r="CI394" s="13" t="s">
        <v>199</v>
      </c>
      <c r="CJ394" s="12" t="str">
        <f>IF(CJ53="X","-X","-Y")</f>
        <v>-Y</v>
      </c>
      <c r="CK394" s="213"/>
      <c r="CL394" s="213"/>
      <c r="CM394" s="213"/>
      <c r="CN394" s="213"/>
      <c r="CO394" s="213"/>
      <c r="CP394" s="213"/>
      <c r="CZ394" s="13" t="s">
        <v>199</v>
      </c>
      <c r="DA394" s="12" t="str">
        <f>IF(DA53="X","-X","-Y")</f>
        <v>-Y</v>
      </c>
      <c r="DB394" s="213"/>
      <c r="DC394" s="213"/>
      <c r="DD394" s="213"/>
      <c r="DE394" s="213"/>
      <c r="DF394" s="213"/>
      <c r="DG394" s="213"/>
      <c r="DQ394" s="13" t="s">
        <v>199</v>
      </c>
      <c r="DR394" s="12" t="str">
        <f>IF(DR53="X","-X","-Y")</f>
        <v>-Y</v>
      </c>
      <c r="DS394" s="213"/>
      <c r="DT394" s="213"/>
      <c r="DU394" s="213"/>
      <c r="DV394" s="213"/>
      <c r="DW394" s="213"/>
      <c r="DX394" s="213"/>
    </row>
    <row r="395" spans="1:136" x14ac:dyDescent="0.2">
      <c r="B395" s="13" t="s">
        <v>237</v>
      </c>
      <c r="C395" s="12" t="str">
        <f>IF(C53="X","+Y","+X")</f>
        <v>+Y</v>
      </c>
      <c r="D395" s="17"/>
      <c r="E395" s="17"/>
      <c r="F395" s="17"/>
      <c r="G395" s="17"/>
      <c r="H395" s="17"/>
      <c r="I395" s="17"/>
      <c r="S395" s="13" t="s">
        <v>237</v>
      </c>
      <c r="T395" s="12" t="str">
        <f>IF(T53="X","+Y","+X")</f>
        <v>+Y</v>
      </c>
      <c r="U395" s="213"/>
      <c r="V395" s="213"/>
      <c r="W395" s="213"/>
      <c r="X395" s="213"/>
      <c r="Y395" s="213"/>
      <c r="Z395" s="213"/>
      <c r="AJ395" s="13" t="s">
        <v>237</v>
      </c>
      <c r="AK395" s="12" t="str">
        <f>IF(AK53="X","+Y","+X")</f>
        <v>+Y</v>
      </c>
      <c r="AL395" s="213"/>
      <c r="AM395" s="213"/>
      <c r="AN395" s="213"/>
      <c r="AO395" s="213"/>
      <c r="AP395" s="213"/>
      <c r="AQ395" s="213"/>
      <c r="BA395" s="13" t="s">
        <v>237</v>
      </c>
      <c r="BB395" s="12" t="str">
        <f>IF(BB53="X","+Y","+X")</f>
        <v>+Y</v>
      </c>
      <c r="BC395" s="213"/>
      <c r="BD395" s="213"/>
      <c r="BE395" s="213"/>
      <c r="BF395" s="213"/>
      <c r="BG395" s="213"/>
      <c r="BH395" s="213"/>
      <c r="BR395" s="13" t="s">
        <v>237</v>
      </c>
      <c r="BS395" s="12" t="str">
        <f>IF(BS53="X","+Y","+X")</f>
        <v>+X</v>
      </c>
      <c r="BT395" s="213"/>
      <c r="BU395" s="213"/>
      <c r="BV395" s="213"/>
      <c r="BW395" s="213"/>
      <c r="BX395" s="213"/>
      <c r="BY395" s="213"/>
      <c r="CI395" s="13" t="s">
        <v>237</v>
      </c>
      <c r="CJ395" s="12" t="str">
        <f>IF(CJ53="X","+Y","+X")</f>
        <v>+X</v>
      </c>
      <c r="CK395" s="213"/>
      <c r="CL395" s="213"/>
      <c r="CM395" s="213"/>
      <c r="CN395" s="213"/>
      <c r="CO395" s="213"/>
      <c r="CP395" s="213"/>
      <c r="CZ395" s="13" t="s">
        <v>237</v>
      </c>
      <c r="DA395" s="12" t="str">
        <f>IF(DA53="X","+Y","+X")</f>
        <v>+X</v>
      </c>
      <c r="DB395" s="213"/>
      <c r="DC395" s="213"/>
      <c r="DD395" s="213"/>
      <c r="DE395" s="213"/>
      <c r="DF395" s="213"/>
      <c r="DG395" s="213"/>
      <c r="DQ395" s="13" t="s">
        <v>237</v>
      </c>
      <c r="DR395" s="12" t="str">
        <f>IF(DR53="X","+Y","+X")</f>
        <v>+X</v>
      </c>
      <c r="DS395" s="213"/>
      <c r="DT395" s="213"/>
      <c r="DU395" s="213"/>
      <c r="DV395" s="213"/>
      <c r="DW395" s="213"/>
      <c r="DX395" s="213"/>
    </row>
    <row r="396" spans="1:136" x14ac:dyDescent="0.2">
      <c r="B396" s="13" t="s">
        <v>238</v>
      </c>
      <c r="C396" s="12" t="str">
        <f>IF(C53="X","-Y","-X")</f>
        <v>-Y</v>
      </c>
      <c r="D396" s="17"/>
      <c r="E396" s="17"/>
      <c r="F396" s="17"/>
      <c r="G396" s="17"/>
      <c r="H396" s="17"/>
      <c r="I396" s="17"/>
      <c r="S396" s="13" t="s">
        <v>238</v>
      </c>
      <c r="T396" s="12" t="str">
        <f>IF(T53="X","-Y","-X")</f>
        <v>-Y</v>
      </c>
      <c r="U396" s="213"/>
      <c r="V396" s="213"/>
      <c r="W396" s="213"/>
      <c r="X396" s="213"/>
      <c r="Y396" s="213"/>
      <c r="Z396" s="213"/>
      <c r="AJ396" s="13" t="s">
        <v>238</v>
      </c>
      <c r="AK396" s="12" t="str">
        <f>IF(AK53="X","-Y","-X")</f>
        <v>-Y</v>
      </c>
      <c r="AL396" s="213"/>
      <c r="AM396" s="213"/>
      <c r="AN396" s="213"/>
      <c r="AO396" s="213"/>
      <c r="AP396" s="213"/>
      <c r="AQ396" s="213"/>
      <c r="BA396" s="13" t="s">
        <v>238</v>
      </c>
      <c r="BB396" s="12" t="str">
        <f>IF(BB53="X","-Y","-X")</f>
        <v>-Y</v>
      </c>
      <c r="BC396" s="213"/>
      <c r="BD396" s="213"/>
      <c r="BE396" s="213"/>
      <c r="BF396" s="213"/>
      <c r="BG396" s="213"/>
      <c r="BH396" s="213"/>
      <c r="BR396" s="13" t="s">
        <v>238</v>
      </c>
      <c r="BS396" s="12" t="str">
        <f>IF(BS53="X","-Y","-X")</f>
        <v>-X</v>
      </c>
      <c r="BT396" s="213"/>
      <c r="BU396" s="213"/>
      <c r="BV396" s="213"/>
      <c r="BW396" s="213"/>
      <c r="BX396" s="213"/>
      <c r="BY396" s="213"/>
      <c r="CI396" s="13" t="s">
        <v>238</v>
      </c>
      <c r="CJ396" s="12" t="str">
        <f>IF(CJ53="X","-Y","-X")</f>
        <v>-X</v>
      </c>
      <c r="CK396" s="213"/>
      <c r="CL396" s="213"/>
      <c r="CM396" s="213"/>
      <c r="CN396" s="213"/>
      <c r="CO396" s="213"/>
      <c r="CP396" s="213"/>
      <c r="CZ396" s="13" t="s">
        <v>238</v>
      </c>
      <c r="DA396" s="12" t="str">
        <f>IF(DA53="X","-Y","-X")</f>
        <v>-X</v>
      </c>
      <c r="DB396" s="213"/>
      <c r="DC396" s="213"/>
      <c r="DD396" s="213"/>
      <c r="DE396" s="213"/>
      <c r="DF396" s="213"/>
      <c r="DG396" s="213"/>
      <c r="DQ396" s="13" t="s">
        <v>238</v>
      </c>
      <c r="DR396" s="12" t="str">
        <f>IF(DR53="X","-Y","-X")</f>
        <v>-X</v>
      </c>
      <c r="DS396" s="213"/>
      <c r="DT396" s="213"/>
      <c r="DU396" s="213"/>
      <c r="DV396" s="213"/>
      <c r="DW396" s="213"/>
      <c r="DX396" s="213"/>
    </row>
    <row r="397" spans="1:136" x14ac:dyDescent="0.2">
      <c r="B397" s="13" t="s">
        <v>239</v>
      </c>
      <c r="C397" s="134" t="str">
        <f>B384</f>
        <v>Enclosed</v>
      </c>
      <c r="D397" s="12"/>
      <c r="E397" s="17"/>
      <c r="F397" s="17"/>
      <c r="G397" s="17"/>
      <c r="H397" s="17"/>
      <c r="I397" s="17"/>
      <c r="S397" s="13" t="s">
        <v>239</v>
      </c>
      <c r="T397" s="134" t="str">
        <f>S384</f>
        <v>Enclosed</v>
      </c>
      <c r="U397" s="12"/>
      <c r="V397" s="213"/>
      <c r="W397" s="213"/>
      <c r="X397" s="213"/>
      <c r="Y397" s="213"/>
      <c r="Z397" s="213"/>
      <c r="AJ397" s="13" t="s">
        <v>239</v>
      </c>
      <c r="AK397" s="134" t="str">
        <f>AJ384</f>
        <v>Enclosed</v>
      </c>
      <c r="AL397" s="12"/>
      <c r="AM397" s="213"/>
      <c r="AN397" s="213"/>
      <c r="AO397" s="213"/>
      <c r="AP397" s="213"/>
      <c r="AQ397" s="213"/>
      <c r="BA397" s="13" t="s">
        <v>239</v>
      </c>
      <c r="BB397" s="134" t="str">
        <f>BA384</f>
        <v>Enclosed</v>
      </c>
      <c r="BC397" s="12"/>
      <c r="BD397" s="213"/>
      <c r="BE397" s="213"/>
      <c r="BF397" s="213"/>
      <c r="BG397" s="213"/>
      <c r="BH397" s="213"/>
      <c r="BR397" s="13" t="s">
        <v>239</v>
      </c>
      <c r="BS397" s="134" t="str">
        <f>BR384</f>
        <v>Enclosed</v>
      </c>
      <c r="BT397" s="12"/>
      <c r="BU397" s="213"/>
      <c r="BV397" s="213"/>
      <c r="BW397" s="213"/>
      <c r="BX397" s="213"/>
      <c r="BY397" s="213"/>
      <c r="CI397" s="13" t="s">
        <v>239</v>
      </c>
      <c r="CJ397" s="134" t="str">
        <f>CI384</f>
        <v>Enclosed</v>
      </c>
      <c r="CK397" s="12"/>
      <c r="CL397" s="213"/>
      <c r="CM397" s="213"/>
      <c r="CN397" s="213"/>
      <c r="CO397" s="213"/>
      <c r="CP397" s="213"/>
      <c r="CZ397" s="13" t="s">
        <v>239</v>
      </c>
      <c r="DA397" s="134" t="str">
        <f>CZ384</f>
        <v>Enclosed</v>
      </c>
      <c r="DB397" s="12"/>
      <c r="DC397" s="213"/>
      <c r="DD397" s="213"/>
      <c r="DE397" s="213"/>
      <c r="DF397" s="213"/>
      <c r="DG397" s="213"/>
      <c r="DQ397" s="13" t="s">
        <v>239</v>
      </c>
      <c r="DR397" s="134" t="str">
        <f>DQ384</f>
        <v>Enclosed</v>
      </c>
      <c r="DS397" s="12"/>
      <c r="DT397" s="213"/>
      <c r="DU397" s="213"/>
      <c r="DV397" s="213"/>
      <c r="DW397" s="213"/>
      <c r="DX397" s="213"/>
    </row>
    <row r="398" spans="1:136" x14ac:dyDescent="0.2">
      <c r="B398" s="39"/>
      <c r="C398" s="17"/>
      <c r="D398" s="17"/>
      <c r="E398" s="17"/>
      <c r="F398" s="17"/>
      <c r="G398" s="17"/>
      <c r="H398" s="17"/>
      <c r="I398" s="17"/>
      <c r="S398" s="39"/>
      <c r="T398" s="213"/>
      <c r="U398" s="213"/>
      <c r="V398" s="213"/>
      <c r="W398" s="213"/>
      <c r="X398" s="213"/>
      <c r="Y398" s="213"/>
      <c r="Z398" s="213"/>
      <c r="AJ398" s="39"/>
      <c r="AK398" s="213"/>
      <c r="AL398" s="213"/>
      <c r="AM398" s="213"/>
      <c r="AN398" s="213"/>
      <c r="AO398" s="213"/>
      <c r="AP398" s="213"/>
      <c r="AQ398" s="213"/>
      <c r="BA398" s="39"/>
      <c r="BB398" s="213"/>
      <c r="BC398" s="213"/>
      <c r="BD398" s="213"/>
      <c r="BE398" s="213"/>
      <c r="BF398" s="213"/>
      <c r="BG398" s="213"/>
      <c r="BH398" s="213"/>
      <c r="BR398" s="39"/>
      <c r="BS398" s="213"/>
      <c r="BT398" s="213"/>
      <c r="BU398" s="213"/>
      <c r="BV398" s="213"/>
      <c r="BW398" s="213"/>
      <c r="BX398" s="213"/>
      <c r="BY398" s="213"/>
      <c r="CI398" s="39"/>
      <c r="CJ398" s="213"/>
      <c r="CK398" s="213"/>
      <c r="CL398" s="213"/>
      <c r="CM398" s="213"/>
      <c r="CN398" s="213"/>
      <c r="CO398" s="213"/>
      <c r="CP398" s="213"/>
      <c r="CZ398" s="39"/>
      <c r="DA398" s="213"/>
      <c r="DB398" s="213"/>
      <c r="DC398" s="213"/>
      <c r="DD398" s="213"/>
      <c r="DE398" s="213"/>
      <c r="DF398" s="213"/>
      <c r="DG398" s="213"/>
      <c r="DQ398" s="39"/>
      <c r="DR398" s="213"/>
      <c r="DS398" s="213"/>
      <c r="DT398" s="213"/>
      <c r="DU398" s="213"/>
      <c r="DV398" s="213"/>
      <c r="DW398" s="213"/>
      <c r="DX398" s="213"/>
    </row>
    <row r="399" spans="1:136" x14ac:dyDescent="0.2">
      <c r="B399" s="39"/>
      <c r="C399" s="17"/>
      <c r="D399" s="17"/>
      <c r="E399" s="17"/>
      <c r="F399" s="17"/>
      <c r="G399" s="17"/>
      <c r="H399" s="17"/>
      <c r="I399" s="17"/>
      <c r="J399" s="235" t="s">
        <v>174</v>
      </c>
      <c r="K399" s="236"/>
      <c r="L399" s="236"/>
      <c r="M399" s="237"/>
      <c r="N399" s="235" t="s">
        <v>174</v>
      </c>
      <c r="O399" s="236"/>
      <c r="P399" s="236"/>
      <c r="Q399" s="237"/>
      <c r="S399" s="39"/>
      <c r="T399" s="213"/>
      <c r="U399" s="213"/>
      <c r="V399" s="213"/>
      <c r="W399" s="213"/>
      <c r="X399" s="213"/>
      <c r="Y399" s="213"/>
      <c r="Z399" s="213"/>
      <c r="AA399" s="235" t="s">
        <v>174</v>
      </c>
      <c r="AB399" s="236"/>
      <c r="AC399" s="236"/>
      <c r="AD399" s="237"/>
      <c r="AE399" s="235" t="s">
        <v>174</v>
      </c>
      <c r="AF399" s="236"/>
      <c r="AG399" s="236"/>
      <c r="AH399" s="237"/>
      <c r="AJ399" s="39"/>
      <c r="AK399" s="213"/>
      <c r="AL399" s="213"/>
      <c r="AM399" s="213"/>
      <c r="AN399" s="213"/>
      <c r="AO399" s="213"/>
      <c r="AP399" s="213"/>
      <c r="AQ399" s="213"/>
      <c r="AR399" s="235" t="s">
        <v>174</v>
      </c>
      <c r="AS399" s="236"/>
      <c r="AT399" s="236"/>
      <c r="AU399" s="237"/>
      <c r="AV399" s="235" t="s">
        <v>174</v>
      </c>
      <c r="AW399" s="236"/>
      <c r="AX399" s="236"/>
      <c r="AY399" s="237"/>
      <c r="BA399" s="39"/>
      <c r="BB399" s="213"/>
      <c r="BC399" s="213"/>
      <c r="BD399" s="213"/>
      <c r="BE399" s="213"/>
      <c r="BF399" s="213"/>
      <c r="BG399" s="213"/>
      <c r="BH399" s="213"/>
      <c r="BI399" s="235" t="s">
        <v>174</v>
      </c>
      <c r="BJ399" s="236"/>
      <c r="BK399" s="236"/>
      <c r="BL399" s="237"/>
      <c r="BM399" s="235" t="s">
        <v>174</v>
      </c>
      <c r="BN399" s="236"/>
      <c r="BO399" s="236"/>
      <c r="BP399" s="237"/>
      <c r="BR399" s="39"/>
      <c r="BS399" s="213"/>
      <c r="BT399" s="213"/>
      <c r="BU399" s="213"/>
      <c r="BV399" s="213"/>
      <c r="BW399" s="213"/>
      <c r="BX399" s="213"/>
      <c r="BY399" s="213"/>
      <c r="BZ399" s="235" t="s">
        <v>174</v>
      </c>
      <c r="CA399" s="236"/>
      <c r="CB399" s="236"/>
      <c r="CC399" s="237"/>
      <c r="CD399" s="235" t="s">
        <v>174</v>
      </c>
      <c r="CE399" s="236"/>
      <c r="CF399" s="236"/>
      <c r="CG399" s="237"/>
      <c r="CI399" s="39"/>
      <c r="CJ399" s="213"/>
      <c r="CK399" s="213"/>
      <c r="CL399" s="213"/>
      <c r="CM399" s="213"/>
      <c r="CN399" s="213"/>
      <c r="CO399" s="213"/>
      <c r="CP399" s="213"/>
      <c r="CQ399" s="235" t="s">
        <v>174</v>
      </c>
      <c r="CR399" s="236"/>
      <c r="CS399" s="236"/>
      <c r="CT399" s="237"/>
      <c r="CU399" s="235" t="s">
        <v>174</v>
      </c>
      <c r="CV399" s="236"/>
      <c r="CW399" s="236"/>
      <c r="CX399" s="237"/>
      <c r="CZ399" s="39"/>
      <c r="DA399" s="213"/>
      <c r="DB399" s="213"/>
      <c r="DC399" s="213"/>
      <c r="DD399" s="213"/>
      <c r="DE399" s="213"/>
      <c r="DF399" s="213"/>
      <c r="DG399" s="213"/>
      <c r="DH399" s="235" t="s">
        <v>174</v>
      </c>
      <c r="DI399" s="236"/>
      <c r="DJ399" s="236"/>
      <c r="DK399" s="237"/>
      <c r="DL399" s="235" t="s">
        <v>174</v>
      </c>
      <c r="DM399" s="236"/>
      <c r="DN399" s="236"/>
      <c r="DO399" s="237"/>
      <c r="DQ399" s="39"/>
      <c r="DR399" s="213"/>
      <c r="DS399" s="213"/>
      <c r="DT399" s="213"/>
      <c r="DU399" s="213"/>
      <c r="DV399" s="213"/>
      <c r="DW399" s="213"/>
      <c r="DX399" s="213"/>
      <c r="DY399" s="235" t="s">
        <v>174</v>
      </c>
      <c r="DZ399" s="236"/>
      <c r="EA399" s="236"/>
      <c r="EB399" s="237"/>
      <c r="EC399" s="235" t="s">
        <v>174</v>
      </c>
      <c r="ED399" s="236"/>
      <c r="EE399" s="236"/>
      <c r="EF399" s="237"/>
    </row>
    <row r="400" spans="1:136" x14ac:dyDescent="0.2">
      <c r="B400" s="13"/>
      <c r="C400" s="17"/>
      <c r="D400" s="17"/>
      <c r="E400" s="17"/>
      <c r="F400" s="17"/>
      <c r="G400" s="17"/>
      <c r="H400" s="17"/>
      <c r="I400" s="17"/>
      <c r="J400" s="61" t="s">
        <v>176</v>
      </c>
      <c r="K400" s="105" t="s">
        <v>177</v>
      </c>
      <c r="L400" s="105" t="s">
        <v>178</v>
      </c>
      <c r="M400" s="106" t="s">
        <v>179</v>
      </c>
      <c r="N400" s="82" t="s">
        <v>176</v>
      </c>
      <c r="O400" s="31" t="s">
        <v>177</v>
      </c>
      <c r="P400" s="31" t="s">
        <v>178</v>
      </c>
      <c r="Q400" s="83" t="s">
        <v>179</v>
      </c>
      <c r="S400" s="13"/>
      <c r="T400" s="213"/>
      <c r="U400" s="213"/>
      <c r="V400" s="213"/>
      <c r="W400" s="213"/>
      <c r="X400" s="213"/>
      <c r="Y400" s="213"/>
      <c r="Z400" s="213"/>
      <c r="AA400" s="206" t="s">
        <v>176</v>
      </c>
      <c r="AB400" s="207" t="s">
        <v>177</v>
      </c>
      <c r="AC400" s="207" t="s">
        <v>178</v>
      </c>
      <c r="AD400" s="208" t="s">
        <v>179</v>
      </c>
      <c r="AE400" s="215" t="s">
        <v>176</v>
      </c>
      <c r="AF400" s="216" t="s">
        <v>177</v>
      </c>
      <c r="AG400" s="216" t="s">
        <v>178</v>
      </c>
      <c r="AH400" s="217" t="s">
        <v>179</v>
      </c>
      <c r="AJ400" s="13"/>
      <c r="AK400" s="213"/>
      <c r="AL400" s="213"/>
      <c r="AM400" s="213"/>
      <c r="AN400" s="213"/>
      <c r="AO400" s="213"/>
      <c r="AP400" s="213"/>
      <c r="AQ400" s="213"/>
      <c r="AR400" s="206" t="s">
        <v>176</v>
      </c>
      <c r="AS400" s="207" t="s">
        <v>177</v>
      </c>
      <c r="AT400" s="207" t="s">
        <v>178</v>
      </c>
      <c r="AU400" s="208" t="s">
        <v>179</v>
      </c>
      <c r="AV400" s="215" t="s">
        <v>176</v>
      </c>
      <c r="AW400" s="216" t="s">
        <v>177</v>
      </c>
      <c r="AX400" s="216" t="s">
        <v>178</v>
      </c>
      <c r="AY400" s="217" t="s">
        <v>179</v>
      </c>
      <c r="BA400" s="13"/>
      <c r="BB400" s="213"/>
      <c r="BC400" s="213"/>
      <c r="BD400" s="213"/>
      <c r="BE400" s="213"/>
      <c r="BF400" s="213"/>
      <c r="BG400" s="213"/>
      <c r="BH400" s="213"/>
      <c r="BI400" s="206" t="s">
        <v>176</v>
      </c>
      <c r="BJ400" s="207" t="s">
        <v>177</v>
      </c>
      <c r="BK400" s="207" t="s">
        <v>178</v>
      </c>
      <c r="BL400" s="208" t="s">
        <v>179</v>
      </c>
      <c r="BM400" s="215" t="s">
        <v>176</v>
      </c>
      <c r="BN400" s="216" t="s">
        <v>177</v>
      </c>
      <c r="BO400" s="216" t="s">
        <v>178</v>
      </c>
      <c r="BP400" s="217" t="s">
        <v>179</v>
      </c>
      <c r="BR400" s="13"/>
      <c r="BS400" s="213"/>
      <c r="BT400" s="213"/>
      <c r="BU400" s="213"/>
      <c r="BV400" s="213"/>
      <c r="BW400" s="213"/>
      <c r="BX400" s="213"/>
      <c r="BY400" s="213"/>
      <c r="BZ400" s="206" t="s">
        <v>176</v>
      </c>
      <c r="CA400" s="207" t="s">
        <v>177</v>
      </c>
      <c r="CB400" s="207" t="s">
        <v>178</v>
      </c>
      <c r="CC400" s="208" t="s">
        <v>179</v>
      </c>
      <c r="CD400" s="215" t="s">
        <v>176</v>
      </c>
      <c r="CE400" s="216" t="s">
        <v>177</v>
      </c>
      <c r="CF400" s="216" t="s">
        <v>178</v>
      </c>
      <c r="CG400" s="217" t="s">
        <v>179</v>
      </c>
      <c r="CI400" s="13"/>
      <c r="CJ400" s="213"/>
      <c r="CK400" s="213"/>
      <c r="CL400" s="213"/>
      <c r="CM400" s="213"/>
      <c r="CN400" s="213"/>
      <c r="CO400" s="213"/>
      <c r="CP400" s="213"/>
      <c r="CQ400" s="206" t="s">
        <v>176</v>
      </c>
      <c r="CR400" s="207" t="s">
        <v>177</v>
      </c>
      <c r="CS400" s="207" t="s">
        <v>178</v>
      </c>
      <c r="CT400" s="208" t="s">
        <v>179</v>
      </c>
      <c r="CU400" s="215" t="s">
        <v>176</v>
      </c>
      <c r="CV400" s="216" t="s">
        <v>177</v>
      </c>
      <c r="CW400" s="216" t="s">
        <v>178</v>
      </c>
      <c r="CX400" s="217" t="s">
        <v>179</v>
      </c>
      <c r="CZ400" s="13"/>
      <c r="DA400" s="213"/>
      <c r="DB400" s="213"/>
      <c r="DC400" s="213"/>
      <c r="DD400" s="213"/>
      <c r="DE400" s="213"/>
      <c r="DF400" s="213"/>
      <c r="DG400" s="213"/>
      <c r="DH400" s="206" t="s">
        <v>176</v>
      </c>
      <c r="DI400" s="207" t="s">
        <v>177</v>
      </c>
      <c r="DJ400" s="207" t="s">
        <v>178</v>
      </c>
      <c r="DK400" s="208" t="s">
        <v>179</v>
      </c>
      <c r="DL400" s="215" t="s">
        <v>176</v>
      </c>
      <c r="DM400" s="216" t="s">
        <v>177</v>
      </c>
      <c r="DN400" s="216" t="s">
        <v>178</v>
      </c>
      <c r="DO400" s="217" t="s">
        <v>179</v>
      </c>
      <c r="DQ400" s="13"/>
      <c r="DR400" s="213"/>
      <c r="DS400" s="213"/>
      <c r="DT400" s="213"/>
      <c r="DU400" s="213"/>
      <c r="DV400" s="213"/>
      <c r="DW400" s="213"/>
      <c r="DX400" s="213"/>
      <c r="DY400" s="206" t="s">
        <v>176</v>
      </c>
      <c r="DZ400" s="207" t="s">
        <v>177</v>
      </c>
      <c r="EA400" s="207" t="s">
        <v>178</v>
      </c>
      <c r="EB400" s="208" t="s">
        <v>179</v>
      </c>
      <c r="EC400" s="215" t="s">
        <v>176</v>
      </c>
      <c r="ED400" s="216" t="s">
        <v>177</v>
      </c>
      <c r="EE400" s="216" t="s">
        <v>178</v>
      </c>
      <c r="EF400" s="217" t="s">
        <v>179</v>
      </c>
    </row>
    <row r="401" spans="1:136" x14ac:dyDescent="0.2">
      <c r="B401" s="13"/>
      <c r="C401" s="17"/>
      <c r="D401" s="61" t="s">
        <v>240</v>
      </c>
      <c r="E401" s="105" t="s">
        <v>241</v>
      </c>
      <c r="F401" s="105" t="s">
        <v>242</v>
      </c>
      <c r="G401" s="106" t="s">
        <v>243</v>
      </c>
      <c r="H401" s="61" t="s">
        <v>244</v>
      </c>
      <c r="I401" s="106" t="s">
        <v>245</v>
      </c>
      <c r="J401" s="235" t="s">
        <v>246</v>
      </c>
      <c r="K401" s="236"/>
      <c r="L401" s="236"/>
      <c r="M401" s="237"/>
      <c r="N401" s="236" t="s">
        <v>247</v>
      </c>
      <c r="O401" s="236"/>
      <c r="P401" s="236"/>
      <c r="Q401" s="237"/>
      <c r="S401" s="13"/>
      <c r="T401" s="213"/>
      <c r="U401" s="206" t="s">
        <v>240</v>
      </c>
      <c r="V401" s="207" t="s">
        <v>241</v>
      </c>
      <c r="W401" s="207" t="s">
        <v>242</v>
      </c>
      <c r="X401" s="208" t="s">
        <v>243</v>
      </c>
      <c r="Y401" s="206" t="s">
        <v>244</v>
      </c>
      <c r="Z401" s="208" t="s">
        <v>245</v>
      </c>
      <c r="AA401" s="235" t="s">
        <v>246</v>
      </c>
      <c r="AB401" s="236"/>
      <c r="AC401" s="236"/>
      <c r="AD401" s="237"/>
      <c r="AE401" s="236" t="s">
        <v>247</v>
      </c>
      <c r="AF401" s="236"/>
      <c r="AG401" s="236"/>
      <c r="AH401" s="237"/>
      <c r="AJ401" s="13"/>
      <c r="AK401" s="213"/>
      <c r="AL401" s="206" t="s">
        <v>240</v>
      </c>
      <c r="AM401" s="207" t="s">
        <v>241</v>
      </c>
      <c r="AN401" s="207" t="s">
        <v>242</v>
      </c>
      <c r="AO401" s="208" t="s">
        <v>243</v>
      </c>
      <c r="AP401" s="206" t="s">
        <v>244</v>
      </c>
      <c r="AQ401" s="208" t="s">
        <v>245</v>
      </c>
      <c r="AR401" s="235" t="s">
        <v>246</v>
      </c>
      <c r="AS401" s="236"/>
      <c r="AT401" s="236"/>
      <c r="AU401" s="237"/>
      <c r="AV401" s="236" t="s">
        <v>247</v>
      </c>
      <c r="AW401" s="236"/>
      <c r="AX401" s="236"/>
      <c r="AY401" s="237"/>
      <c r="BA401" s="13"/>
      <c r="BB401" s="213"/>
      <c r="BC401" s="206" t="s">
        <v>240</v>
      </c>
      <c r="BD401" s="207" t="s">
        <v>241</v>
      </c>
      <c r="BE401" s="207" t="s">
        <v>242</v>
      </c>
      <c r="BF401" s="208" t="s">
        <v>243</v>
      </c>
      <c r="BG401" s="206" t="s">
        <v>244</v>
      </c>
      <c r="BH401" s="208" t="s">
        <v>245</v>
      </c>
      <c r="BI401" s="235" t="s">
        <v>246</v>
      </c>
      <c r="BJ401" s="236"/>
      <c r="BK401" s="236"/>
      <c r="BL401" s="237"/>
      <c r="BM401" s="236" t="s">
        <v>247</v>
      </c>
      <c r="BN401" s="236"/>
      <c r="BO401" s="236"/>
      <c r="BP401" s="237"/>
      <c r="BR401" s="13"/>
      <c r="BS401" s="213"/>
      <c r="BT401" s="206" t="s">
        <v>240</v>
      </c>
      <c r="BU401" s="207" t="s">
        <v>241</v>
      </c>
      <c r="BV401" s="207" t="s">
        <v>242</v>
      </c>
      <c r="BW401" s="208" t="s">
        <v>243</v>
      </c>
      <c r="BX401" s="206" t="s">
        <v>244</v>
      </c>
      <c r="BY401" s="208" t="s">
        <v>245</v>
      </c>
      <c r="BZ401" s="235" t="s">
        <v>246</v>
      </c>
      <c r="CA401" s="236"/>
      <c r="CB401" s="236"/>
      <c r="CC401" s="237"/>
      <c r="CD401" s="236" t="s">
        <v>247</v>
      </c>
      <c r="CE401" s="236"/>
      <c r="CF401" s="236"/>
      <c r="CG401" s="237"/>
      <c r="CI401" s="13"/>
      <c r="CJ401" s="213"/>
      <c r="CK401" s="206" t="s">
        <v>240</v>
      </c>
      <c r="CL401" s="207" t="s">
        <v>241</v>
      </c>
      <c r="CM401" s="207" t="s">
        <v>242</v>
      </c>
      <c r="CN401" s="208" t="s">
        <v>243</v>
      </c>
      <c r="CO401" s="206" t="s">
        <v>244</v>
      </c>
      <c r="CP401" s="208" t="s">
        <v>245</v>
      </c>
      <c r="CQ401" s="235" t="s">
        <v>246</v>
      </c>
      <c r="CR401" s="236"/>
      <c r="CS401" s="236"/>
      <c r="CT401" s="237"/>
      <c r="CU401" s="236" t="s">
        <v>247</v>
      </c>
      <c r="CV401" s="236"/>
      <c r="CW401" s="236"/>
      <c r="CX401" s="237"/>
      <c r="CZ401" s="13"/>
      <c r="DA401" s="213"/>
      <c r="DB401" s="206" t="s">
        <v>240</v>
      </c>
      <c r="DC401" s="207" t="s">
        <v>241</v>
      </c>
      <c r="DD401" s="207" t="s">
        <v>242</v>
      </c>
      <c r="DE401" s="208" t="s">
        <v>243</v>
      </c>
      <c r="DF401" s="206" t="s">
        <v>244</v>
      </c>
      <c r="DG401" s="208" t="s">
        <v>245</v>
      </c>
      <c r="DH401" s="235" t="s">
        <v>246</v>
      </c>
      <c r="DI401" s="236"/>
      <c r="DJ401" s="236"/>
      <c r="DK401" s="237"/>
      <c r="DL401" s="236" t="s">
        <v>247</v>
      </c>
      <c r="DM401" s="236"/>
      <c r="DN401" s="236"/>
      <c r="DO401" s="237"/>
      <c r="DQ401" s="13"/>
      <c r="DR401" s="213"/>
      <c r="DS401" s="206" t="s">
        <v>240</v>
      </c>
      <c r="DT401" s="207" t="s">
        <v>241</v>
      </c>
      <c r="DU401" s="207" t="s">
        <v>242</v>
      </c>
      <c r="DV401" s="208" t="s">
        <v>243</v>
      </c>
      <c r="DW401" s="206" t="s">
        <v>244</v>
      </c>
      <c r="DX401" s="208" t="s">
        <v>245</v>
      </c>
      <c r="DY401" s="235" t="s">
        <v>246</v>
      </c>
      <c r="DZ401" s="236"/>
      <c r="EA401" s="236"/>
      <c r="EB401" s="237"/>
      <c r="EC401" s="236" t="s">
        <v>247</v>
      </c>
      <c r="ED401" s="236"/>
      <c r="EE401" s="236"/>
      <c r="EF401" s="237"/>
    </row>
    <row r="402" spans="1:136" x14ac:dyDescent="0.2">
      <c r="B402" s="13"/>
      <c r="C402" s="17"/>
      <c r="D402" s="135" t="str">
        <f>C389</f>
        <v>+X</v>
      </c>
      <c r="E402" s="136" t="str">
        <f>C390</f>
        <v>-X</v>
      </c>
      <c r="F402" s="136" t="str">
        <f>C391</f>
        <v>+Y</v>
      </c>
      <c r="G402" s="137" t="str">
        <f>C392</f>
        <v>-Y</v>
      </c>
      <c r="H402" s="135" t="str">
        <f>C393</f>
        <v>+X</v>
      </c>
      <c r="I402" s="137" t="str">
        <f>C394</f>
        <v>-X</v>
      </c>
      <c r="J402" s="245" t="str">
        <f>C395</f>
        <v>+Y</v>
      </c>
      <c r="K402" s="246"/>
      <c r="L402" s="246"/>
      <c r="M402" s="247"/>
      <c r="N402" s="245" t="str">
        <f>C396</f>
        <v>-Y</v>
      </c>
      <c r="O402" s="246"/>
      <c r="P402" s="246"/>
      <c r="Q402" s="247"/>
      <c r="S402" s="13"/>
      <c r="T402" s="213"/>
      <c r="U402" s="135" t="str">
        <f>T389</f>
        <v>+X</v>
      </c>
      <c r="V402" s="136" t="str">
        <f>T390</f>
        <v>-X</v>
      </c>
      <c r="W402" s="136" t="str">
        <f>T391</f>
        <v>+Y</v>
      </c>
      <c r="X402" s="137" t="str">
        <f>T392</f>
        <v>-Y</v>
      </c>
      <c r="Y402" s="135" t="str">
        <f>T393</f>
        <v>+X</v>
      </c>
      <c r="Z402" s="137" t="str">
        <f>T394</f>
        <v>-X</v>
      </c>
      <c r="AA402" s="245" t="str">
        <f>T395</f>
        <v>+Y</v>
      </c>
      <c r="AB402" s="246"/>
      <c r="AC402" s="246"/>
      <c r="AD402" s="247"/>
      <c r="AE402" s="245" t="str">
        <f>T396</f>
        <v>-Y</v>
      </c>
      <c r="AF402" s="246"/>
      <c r="AG402" s="246"/>
      <c r="AH402" s="247"/>
      <c r="AJ402" s="13"/>
      <c r="AK402" s="213"/>
      <c r="AL402" s="135" t="str">
        <f>AK389</f>
        <v>+X</v>
      </c>
      <c r="AM402" s="136" t="str">
        <f>AK390</f>
        <v>-X</v>
      </c>
      <c r="AN402" s="136" t="str">
        <f>AK391</f>
        <v>+Y</v>
      </c>
      <c r="AO402" s="137" t="str">
        <f>AK392</f>
        <v>-Y</v>
      </c>
      <c r="AP402" s="135" t="str">
        <f>AK393</f>
        <v>+X</v>
      </c>
      <c r="AQ402" s="137" t="str">
        <f>AK394</f>
        <v>-X</v>
      </c>
      <c r="AR402" s="245" t="str">
        <f>AK395</f>
        <v>+Y</v>
      </c>
      <c r="AS402" s="246"/>
      <c r="AT402" s="246"/>
      <c r="AU402" s="247"/>
      <c r="AV402" s="245" t="str">
        <f>AK396</f>
        <v>-Y</v>
      </c>
      <c r="AW402" s="246"/>
      <c r="AX402" s="246"/>
      <c r="AY402" s="247"/>
      <c r="BA402" s="13"/>
      <c r="BB402" s="213"/>
      <c r="BC402" s="135" t="str">
        <f>BB389</f>
        <v>+X</v>
      </c>
      <c r="BD402" s="136" t="str">
        <f>BB390</f>
        <v>-X</v>
      </c>
      <c r="BE402" s="136" t="str">
        <f>BB391</f>
        <v>+Y</v>
      </c>
      <c r="BF402" s="137" t="str">
        <f>BB392</f>
        <v>-Y</v>
      </c>
      <c r="BG402" s="135" t="str">
        <f>BB393</f>
        <v>+X</v>
      </c>
      <c r="BH402" s="137" t="str">
        <f>BB394</f>
        <v>-X</v>
      </c>
      <c r="BI402" s="245" t="str">
        <f>BB395</f>
        <v>+Y</v>
      </c>
      <c r="BJ402" s="246"/>
      <c r="BK402" s="246"/>
      <c r="BL402" s="247"/>
      <c r="BM402" s="245" t="str">
        <f>BB396</f>
        <v>-Y</v>
      </c>
      <c r="BN402" s="246"/>
      <c r="BO402" s="246"/>
      <c r="BP402" s="247"/>
      <c r="BR402" s="13"/>
      <c r="BS402" s="213"/>
      <c r="BT402" s="135" t="str">
        <f>BS389</f>
        <v>+Y</v>
      </c>
      <c r="BU402" s="136" t="str">
        <f>BS390</f>
        <v>-Y</v>
      </c>
      <c r="BV402" s="136" t="str">
        <f>BS391</f>
        <v>+X</v>
      </c>
      <c r="BW402" s="137" t="str">
        <f>BS392</f>
        <v>-X</v>
      </c>
      <c r="BX402" s="135" t="str">
        <f>BS393</f>
        <v>+Y</v>
      </c>
      <c r="BY402" s="137" t="str">
        <f>BS394</f>
        <v>-Y</v>
      </c>
      <c r="BZ402" s="245" t="str">
        <f>BS395</f>
        <v>+X</v>
      </c>
      <c r="CA402" s="246"/>
      <c r="CB402" s="246"/>
      <c r="CC402" s="247"/>
      <c r="CD402" s="245" t="str">
        <f>BS396</f>
        <v>-X</v>
      </c>
      <c r="CE402" s="246"/>
      <c r="CF402" s="246"/>
      <c r="CG402" s="247"/>
      <c r="CI402" s="13"/>
      <c r="CJ402" s="213"/>
      <c r="CK402" s="135" t="str">
        <f>CJ389</f>
        <v>+Y</v>
      </c>
      <c r="CL402" s="136" t="str">
        <f>CJ390</f>
        <v>-Y</v>
      </c>
      <c r="CM402" s="136" t="str">
        <f>CJ391</f>
        <v>+X</v>
      </c>
      <c r="CN402" s="137" t="str">
        <f>CJ392</f>
        <v>-X</v>
      </c>
      <c r="CO402" s="135" t="str">
        <f>CJ393</f>
        <v>+Y</v>
      </c>
      <c r="CP402" s="137" t="str">
        <f>CJ394</f>
        <v>-Y</v>
      </c>
      <c r="CQ402" s="245" t="str">
        <f>CJ395</f>
        <v>+X</v>
      </c>
      <c r="CR402" s="246"/>
      <c r="CS402" s="246"/>
      <c r="CT402" s="247"/>
      <c r="CU402" s="245" t="str">
        <f>CJ396</f>
        <v>-X</v>
      </c>
      <c r="CV402" s="246"/>
      <c r="CW402" s="246"/>
      <c r="CX402" s="247"/>
      <c r="CZ402" s="13"/>
      <c r="DA402" s="213"/>
      <c r="DB402" s="135" t="str">
        <f>DA389</f>
        <v>+Y</v>
      </c>
      <c r="DC402" s="136" t="str">
        <f>DA390</f>
        <v>-Y</v>
      </c>
      <c r="DD402" s="136" t="str">
        <f>DA391</f>
        <v>+X</v>
      </c>
      <c r="DE402" s="137" t="str">
        <f>DA392</f>
        <v>-X</v>
      </c>
      <c r="DF402" s="135" t="str">
        <f>DA393</f>
        <v>+Y</v>
      </c>
      <c r="DG402" s="137" t="str">
        <f>DA394</f>
        <v>-Y</v>
      </c>
      <c r="DH402" s="245" t="str">
        <f>DA395</f>
        <v>+X</v>
      </c>
      <c r="DI402" s="246"/>
      <c r="DJ402" s="246"/>
      <c r="DK402" s="247"/>
      <c r="DL402" s="245" t="str">
        <f>DA396</f>
        <v>-X</v>
      </c>
      <c r="DM402" s="246"/>
      <c r="DN402" s="246"/>
      <c r="DO402" s="247"/>
      <c r="DQ402" s="13"/>
      <c r="DR402" s="213"/>
      <c r="DS402" s="135" t="str">
        <f>DR389</f>
        <v>+Y</v>
      </c>
      <c r="DT402" s="136" t="str">
        <f>DR390</f>
        <v>-Y</v>
      </c>
      <c r="DU402" s="136" t="str">
        <f>DR391</f>
        <v>+X</v>
      </c>
      <c r="DV402" s="137" t="str">
        <f>DR392</f>
        <v>-X</v>
      </c>
      <c r="DW402" s="135" t="str">
        <f>DR393</f>
        <v>+Y</v>
      </c>
      <c r="DX402" s="137" t="str">
        <f>DR394</f>
        <v>-Y</v>
      </c>
      <c r="DY402" s="245" t="str">
        <f>DR395</f>
        <v>+X</v>
      </c>
      <c r="DZ402" s="246"/>
      <c r="EA402" s="246"/>
      <c r="EB402" s="247"/>
      <c r="EC402" s="245" t="str">
        <f>DR396</f>
        <v>-X</v>
      </c>
      <c r="ED402" s="246"/>
      <c r="EE402" s="246"/>
      <c r="EF402" s="247"/>
    </row>
    <row r="403" spans="1:136" x14ac:dyDescent="0.2">
      <c r="B403" s="127"/>
      <c r="C403" s="64" t="s">
        <v>248</v>
      </c>
      <c r="D403" s="138">
        <f>D219*D153*D328-D221*D175</f>
        <v>5.492359852808927</v>
      </c>
      <c r="E403" s="139">
        <f>D219*D153*D332-D221*D175</f>
        <v>-4.7783530719437657</v>
      </c>
      <c r="F403" s="139">
        <f>D219*D153*D334-D221*D175</f>
        <v>-8.5131577718538374</v>
      </c>
      <c r="G403" s="140">
        <f>F403</f>
        <v>-8.5131577718538374</v>
      </c>
      <c r="H403" s="138">
        <f>D221*D153*K303-D221*D175</f>
        <v>-3.876723844976671</v>
      </c>
      <c r="I403" s="140">
        <f>D221*D153*K315-D221*D175</f>
        <v>-7.5794565968763186</v>
      </c>
      <c r="J403" s="139">
        <f>D221*D153*G325-D221*D175</f>
        <v>-10.380560121808871</v>
      </c>
      <c r="K403" s="139">
        <f>D221*D153*H325-D221*D175</f>
        <v>-10.380560121808871</v>
      </c>
      <c r="L403" s="139">
        <f>D221*D153*I325-D221*D175</f>
        <v>-6.6457554218988015</v>
      </c>
      <c r="M403" s="139">
        <f>D221*D153*J325-D221*D175</f>
        <v>-4.7783530719437657</v>
      </c>
      <c r="N403" s="138">
        <f t="shared" ref="N403" si="154">J403</f>
        <v>-10.380560121808871</v>
      </c>
      <c r="O403" s="139">
        <f t="shared" ref="O403" si="155">K403</f>
        <v>-10.380560121808871</v>
      </c>
      <c r="P403" s="139">
        <f t="shared" ref="P403" si="156">L403</f>
        <v>-6.6457554218988015</v>
      </c>
      <c r="Q403" s="140">
        <f t="shared" ref="Q403" si="157">M403</f>
        <v>-4.7783530719437657</v>
      </c>
      <c r="S403" s="127"/>
      <c r="T403" s="214" t="s">
        <v>248</v>
      </c>
      <c r="U403" s="138">
        <f>U219*U153*U328-U221*U175</f>
        <v>5.492359852808927</v>
      </c>
      <c r="V403" s="139">
        <f>U219*U153*U332-U221*U175</f>
        <v>-4.7783530719437657</v>
      </c>
      <c r="W403" s="139">
        <f>U219*U153*U334-U221*U175</f>
        <v>-8.5131577718538374</v>
      </c>
      <c r="X403" s="140">
        <f>W403</f>
        <v>-8.5131577718538374</v>
      </c>
      <c r="Y403" s="138">
        <f>U221*U153*AB303-U221*U175</f>
        <v>0.77716891917246311</v>
      </c>
      <c r="Z403" s="140">
        <f>U221*U153*AB315-U221*U175</f>
        <v>-7.5794565968763186</v>
      </c>
      <c r="AA403" s="139">
        <f>U221*U153*X325-U221*U175</f>
        <v>-3.6579116619707452</v>
      </c>
      <c r="AB403" s="139">
        <f>U221*U153*Y325-U221*U175</f>
        <v>-3.6579116619707452</v>
      </c>
      <c r="AC403" s="139">
        <f>U221*U153*Z325-U221*U175</f>
        <v>-3.6579116619707452</v>
      </c>
      <c r="AD403" s="139">
        <f>U221*U153*AA325-U221*U175</f>
        <v>-3.6579116619707452</v>
      </c>
      <c r="AE403" s="138">
        <f t="shared" ref="AE403" si="158">AA403</f>
        <v>-3.6579116619707452</v>
      </c>
      <c r="AF403" s="139">
        <f t="shared" ref="AF403" si="159">AB403</f>
        <v>-3.6579116619707452</v>
      </c>
      <c r="AG403" s="139">
        <f t="shared" ref="AG403" si="160">AC403</f>
        <v>-3.6579116619707452</v>
      </c>
      <c r="AH403" s="140">
        <f t="shared" ref="AH403" si="161">AD403</f>
        <v>-3.6579116619707452</v>
      </c>
      <c r="AJ403" s="127"/>
      <c r="AK403" s="214" t="s">
        <v>248</v>
      </c>
      <c r="AL403" s="138">
        <f>AL219*AL153*AL328-AL221*AL175</f>
        <v>9.4468589468313553</v>
      </c>
      <c r="AM403" s="139">
        <f>AL219*AL153*AL332-AL221*AL175</f>
        <v>-0.82385397792133874</v>
      </c>
      <c r="AN403" s="139">
        <f>AL219*AL153*AL334-AL221*AL175</f>
        <v>-4.5586586778314091</v>
      </c>
      <c r="AO403" s="140">
        <f>AN403</f>
        <v>-4.5586586778314091</v>
      </c>
      <c r="AP403" s="138">
        <f>AL221*AL153*AS303-AL221*AL175</f>
        <v>7.7775249045756611E-2</v>
      </c>
      <c r="AQ403" s="140">
        <f>AL221*AL153*AS315-AL221*AL175</f>
        <v>-3.6249575028538912</v>
      </c>
      <c r="AR403" s="139">
        <f>AL221*AL153*AO325-AL221*AL175</f>
        <v>-6.4260610277864441</v>
      </c>
      <c r="AS403" s="139">
        <f>AL221*AL153*AP325-AL221*AL175</f>
        <v>-6.4260610277864441</v>
      </c>
      <c r="AT403" s="139">
        <f>AL221*AL153*AQ325-AL221*AL175</f>
        <v>-2.6912563278763741</v>
      </c>
      <c r="AU403" s="139">
        <f>AL221*AL153*AR325-AL221*AL175</f>
        <v>-0.82385397792133874</v>
      </c>
      <c r="AV403" s="138">
        <f t="shared" ref="AV403" si="162">AR403</f>
        <v>-6.4260610277864441</v>
      </c>
      <c r="AW403" s="139">
        <f t="shared" ref="AW403" si="163">AS403</f>
        <v>-6.4260610277864441</v>
      </c>
      <c r="AX403" s="139">
        <f t="shared" ref="AX403" si="164">AT403</f>
        <v>-2.6912563278763741</v>
      </c>
      <c r="AY403" s="140">
        <f t="shared" ref="AY403" si="165">AU403</f>
        <v>-0.82385397792133874</v>
      </c>
      <c r="BA403" s="127"/>
      <c r="BB403" s="214" t="s">
        <v>248</v>
      </c>
      <c r="BC403" s="138">
        <f>BC219*BC153*BC328-BC221*BC175</f>
        <v>9.4468589468313553</v>
      </c>
      <c r="BD403" s="139">
        <f>BC219*BC153*BC332-BC221*BC175</f>
        <v>-0.82385397792133874</v>
      </c>
      <c r="BE403" s="139">
        <f>BC219*BC153*BC334-BC221*BC175</f>
        <v>-4.5586586778314091</v>
      </c>
      <c r="BF403" s="140">
        <f>BE403</f>
        <v>-4.5586586778314091</v>
      </c>
      <c r="BG403" s="138">
        <f>BC221*BC153*BJ303-BC221*BC175</f>
        <v>4.7316680131948905</v>
      </c>
      <c r="BH403" s="140">
        <f>BC221*BC153*BJ315-BC221*BC175</f>
        <v>-3.6249575028538912</v>
      </c>
      <c r="BI403" s="139">
        <f>BC221*BC153*BF325-BC221*BC175</f>
        <v>0.29658743205168214</v>
      </c>
      <c r="BJ403" s="139">
        <f>BC221*BC153*BG325-BC221*BC175</f>
        <v>0.29658743205168214</v>
      </c>
      <c r="BK403" s="139">
        <f>BC221*BC153*BH325-BC221*BC175</f>
        <v>0.29658743205168214</v>
      </c>
      <c r="BL403" s="139">
        <f>BC221*BC153*BI325-BC221*BC175</f>
        <v>0.29658743205168214</v>
      </c>
      <c r="BM403" s="138">
        <f t="shared" ref="BM403" si="166">BI403</f>
        <v>0.29658743205168214</v>
      </c>
      <c r="BN403" s="139">
        <f t="shared" ref="BN403" si="167">BJ403</f>
        <v>0.29658743205168214</v>
      </c>
      <c r="BO403" s="139">
        <f t="shared" ref="BO403" si="168">BK403</f>
        <v>0.29658743205168214</v>
      </c>
      <c r="BP403" s="140">
        <f t="shared" ref="BP403" si="169">BL403</f>
        <v>0.29658743205168214</v>
      </c>
      <c r="BR403" s="127"/>
      <c r="BS403" s="214" t="s">
        <v>248</v>
      </c>
      <c r="BT403" s="138">
        <f>BT219*BT153*BT328-BT221*BT175</f>
        <v>5.492359852808927</v>
      </c>
      <c r="BU403" s="139">
        <f>BT219*BT153*BT332-BT221*BT175</f>
        <v>-6.6457554218988015</v>
      </c>
      <c r="BV403" s="139">
        <f>BT219*BT153*BT334-BT221*BT175</f>
        <v>-8.5131577718538374</v>
      </c>
      <c r="BW403" s="140">
        <f>BV403</f>
        <v>-8.5131577718538374</v>
      </c>
      <c r="BX403" s="138">
        <f>BT221*BT153*CA303-BT221*BT175</f>
        <v>-4.5648478639339833</v>
      </c>
      <c r="BY403" s="140">
        <f>BT221*BT153*CA315-BT221*BT175</f>
        <v>-7.5794565968763186</v>
      </c>
      <c r="BZ403" s="139">
        <f>BT221*BT153*BW325-BT221*BT175</f>
        <v>-10.567300356804376</v>
      </c>
      <c r="CA403" s="139">
        <f>BT221*BT153*BX325-BT221*BT175</f>
        <v>-10.287190004311119</v>
      </c>
      <c r="CB403" s="139">
        <f>BT221*BT153*BY325-BT221*BT175</f>
        <v>-6.7391255393965537</v>
      </c>
      <c r="CC403" s="139">
        <f>BT221*BT153*BZ325-BT221*BT175</f>
        <v>-4.96509330693927</v>
      </c>
      <c r="CD403" s="138">
        <f t="shared" ref="CD403" si="170">BZ403</f>
        <v>-10.567300356804376</v>
      </c>
      <c r="CE403" s="139">
        <f t="shared" ref="CE403" si="171">CA403</f>
        <v>-10.287190004311119</v>
      </c>
      <c r="CF403" s="139">
        <f t="shared" ref="CF403" si="172">CB403</f>
        <v>-6.7391255393965537</v>
      </c>
      <c r="CG403" s="140">
        <f t="shared" ref="CG403" si="173">CC403</f>
        <v>-4.96509330693927</v>
      </c>
      <c r="CI403" s="127"/>
      <c r="CJ403" s="214" t="s">
        <v>248</v>
      </c>
      <c r="CK403" s="138">
        <f>CK219*CK153*CK328-CK221*CK175</f>
        <v>5.492359852808927</v>
      </c>
      <c r="CL403" s="139">
        <f>CK219*CK153*CK332-CK221*CK175</f>
        <v>-6.6457554218988015</v>
      </c>
      <c r="CM403" s="139">
        <f>CK219*CK153*CK334-CK221*CK175</f>
        <v>-8.5131577718538374</v>
      </c>
      <c r="CN403" s="140">
        <f>CM403</f>
        <v>-8.5131577718538374</v>
      </c>
      <c r="CO403" s="138">
        <f>CK221*CK153*CR303-CK221*CK175</f>
        <v>-0.1739910930770221</v>
      </c>
      <c r="CP403" s="140">
        <f>CK221*CK153*CR315-CK221*CK175</f>
        <v>-7.5794565968763186</v>
      </c>
      <c r="CQ403" s="139">
        <f>CK221*CK153*CN325-CK221*CK175</f>
        <v>-3.6579116619707452</v>
      </c>
      <c r="CR403" s="139">
        <f>CK221*CK153*CO325-CK221*CK175</f>
        <v>-3.6579116619707452</v>
      </c>
      <c r="CS403" s="139">
        <f>CK221*CK153*CP325-CK221*CK175</f>
        <v>-3.6579116619707452</v>
      </c>
      <c r="CT403" s="139">
        <f>CK221*CK153*CQ325-CK221*CK175</f>
        <v>-3.6579116619707452</v>
      </c>
      <c r="CU403" s="138">
        <f t="shared" ref="CU403" si="174">CQ403</f>
        <v>-3.6579116619707452</v>
      </c>
      <c r="CV403" s="139">
        <f t="shared" ref="CV403" si="175">CR403</f>
        <v>-3.6579116619707452</v>
      </c>
      <c r="CW403" s="139">
        <f t="shared" ref="CW403" si="176">CS403</f>
        <v>-3.6579116619707452</v>
      </c>
      <c r="CX403" s="140">
        <f t="shared" ref="CX403" si="177">CT403</f>
        <v>-3.6579116619707452</v>
      </c>
      <c r="CZ403" s="127"/>
      <c r="DA403" s="214" t="s">
        <v>248</v>
      </c>
      <c r="DB403" s="138">
        <f>DB219*DB153*DB328-DB221*DB175</f>
        <v>9.4468589468313553</v>
      </c>
      <c r="DC403" s="139">
        <f>DB219*DB153*DB332-DB221*DB175</f>
        <v>-2.6912563278763741</v>
      </c>
      <c r="DD403" s="139">
        <f>DB219*DB153*DB334-DB221*DB175</f>
        <v>-4.5586586778314091</v>
      </c>
      <c r="DE403" s="140">
        <f>DD403</f>
        <v>-4.5586586778314091</v>
      </c>
      <c r="DF403" s="138">
        <f>DB221*DB153*DI303-DB221*DB175</f>
        <v>-0.61034876991155596</v>
      </c>
      <c r="DG403" s="140">
        <f>DB221*DB153*DI315-DB221*DB175</f>
        <v>-3.6249575028538912</v>
      </c>
      <c r="DH403" s="139">
        <f>DB221*DB153*DE325-DB221*DB175</f>
        <v>-6.6128012627819484</v>
      </c>
      <c r="DI403" s="139">
        <f>DB221*DB153*DF325-DB221*DB175</f>
        <v>-6.3326909102886919</v>
      </c>
      <c r="DJ403" s="139">
        <f>DB221*DB153*DG325-DB221*DB175</f>
        <v>-2.7846264453741263</v>
      </c>
      <c r="DK403" s="139">
        <f>DB221*DB153*DH325-DB221*DB175</f>
        <v>-1.0105942129168426</v>
      </c>
      <c r="DL403" s="138">
        <f t="shared" ref="DL403" si="178">DH403</f>
        <v>-6.6128012627819484</v>
      </c>
      <c r="DM403" s="139">
        <f t="shared" ref="DM403" si="179">DI403</f>
        <v>-6.3326909102886919</v>
      </c>
      <c r="DN403" s="139">
        <f t="shared" ref="DN403" si="180">DJ403</f>
        <v>-2.7846264453741263</v>
      </c>
      <c r="DO403" s="140">
        <f t="shared" ref="DO403" si="181">DK403</f>
        <v>-1.0105942129168426</v>
      </c>
      <c r="DQ403" s="127"/>
      <c r="DR403" s="214" t="s">
        <v>248</v>
      </c>
      <c r="DS403" s="138">
        <f>DS219*DS153*DS328-DS221*DS175</f>
        <v>9.4468589468313553</v>
      </c>
      <c r="DT403" s="139">
        <f>DS219*DS153*DS332-DS221*DS175</f>
        <v>-2.6912563278763741</v>
      </c>
      <c r="DU403" s="139">
        <f>DS219*DS153*DS334-DS221*DS175</f>
        <v>-4.5586586778314091</v>
      </c>
      <c r="DV403" s="140">
        <f>DU403</f>
        <v>-4.5586586778314091</v>
      </c>
      <c r="DW403" s="138">
        <f>DS221*DS153*DZ303-DS221*DS175</f>
        <v>3.7805080009454053</v>
      </c>
      <c r="DX403" s="140">
        <f>DS221*DS153*DZ315-DS221*DS175</f>
        <v>-3.6249575028538912</v>
      </c>
      <c r="DY403" s="139">
        <f>DS221*DS153*DV325-DS221*DS175</f>
        <v>0.29658743205168214</v>
      </c>
      <c r="DZ403" s="139">
        <f>DS221*DS153*DW325-DS221*DS175</f>
        <v>0.29658743205168214</v>
      </c>
      <c r="EA403" s="139">
        <f>DS221*DS153*DX325-DS221*DS175</f>
        <v>0.29658743205168214</v>
      </c>
      <c r="EB403" s="139">
        <f>DS221*DS153*DY325-DS221*DS175</f>
        <v>0.29658743205168214</v>
      </c>
      <c r="EC403" s="138">
        <f t="shared" ref="EC403" si="182">DY403</f>
        <v>0.29658743205168214</v>
      </c>
      <c r="ED403" s="139">
        <f t="shared" ref="ED403" si="183">DZ403</f>
        <v>0.29658743205168214</v>
      </c>
      <c r="EE403" s="139">
        <f t="shared" ref="EE403" si="184">EA403</f>
        <v>0.29658743205168214</v>
      </c>
      <c r="EF403" s="140">
        <f t="shared" ref="EF403" si="185">EB403</f>
        <v>0.29658743205168214</v>
      </c>
    </row>
    <row r="405" spans="1:136" s="74" customFormat="1" x14ac:dyDescent="0.2">
      <c r="A405" s="75" t="s">
        <v>308</v>
      </c>
      <c r="R405" s="75" t="s">
        <v>308</v>
      </c>
      <c r="AI405" s="75" t="s">
        <v>308</v>
      </c>
      <c r="AZ405" s="75" t="s">
        <v>308</v>
      </c>
      <c r="BQ405" s="75" t="s">
        <v>308</v>
      </c>
      <c r="CH405" s="75" t="s">
        <v>308</v>
      </c>
      <c r="CY405" s="75" t="s">
        <v>308</v>
      </c>
      <c r="DP405" s="75" t="s">
        <v>308</v>
      </c>
    </row>
    <row r="406" spans="1:136" x14ac:dyDescent="0.2">
      <c r="A406" s="1" t="s">
        <v>254</v>
      </c>
      <c r="B406" s="1"/>
      <c r="R406" s="1" t="s">
        <v>254</v>
      </c>
      <c r="S406" s="1"/>
      <c r="AI406" s="1" t="s">
        <v>254</v>
      </c>
      <c r="AJ406" s="1"/>
      <c r="AZ406" s="1" t="s">
        <v>254</v>
      </c>
      <c r="BA406" s="1"/>
      <c r="BQ406" s="1" t="s">
        <v>254</v>
      </c>
      <c r="BR406" s="1"/>
      <c r="CH406" s="1" t="s">
        <v>254</v>
      </c>
      <c r="CI406" s="1"/>
      <c r="CY406" s="1" t="s">
        <v>254</v>
      </c>
      <c r="CZ406" s="1"/>
      <c r="DP406" s="1" t="s">
        <v>254</v>
      </c>
      <c r="DQ406" s="1"/>
    </row>
    <row r="407" spans="1:136" x14ac:dyDescent="0.2">
      <c r="A407" s="1"/>
      <c r="B407" s="1"/>
      <c r="R407" s="1"/>
      <c r="S407" s="1"/>
      <c r="AI407" s="1"/>
      <c r="AJ407" s="1"/>
      <c r="AZ407" s="1"/>
      <c r="BA407" s="1"/>
      <c r="BQ407" s="1"/>
      <c r="BR407" s="1"/>
      <c r="CH407" s="1"/>
      <c r="CI407" s="1"/>
      <c r="CY407" s="1"/>
      <c r="CZ407" s="1"/>
      <c r="DP407" s="1"/>
      <c r="DQ407" s="1"/>
    </row>
    <row r="408" spans="1:136" x14ac:dyDescent="0.2">
      <c r="B408" s="13" t="s">
        <v>228</v>
      </c>
      <c r="C408" s="12" t="str">
        <f>IF(C53="X","+X","+Y")</f>
        <v>+X</v>
      </c>
      <c r="D408" s="17"/>
      <c r="E408" s="17"/>
      <c r="F408" s="17"/>
      <c r="G408" s="17"/>
      <c r="H408" s="17"/>
      <c r="I408" s="17"/>
      <c r="S408" s="13" t="s">
        <v>228</v>
      </c>
      <c r="T408" s="12" t="str">
        <f>IF(T53="X","+X","+Y")</f>
        <v>+X</v>
      </c>
      <c r="U408" s="213"/>
      <c r="V408" s="213"/>
      <c r="W408" s="213"/>
      <c r="X408" s="213"/>
      <c r="Y408" s="213"/>
      <c r="Z408" s="213"/>
      <c r="AJ408" s="13" t="s">
        <v>228</v>
      </c>
      <c r="AK408" s="12" t="str">
        <f>IF(AK53="X","+X","+Y")</f>
        <v>+X</v>
      </c>
      <c r="AL408" s="213"/>
      <c r="AM408" s="213"/>
      <c r="AN408" s="213"/>
      <c r="AO408" s="213"/>
      <c r="AP408" s="213"/>
      <c r="AQ408" s="213"/>
      <c r="BA408" s="13" t="s">
        <v>228</v>
      </c>
      <c r="BB408" s="12" t="str">
        <f>IF(BB53="X","+X","+Y")</f>
        <v>+X</v>
      </c>
      <c r="BC408" s="213"/>
      <c r="BD408" s="213"/>
      <c r="BE408" s="213"/>
      <c r="BF408" s="213"/>
      <c r="BG408" s="213"/>
      <c r="BH408" s="213"/>
      <c r="BR408" s="13" t="s">
        <v>228</v>
      </c>
      <c r="BS408" s="12" t="str">
        <f>IF(BS53="X","+X","+Y")</f>
        <v>+Y</v>
      </c>
      <c r="BT408" s="213"/>
      <c r="BU408" s="213"/>
      <c r="BV408" s="213"/>
      <c r="BW408" s="213"/>
      <c r="BX408" s="213"/>
      <c r="BY408" s="213"/>
      <c r="CI408" s="13" t="s">
        <v>228</v>
      </c>
      <c r="CJ408" s="12" t="str">
        <f>IF(CJ53="X","+X","+Y")</f>
        <v>+Y</v>
      </c>
      <c r="CK408" s="213"/>
      <c r="CL408" s="213"/>
      <c r="CM408" s="213"/>
      <c r="CN408" s="213"/>
      <c r="CO408" s="213"/>
      <c r="CP408" s="213"/>
      <c r="CZ408" s="13" t="s">
        <v>228</v>
      </c>
      <c r="DA408" s="12" t="str">
        <f>IF(DA53="X","+X","+Y")</f>
        <v>+Y</v>
      </c>
      <c r="DB408" s="213"/>
      <c r="DC408" s="213"/>
      <c r="DD408" s="213"/>
      <c r="DE408" s="213"/>
      <c r="DF408" s="213"/>
      <c r="DG408" s="213"/>
      <c r="DQ408" s="13" t="s">
        <v>228</v>
      </c>
      <c r="DR408" s="12" t="str">
        <f>IF(DR53="X","+X","+Y")</f>
        <v>+Y</v>
      </c>
      <c r="DS408" s="213"/>
      <c r="DT408" s="213"/>
      <c r="DU408" s="213"/>
      <c r="DV408" s="213"/>
      <c r="DW408" s="213"/>
      <c r="DX408" s="213"/>
    </row>
    <row r="409" spans="1:136" x14ac:dyDescent="0.2">
      <c r="B409" s="13" t="s">
        <v>209</v>
      </c>
      <c r="C409" s="12" t="str">
        <f>IF(C53="X","-X","-Y")</f>
        <v>-X</v>
      </c>
      <c r="D409" s="17"/>
      <c r="E409" s="17"/>
      <c r="F409" s="17"/>
      <c r="G409" s="17"/>
      <c r="H409" s="17"/>
      <c r="I409" s="17"/>
      <c r="S409" s="13" t="s">
        <v>209</v>
      </c>
      <c r="T409" s="12" t="str">
        <f>IF(T53="X","-X","-Y")</f>
        <v>-X</v>
      </c>
      <c r="U409" s="213"/>
      <c r="V409" s="213"/>
      <c r="W409" s="213"/>
      <c r="X409" s="213"/>
      <c r="Y409" s="213"/>
      <c r="Z409" s="213"/>
      <c r="AJ409" s="13" t="s">
        <v>209</v>
      </c>
      <c r="AK409" s="12" t="str">
        <f>IF(AK53="X","-X","-Y")</f>
        <v>-X</v>
      </c>
      <c r="AL409" s="213"/>
      <c r="AM409" s="213"/>
      <c r="AN409" s="213"/>
      <c r="AO409" s="213"/>
      <c r="AP409" s="213"/>
      <c r="AQ409" s="213"/>
      <c r="BA409" s="13" t="s">
        <v>209</v>
      </c>
      <c r="BB409" s="12" t="str">
        <f>IF(BB53="X","-X","-Y")</f>
        <v>-X</v>
      </c>
      <c r="BC409" s="213"/>
      <c r="BD409" s="213"/>
      <c r="BE409" s="213"/>
      <c r="BF409" s="213"/>
      <c r="BG409" s="213"/>
      <c r="BH409" s="213"/>
      <c r="BR409" s="13" t="s">
        <v>209</v>
      </c>
      <c r="BS409" s="12" t="str">
        <f>IF(BS53="X","-X","-Y")</f>
        <v>-Y</v>
      </c>
      <c r="BT409" s="213"/>
      <c r="BU409" s="213"/>
      <c r="BV409" s="213"/>
      <c r="BW409" s="213"/>
      <c r="BX409" s="213"/>
      <c r="BY409" s="213"/>
      <c r="CI409" s="13" t="s">
        <v>209</v>
      </c>
      <c r="CJ409" s="12" t="str">
        <f>IF(CJ53="X","-X","-Y")</f>
        <v>-Y</v>
      </c>
      <c r="CK409" s="213"/>
      <c r="CL409" s="213"/>
      <c r="CM409" s="213"/>
      <c r="CN409" s="213"/>
      <c r="CO409" s="213"/>
      <c r="CP409" s="213"/>
      <c r="CZ409" s="13" t="s">
        <v>209</v>
      </c>
      <c r="DA409" s="12" t="str">
        <f>IF(DA53="X","-X","-Y")</f>
        <v>-Y</v>
      </c>
      <c r="DB409" s="213"/>
      <c r="DC409" s="213"/>
      <c r="DD409" s="213"/>
      <c r="DE409" s="213"/>
      <c r="DF409" s="213"/>
      <c r="DG409" s="213"/>
      <c r="DQ409" s="13" t="s">
        <v>209</v>
      </c>
      <c r="DR409" s="12" t="str">
        <f>IF(DR53="X","-X","-Y")</f>
        <v>-Y</v>
      </c>
      <c r="DS409" s="213"/>
      <c r="DT409" s="213"/>
      <c r="DU409" s="213"/>
      <c r="DV409" s="213"/>
      <c r="DW409" s="213"/>
      <c r="DX409" s="213"/>
    </row>
    <row r="410" spans="1:136" x14ac:dyDescent="0.2">
      <c r="B410" s="13" t="s">
        <v>231</v>
      </c>
      <c r="C410" s="12" t="str">
        <f>IF(C53="X","+Y","+X")</f>
        <v>+Y</v>
      </c>
      <c r="D410" s="17"/>
      <c r="E410" s="17"/>
      <c r="F410" s="17"/>
      <c r="G410" s="17"/>
      <c r="H410" s="17"/>
      <c r="I410" s="17"/>
      <c r="S410" s="13" t="s">
        <v>231</v>
      </c>
      <c r="T410" s="12" t="str">
        <f>IF(T53="X","+Y","+X")</f>
        <v>+Y</v>
      </c>
      <c r="U410" s="213"/>
      <c r="V410" s="213"/>
      <c r="W410" s="213"/>
      <c r="X410" s="213"/>
      <c r="Y410" s="213"/>
      <c r="Z410" s="213"/>
      <c r="AJ410" s="13" t="s">
        <v>231</v>
      </c>
      <c r="AK410" s="12" t="str">
        <f>IF(AK53="X","+Y","+X")</f>
        <v>+Y</v>
      </c>
      <c r="AL410" s="213"/>
      <c r="AM410" s="213"/>
      <c r="AN410" s="213"/>
      <c r="AO410" s="213"/>
      <c r="AP410" s="213"/>
      <c r="AQ410" s="213"/>
      <c r="BA410" s="13" t="s">
        <v>231</v>
      </c>
      <c r="BB410" s="12" t="str">
        <f>IF(BB53="X","+Y","+X")</f>
        <v>+Y</v>
      </c>
      <c r="BC410" s="213"/>
      <c r="BD410" s="213"/>
      <c r="BE410" s="213"/>
      <c r="BF410" s="213"/>
      <c r="BG410" s="213"/>
      <c r="BH410" s="213"/>
      <c r="BR410" s="13" t="s">
        <v>231</v>
      </c>
      <c r="BS410" s="12" t="str">
        <f>IF(BS53="X","+Y","+X")</f>
        <v>+X</v>
      </c>
      <c r="BT410" s="213"/>
      <c r="BU410" s="213"/>
      <c r="BV410" s="213"/>
      <c r="BW410" s="213"/>
      <c r="BX410" s="213"/>
      <c r="BY410" s="213"/>
      <c r="CI410" s="13" t="s">
        <v>231</v>
      </c>
      <c r="CJ410" s="12" t="str">
        <f>IF(CJ53="X","+Y","+X")</f>
        <v>+X</v>
      </c>
      <c r="CK410" s="213"/>
      <c r="CL410" s="213"/>
      <c r="CM410" s="213"/>
      <c r="CN410" s="213"/>
      <c r="CO410" s="213"/>
      <c r="CP410" s="213"/>
      <c r="CZ410" s="13" t="s">
        <v>231</v>
      </c>
      <c r="DA410" s="12" t="str">
        <f>IF(DA53="X","+Y","+X")</f>
        <v>+X</v>
      </c>
      <c r="DB410" s="213"/>
      <c r="DC410" s="213"/>
      <c r="DD410" s="213"/>
      <c r="DE410" s="213"/>
      <c r="DF410" s="213"/>
      <c r="DG410" s="213"/>
      <c r="DQ410" s="13" t="s">
        <v>231</v>
      </c>
      <c r="DR410" s="12" t="str">
        <f>IF(DR53="X","+Y","+X")</f>
        <v>+X</v>
      </c>
      <c r="DS410" s="213"/>
      <c r="DT410" s="213"/>
      <c r="DU410" s="213"/>
      <c r="DV410" s="213"/>
      <c r="DW410" s="213"/>
      <c r="DX410" s="213"/>
    </row>
    <row r="411" spans="1:136" x14ac:dyDescent="0.2">
      <c r="B411" s="13" t="s">
        <v>233</v>
      </c>
      <c r="C411" s="12" t="str">
        <f>IF(C53="X","-Y","-X")</f>
        <v>-Y</v>
      </c>
      <c r="D411" s="17"/>
      <c r="E411" s="17"/>
      <c r="F411" s="17"/>
      <c r="G411" s="17"/>
      <c r="H411" s="17"/>
      <c r="I411" s="17"/>
      <c r="S411" s="13" t="s">
        <v>233</v>
      </c>
      <c r="T411" s="12" t="str">
        <f>IF(T53="X","-Y","-X")</f>
        <v>-Y</v>
      </c>
      <c r="U411" s="213"/>
      <c r="V411" s="213"/>
      <c r="W411" s="213"/>
      <c r="X411" s="213"/>
      <c r="Y411" s="213"/>
      <c r="Z411" s="213"/>
      <c r="AJ411" s="13" t="s">
        <v>233</v>
      </c>
      <c r="AK411" s="12" t="str">
        <f>IF(AK53="X","-Y","-X")</f>
        <v>-Y</v>
      </c>
      <c r="AL411" s="213"/>
      <c r="AM411" s="213"/>
      <c r="AN411" s="213"/>
      <c r="AO411" s="213"/>
      <c r="AP411" s="213"/>
      <c r="AQ411" s="213"/>
      <c r="BA411" s="13" t="s">
        <v>233</v>
      </c>
      <c r="BB411" s="12" t="str">
        <f>IF(BB53="X","-Y","-X")</f>
        <v>-Y</v>
      </c>
      <c r="BC411" s="213"/>
      <c r="BD411" s="213"/>
      <c r="BE411" s="213"/>
      <c r="BF411" s="213"/>
      <c r="BG411" s="213"/>
      <c r="BH411" s="213"/>
      <c r="BR411" s="13" t="s">
        <v>233</v>
      </c>
      <c r="BS411" s="12" t="str">
        <f>IF(BS53="X","-Y","-X")</f>
        <v>-X</v>
      </c>
      <c r="BT411" s="213"/>
      <c r="BU411" s="213"/>
      <c r="BV411" s="213"/>
      <c r="BW411" s="213"/>
      <c r="BX411" s="213"/>
      <c r="BY411" s="213"/>
      <c r="CI411" s="13" t="s">
        <v>233</v>
      </c>
      <c r="CJ411" s="12" t="str">
        <f>IF(CJ53="X","-Y","-X")</f>
        <v>-X</v>
      </c>
      <c r="CK411" s="213"/>
      <c r="CL411" s="213"/>
      <c r="CM411" s="213"/>
      <c r="CN411" s="213"/>
      <c r="CO411" s="213"/>
      <c r="CP411" s="213"/>
      <c r="CZ411" s="13" t="s">
        <v>233</v>
      </c>
      <c r="DA411" s="12" t="str">
        <f>IF(DA53="X","-Y","-X")</f>
        <v>-X</v>
      </c>
      <c r="DB411" s="213"/>
      <c r="DC411" s="213"/>
      <c r="DD411" s="213"/>
      <c r="DE411" s="213"/>
      <c r="DF411" s="213"/>
      <c r="DG411" s="213"/>
      <c r="DQ411" s="13" t="s">
        <v>233</v>
      </c>
      <c r="DR411" s="12" t="str">
        <f>IF(DR53="X","-Y","-X")</f>
        <v>-X</v>
      </c>
      <c r="DS411" s="213"/>
      <c r="DT411" s="213"/>
      <c r="DU411" s="213"/>
      <c r="DV411" s="213"/>
      <c r="DW411" s="213"/>
      <c r="DX411" s="213"/>
    </row>
    <row r="412" spans="1:136" x14ac:dyDescent="0.2">
      <c r="B412" s="13" t="s">
        <v>235</v>
      </c>
      <c r="C412" s="12" t="str">
        <f>IF(C53="X","+X","+Y")</f>
        <v>+X</v>
      </c>
      <c r="D412" s="17"/>
      <c r="E412" s="17"/>
      <c r="F412" s="17"/>
      <c r="G412" s="17"/>
      <c r="H412" s="17"/>
      <c r="I412" s="17"/>
      <c r="S412" s="13" t="s">
        <v>235</v>
      </c>
      <c r="T412" s="12" t="str">
        <f>IF(T53="X","+X","+Y")</f>
        <v>+X</v>
      </c>
      <c r="U412" s="213"/>
      <c r="V412" s="213"/>
      <c r="W412" s="213"/>
      <c r="X412" s="213"/>
      <c r="Y412" s="213"/>
      <c r="Z412" s="213"/>
      <c r="AJ412" s="13" t="s">
        <v>235</v>
      </c>
      <c r="AK412" s="12" t="str">
        <f>IF(AK53="X","+X","+Y")</f>
        <v>+X</v>
      </c>
      <c r="AL412" s="213"/>
      <c r="AM412" s="213"/>
      <c r="AN412" s="213"/>
      <c r="AO412" s="213"/>
      <c r="AP412" s="213"/>
      <c r="AQ412" s="213"/>
      <c r="BA412" s="13" t="s">
        <v>235</v>
      </c>
      <c r="BB412" s="12" t="str">
        <f>IF(BB53="X","+X","+Y")</f>
        <v>+X</v>
      </c>
      <c r="BC412" s="213"/>
      <c r="BD412" s="213"/>
      <c r="BE412" s="213"/>
      <c r="BF412" s="213"/>
      <c r="BG412" s="213"/>
      <c r="BH412" s="213"/>
      <c r="BR412" s="13" t="s">
        <v>235</v>
      </c>
      <c r="BS412" s="12" t="str">
        <f>IF(BS53="X","+X","+Y")</f>
        <v>+Y</v>
      </c>
      <c r="BT412" s="213"/>
      <c r="BU412" s="213"/>
      <c r="BV412" s="213"/>
      <c r="BW412" s="213"/>
      <c r="BX412" s="213"/>
      <c r="BY412" s="213"/>
      <c r="CI412" s="13" t="s">
        <v>235</v>
      </c>
      <c r="CJ412" s="12" t="str">
        <f>IF(CJ53="X","+X","+Y")</f>
        <v>+Y</v>
      </c>
      <c r="CK412" s="213"/>
      <c r="CL412" s="213"/>
      <c r="CM412" s="213"/>
      <c r="CN412" s="213"/>
      <c r="CO412" s="213"/>
      <c r="CP412" s="213"/>
      <c r="CZ412" s="13" t="s">
        <v>235</v>
      </c>
      <c r="DA412" s="12" t="str">
        <f>IF(DA53="X","+X","+Y")</f>
        <v>+Y</v>
      </c>
      <c r="DB412" s="213"/>
      <c r="DC412" s="213"/>
      <c r="DD412" s="213"/>
      <c r="DE412" s="213"/>
      <c r="DF412" s="213"/>
      <c r="DG412" s="213"/>
      <c r="DQ412" s="13" t="s">
        <v>235</v>
      </c>
      <c r="DR412" s="12" t="str">
        <f>IF(DR53="X","+X","+Y")</f>
        <v>+Y</v>
      </c>
      <c r="DS412" s="213"/>
      <c r="DT412" s="213"/>
      <c r="DU412" s="213"/>
      <c r="DV412" s="213"/>
      <c r="DW412" s="213"/>
      <c r="DX412" s="213"/>
    </row>
    <row r="413" spans="1:136" x14ac:dyDescent="0.2">
      <c r="B413" s="13" t="s">
        <v>199</v>
      </c>
      <c r="C413" s="12" t="str">
        <f>IF(C53="X","-X","-Y")</f>
        <v>-X</v>
      </c>
      <c r="D413" s="17"/>
      <c r="E413" s="17"/>
      <c r="F413" s="17"/>
      <c r="G413" s="17"/>
      <c r="H413" s="17"/>
      <c r="I413" s="17"/>
      <c r="S413" s="13" t="s">
        <v>199</v>
      </c>
      <c r="T413" s="12" t="str">
        <f>IF(T53="X","-X","-Y")</f>
        <v>-X</v>
      </c>
      <c r="U413" s="213"/>
      <c r="V413" s="213"/>
      <c r="W413" s="213"/>
      <c r="X413" s="213"/>
      <c r="Y413" s="213"/>
      <c r="Z413" s="213"/>
      <c r="AJ413" s="13" t="s">
        <v>199</v>
      </c>
      <c r="AK413" s="12" t="str">
        <f>IF(AK53="X","-X","-Y")</f>
        <v>-X</v>
      </c>
      <c r="AL413" s="213"/>
      <c r="AM413" s="213"/>
      <c r="AN413" s="213"/>
      <c r="AO413" s="213"/>
      <c r="AP413" s="213"/>
      <c r="AQ413" s="213"/>
      <c r="BA413" s="13" t="s">
        <v>199</v>
      </c>
      <c r="BB413" s="12" t="str">
        <f>IF(BB53="X","-X","-Y")</f>
        <v>-X</v>
      </c>
      <c r="BC413" s="213"/>
      <c r="BD413" s="213"/>
      <c r="BE413" s="213"/>
      <c r="BF413" s="213"/>
      <c r="BG413" s="213"/>
      <c r="BH413" s="213"/>
      <c r="BR413" s="13" t="s">
        <v>199</v>
      </c>
      <c r="BS413" s="12" t="str">
        <f>IF(BS53="X","-X","-Y")</f>
        <v>-Y</v>
      </c>
      <c r="BT413" s="213"/>
      <c r="BU413" s="213"/>
      <c r="BV413" s="213"/>
      <c r="BW413" s="213"/>
      <c r="BX413" s="213"/>
      <c r="BY413" s="213"/>
      <c r="CI413" s="13" t="s">
        <v>199</v>
      </c>
      <c r="CJ413" s="12" t="str">
        <f>IF(CJ53="X","-X","-Y")</f>
        <v>-Y</v>
      </c>
      <c r="CK413" s="213"/>
      <c r="CL413" s="213"/>
      <c r="CM413" s="213"/>
      <c r="CN413" s="213"/>
      <c r="CO413" s="213"/>
      <c r="CP413" s="213"/>
      <c r="CZ413" s="13" t="s">
        <v>199</v>
      </c>
      <c r="DA413" s="12" t="str">
        <f>IF(DA53="X","-X","-Y")</f>
        <v>-Y</v>
      </c>
      <c r="DB413" s="213"/>
      <c r="DC413" s="213"/>
      <c r="DD413" s="213"/>
      <c r="DE413" s="213"/>
      <c r="DF413" s="213"/>
      <c r="DG413" s="213"/>
      <c r="DQ413" s="13" t="s">
        <v>199</v>
      </c>
      <c r="DR413" s="12" t="str">
        <f>IF(DR53="X","-X","-Y")</f>
        <v>-Y</v>
      </c>
      <c r="DS413" s="213"/>
      <c r="DT413" s="213"/>
      <c r="DU413" s="213"/>
      <c r="DV413" s="213"/>
      <c r="DW413" s="213"/>
      <c r="DX413" s="213"/>
    </row>
    <row r="414" spans="1:136" x14ac:dyDescent="0.2">
      <c r="B414" s="13" t="s">
        <v>237</v>
      </c>
      <c r="C414" s="12" t="str">
        <f>IF(C53="X","+Y","+X")</f>
        <v>+Y</v>
      </c>
      <c r="D414" s="17"/>
      <c r="E414" s="17"/>
      <c r="F414" s="17"/>
      <c r="G414" s="17"/>
      <c r="H414" s="17"/>
      <c r="I414" s="17"/>
      <c r="S414" s="13" t="s">
        <v>237</v>
      </c>
      <c r="T414" s="12" t="str">
        <f>IF(T53="X","+Y","+X")</f>
        <v>+Y</v>
      </c>
      <c r="U414" s="213"/>
      <c r="V414" s="213"/>
      <c r="W414" s="213"/>
      <c r="X414" s="213"/>
      <c r="Y414" s="213"/>
      <c r="Z414" s="213"/>
      <c r="AJ414" s="13" t="s">
        <v>237</v>
      </c>
      <c r="AK414" s="12" t="str">
        <f>IF(AK53="X","+Y","+X")</f>
        <v>+Y</v>
      </c>
      <c r="AL414" s="213"/>
      <c r="AM414" s="213"/>
      <c r="AN414" s="213"/>
      <c r="AO414" s="213"/>
      <c r="AP414" s="213"/>
      <c r="AQ414" s="213"/>
      <c r="BA414" s="13" t="s">
        <v>237</v>
      </c>
      <c r="BB414" s="12" t="str">
        <f>IF(BB53="X","+Y","+X")</f>
        <v>+Y</v>
      </c>
      <c r="BC414" s="213"/>
      <c r="BD414" s="213"/>
      <c r="BE414" s="213"/>
      <c r="BF414" s="213"/>
      <c r="BG414" s="213"/>
      <c r="BH414" s="213"/>
      <c r="BR414" s="13" t="s">
        <v>237</v>
      </c>
      <c r="BS414" s="12" t="str">
        <f>IF(BS53="X","+Y","+X")</f>
        <v>+X</v>
      </c>
      <c r="BT414" s="213"/>
      <c r="BU414" s="213"/>
      <c r="BV414" s="213"/>
      <c r="BW414" s="213"/>
      <c r="BX414" s="213"/>
      <c r="BY414" s="213"/>
      <c r="CI414" s="13" t="s">
        <v>237</v>
      </c>
      <c r="CJ414" s="12" t="str">
        <f>IF(CJ53="X","+Y","+X")</f>
        <v>+X</v>
      </c>
      <c r="CK414" s="213"/>
      <c r="CL414" s="213"/>
      <c r="CM414" s="213"/>
      <c r="CN414" s="213"/>
      <c r="CO414" s="213"/>
      <c r="CP414" s="213"/>
      <c r="CZ414" s="13" t="s">
        <v>237</v>
      </c>
      <c r="DA414" s="12" t="str">
        <f>IF(DA53="X","+Y","+X")</f>
        <v>+X</v>
      </c>
      <c r="DB414" s="213"/>
      <c r="DC414" s="213"/>
      <c r="DD414" s="213"/>
      <c r="DE414" s="213"/>
      <c r="DF414" s="213"/>
      <c r="DG414" s="213"/>
      <c r="DQ414" s="13" t="s">
        <v>237</v>
      </c>
      <c r="DR414" s="12" t="str">
        <f>IF(DR53="X","+Y","+X")</f>
        <v>+X</v>
      </c>
      <c r="DS414" s="213"/>
      <c r="DT414" s="213"/>
      <c r="DU414" s="213"/>
      <c r="DV414" s="213"/>
      <c r="DW414" s="213"/>
      <c r="DX414" s="213"/>
    </row>
    <row r="415" spans="1:136" x14ac:dyDescent="0.2">
      <c r="B415" s="13" t="s">
        <v>238</v>
      </c>
      <c r="C415" s="12" t="str">
        <f>IF(C53="X","-Y","-X")</f>
        <v>-Y</v>
      </c>
      <c r="D415" s="17"/>
      <c r="E415" s="17"/>
      <c r="F415" s="17"/>
      <c r="G415" s="17"/>
      <c r="H415" s="17"/>
      <c r="I415" s="17"/>
      <c r="S415" s="13" t="s">
        <v>238</v>
      </c>
      <c r="T415" s="12" t="str">
        <f>IF(T53="X","-Y","-X")</f>
        <v>-Y</v>
      </c>
      <c r="U415" s="213"/>
      <c r="V415" s="213"/>
      <c r="W415" s="213"/>
      <c r="X415" s="213"/>
      <c r="Y415" s="213"/>
      <c r="Z415" s="213"/>
      <c r="AJ415" s="13" t="s">
        <v>238</v>
      </c>
      <c r="AK415" s="12" t="str">
        <f>IF(AK53="X","-Y","-X")</f>
        <v>-Y</v>
      </c>
      <c r="AL415" s="213"/>
      <c r="AM415" s="213"/>
      <c r="AN415" s="213"/>
      <c r="AO415" s="213"/>
      <c r="AP415" s="213"/>
      <c r="AQ415" s="213"/>
      <c r="BA415" s="13" t="s">
        <v>238</v>
      </c>
      <c r="BB415" s="12" t="str">
        <f>IF(BB53="X","-Y","-X")</f>
        <v>-Y</v>
      </c>
      <c r="BC415" s="213"/>
      <c r="BD415" s="213"/>
      <c r="BE415" s="213"/>
      <c r="BF415" s="213"/>
      <c r="BG415" s="213"/>
      <c r="BH415" s="213"/>
      <c r="BR415" s="13" t="s">
        <v>238</v>
      </c>
      <c r="BS415" s="12" t="str">
        <f>IF(BS53="X","-Y","-X")</f>
        <v>-X</v>
      </c>
      <c r="BT415" s="213"/>
      <c r="BU415" s="213"/>
      <c r="BV415" s="213"/>
      <c r="BW415" s="213"/>
      <c r="BX415" s="213"/>
      <c r="BY415" s="213"/>
      <c r="CI415" s="13" t="s">
        <v>238</v>
      </c>
      <c r="CJ415" s="12" t="str">
        <f>IF(CJ53="X","-Y","-X")</f>
        <v>-X</v>
      </c>
      <c r="CK415" s="213"/>
      <c r="CL415" s="213"/>
      <c r="CM415" s="213"/>
      <c r="CN415" s="213"/>
      <c r="CO415" s="213"/>
      <c r="CP415" s="213"/>
      <c r="CZ415" s="13" t="s">
        <v>238</v>
      </c>
      <c r="DA415" s="12" t="str">
        <f>IF(DA53="X","-Y","-X")</f>
        <v>-X</v>
      </c>
      <c r="DB415" s="213"/>
      <c r="DC415" s="213"/>
      <c r="DD415" s="213"/>
      <c r="DE415" s="213"/>
      <c r="DF415" s="213"/>
      <c r="DG415" s="213"/>
      <c r="DQ415" s="13" t="s">
        <v>238</v>
      </c>
      <c r="DR415" s="12" t="str">
        <f>IF(DR53="X","-Y","-X")</f>
        <v>-X</v>
      </c>
      <c r="DS415" s="213"/>
      <c r="DT415" s="213"/>
      <c r="DU415" s="213"/>
      <c r="DV415" s="213"/>
      <c r="DW415" s="213"/>
      <c r="DX415" s="213"/>
    </row>
    <row r="416" spans="1:136" x14ac:dyDescent="0.2">
      <c r="B416" s="39"/>
      <c r="C416" s="17"/>
      <c r="D416" s="17"/>
      <c r="E416" s="17"/>
      <c r="F416" s="17"/>
      <c r="G416" s="17"/>
      <c r="H416" s="17"/>
      <c r="I416" s="17"/>
      <c r="S416" s="39"/>
      <c r="T416" s="213"/>
      <c r="U416" s="213"/>
      <c r="V416" s="213"/>
      <c r="W416" s="213"/>
      <c r="X416" s="213"/>
      <c r="Y416" s="213"/>
      <c r="Z416" s="213"/>
      <c r="AJ416" s="39"/>
      <c r="AK416" s="213"/>
      <c r="AL416" s="213"/>
      <c r="AM416" s="213"/>
      <c r="AN416" s="213"/>
      <c r="AO416" s="213"/>
      <c r="AP416" s="213"/>
      <c r="AQ416" s="213"/>
      <c r="BA416" s="39"/>
      <c r="BB416" s="213"/>
      <c r="BC416" s="213"/>
      <c r="BD416" s="213"/>
      <c r="BE416" s="213"/>
      <c r="BF416" s="213"/>
      <c r="BG416" s="213"/>
      <c r="BH416" s="213"/>
      <c r="BR416" s="39"/>
      <c r="BS416" s="213"/>
      <c r="BT416" s="213"/>
      <c r="BU416" s="213"/>
      <c r="BV416" s="213"/>
      <c r="BW416" s="213"/>
      <c r="BX416" s="213"/>
      <c r="BY416" s="213"/>
      <c r="CI416" s="39"/>
      <c r="CJ416" s="213"/>
      <c r="CK416" s="213"/>
      <c r="CL416" s="213"/>
      <c r="CM416" s="213"/>
      <c r="CN416" s="213"/>
      <c r="CO416" s="213"/>
      <c r="CP416" s="213"/>
      <c r="CZ416" s="39"/>
      <c r="DA416" s="213"/>
      <c r="DB416" s="213"/>
      <c r="DC416" s="213"/>
      <c r="DD416" s="213"/>
      <c r="DE416" s="213"/>
      <c r="DF416" s="213"/>
      <c r="DG416" s="213"/>
      <c r="DQ416" s="39"/>
      <c r="DR416" s="213"/>
      <c r="DS416" s="213"/>
      <c r="DT416" s="213"/>
      <c r="DU416" s="213"/>
      <c r="DV416" s="213"/>
      <c r="DW416" s="213"/>
      <c r="DX416" s="213"/>
    </row>
    <row r="417" spans="2:136" x14ac:dyDescent="0.2">
      <c r="C417" s="17"/>
      <c r="D417" s="17"/>
      <c r="E417" s="17"/>
      <c r="F417" s="17"/>
      <c r="G417" s="17"/>
      <c r="H417" s="127" t="s">
        <v>255</v>
      </c>
      <c r="I417" s="82" t="s">
        <v>207</v>
      </c>
      <c r="J417" s="87">
        <f>IF(C408="+X",D35,D36)</f>
        <v>40</v>
      </c>
      <c r="K417" s="88">
        <f>J417</f>
        <v>40</v>
      </c>
      <c r="L417" s="88">
        <f>K417</f>
        <v>40</v>
      </c>
      <c r="M417" s="102">
        <f>L417</f>
        <v>40</v>
      </c>
      <c r="N417" s="80"/>
      <c r="O417" s="17"/>
      <c r="P417" s="17"/>
      <c r="Q417" s="17"/>
      <c r="T417" s="213"/>
      <c r="U417" s="213"/>
      <c r="V417" s="213"/>
      <c r="W417" s="213"/>
      <c r="X417" s="213"/>
      <c r="Y417" s="127" t="s">
        <v>255</v>
      </c>
      <c r="Z417" s="215" t="s">
        <v>207</v>
      </c>
      <c r="AA417" s="210">
        <f>IF(T408="+X",U35,U36)</f>
        <v>40</v>
      </c>
      <c r="AB417" s="211">
        <f>AA417</f>
        <v>40</v>
      </c>
      <c r="AC417" s="211">
        <f>AB417</f>
        <v>40</v>
      </c>
      <c r="AD417" s="212">
        <f>AC417</f>
        <v>40</v>
      </c>
      <c r="AE417" s="80"/>
      <c r="AF417" s="213"/>
      <c r="AG417" s="213"/>
      <c r="AH417" s="213"/>
      <c r="AK417" s="213"/>
      <c r="AL417" s="213"/>
      <c r="AM417" s="213"/>
      <c r="AN417" s="213"/>
      <c r="AO417" s="213"/>
      <c r="AP417" s="127" t="s">
        <v>255</v>
      </c>
      <c r="AQ417" s="215" t="s">
        <v>207</v>
      </c>
      <c r="AR417" s="210">
        <f>IF(AK408="+X",AL35,AL36)</f>
        <v>40</v>
      </c>
      <c r="AS417" s="211">
        <f>AR417</f>
        <v>40</v>
      </c>
      <c r="AT417" s="211">
        <f>AS417</f>
        <v>40</v>
      </c>
      <c r="AU417" s="212">
        <f>AT417</f>
        <v>40</v>
      </c>
      <c r="AV417" s="80"/>
      <c r="AW417" s="213"/>
      <c r="AX417" s="213"/>
      <c r="AY417" s="213"/>
      <c r="BB417" s="213"/>
      <c r="BC417" s="213"/>
      <c r="BD417" s="213"/>
      <c r="BE417" s="213"/>
      <c r="BF417" s="213"/>
      <c r="BG417" s="127" t="s">
        <v>255</v>
      </c>
      <c r="BH417" s="215" t="s">
        <v>207</v>
      </c>
      <c r="BI417" s="210">
        <f>IF(BB408="+X",BC35,BC36)</f>
        <v>40</v>
      </c>
      <c r="BJ417" s="211">
        <f>BI417</f>
        <v>40</v>
      </c>
      <c r="BK417" s="211">
        <f>BJ417</f>
        <v>40</v>
      </c>
      <c r="BL417" s="212">
        <f>BK417</f>
        <v>40</v>
      </c>
      <c r="BM417" s="80"/>
      <c r="BN417" s="213"/>
      <c r="BO417" s="213"/>
      <c r="BP417" s="213"/>
      <c r="BS417" s="213"/>
      <c r="BT417" s="213"/>
      <c r="BU417" s="213"/>
      <c r="BV417" s="213"/>
      <c r="BW417" s="213"/>
      <c r="BX417" s="127" t="s">
        <v>255</v>
      </c>
      <c r="BY417" s="215" t="s">
        <v>207</v>
      </c>
      <c r="BZ417" s="210">
        <f>IF(BS408="+X",BT35,BT36)</f>
        <v>20</v>
      </c>
      <c r="CA417" s="211">
        <f>BZ417</f>
        <v>20</v>
      </c>
      <c r="CB417" s="211">
        <f>CA417</f>
        <v>20</v>
      </c>
      <c r="CC417" s="212">
        <f>CB417</f>
        <v>20</v>
      </c>
      <c r="CD417" s="80"/>
      <c r="CE417" s="213"/>
      <c r="CF417" s="213"/>
      <c r="CG417" s="213"/>
      <c r="CJ417" s="213"/>
      <c r="CK417" s="213"/>
      <c r="CL417" s="213"/>
      <c r="CM417" s="213"/>
      <c r="CN417" s="213"/>
      <c r="CO417" s="127" t="s">
        <v>255</v>
      </c>
      <c r="CP417" s="215" t="s">
        <v>207</v>
      </c>
      <c r="CQ417" s="210">
        <f>IF(CJ408="+X",CK35,CK36)</f>
        <v>20</v>
      </c>
      <c r="CR417" s="211">
        <f>CQ417</f>
        <v>20</v>
      </c>
      <c r="CS417" s="211">
        <f>CR417</f>
        <v>20</v>
      </c>
      <c r="CT417" s="212">
        <f>CS417</f>
        <v>20</v>
      </c>
      <c r="CU417" s="80"/>
      <c r="CV417" s="213"/>
      <c r="CW417" s="213"/>
      <c r="CX417" s="213"/>
      <c r="DA417" s="213"/>
      <c r="DB417" s="213"/>
      <c r="DC417" s="213"/>
      <c r="DD417" s="213"/>
      <c r="DE417" s="213"/>
      <c r="DF417" s="127" t="s">
        <v>255</v>
      </c>
      <c r="DG417" s="215" t="s">
        <v>207</v>
      </c>
      <c r="DH417" s="210">
        <f>IF(DA408="+X",DB35,DB36)</f>
        <v>20</v>
      </c>
      <c r="DI417" s="211">
        <f>DH417</f>
        <v>20</v>
      </c>
      <c r="DJ417" s="211">
        <f>DI417</f>
        <v>20</v>
      </c>
      <c r="DK417" s="212">
        <f>DJ417</f>
        <v>20</v>
      </c>
      <c r="DL417" s="80"/>
      <c r="DM417" s="213"/>
      <c r="DN417" s="213"/>
      <c r="DO417" s="213"/>
      <c r="DR417" s="213"/>
      <c r="DS417" s="213"/>
      <c r="DT417" s="213"/>
      <c r="DU417" s="213"/>
      <c r="DV417" s="213"/>
      <c r="DW417" s="127" t="s">
        <v>255</v>
      </c>
      <c r="DX417" s="215" t="s">
        <v>207</v>
      </c>
      <c r="DY417" s="210">
        <f>IF(DR408="+X",DS35,DS36)</f>
        <v>20</v>
      </c>
      <c r="DZ417" s="211">
        <f>DY417</f>
        <v>20</v>
      </c>
      <c r="EA417" s="211">
        <f>DZ417</f>
        <v>20</v>
      </c>
      <c r="EB417" s="212">
        <f>EA417</f>
        <v>20</v>
      </c>
      <c r="EC417" s="80"/>
      <c r="ED417" s="213"/>
      <c r="EE417" s="213"/>
      <c r="EF417" s="213"/>
    </row>
    <row r="418" spans="2:136" x14ac:dyDescent="0.2">
      <c r="B418" s="13"/>
      <c r="C418" s="17"/>
      <c r="D418" s="17"/>
      <c r="E418" s="17"/>
      <c r="F418" s="17"/>
      <c r="G418" s="17"/>
      <c r="H418" s="13" t="s">
        <v>256</v>
      </c>
      <c r="I418" s="92" t="s">
        <v>45</v>
      </c>
      <c r="J418" s="96">
        <f>IF(C408="+X",D36,D35)</f>
        <v>20</v>
      </c>
      <c r="K418" s="97">
        <f t="shared" ref="K418:M426" si="186">J418</f>
        <v>20</v>
      </c>
      <c r="L418" s="97">
        <f t="shared" si="186"/>
        <v>20</v>
      </c>
      <c r="M418" s="104">
        <f t="shared" si="186"/>
        <v>20</v>
      </c>
      <c r="N418" s="141"/>
      <c r="O418" s="17"/>
      <c r="P418" s="17"/>
      <c r="Q418" s="17"/>
      <c r="S418" s="13"/>
      <c r="T418" s="213"/>
      <c r="U418" s="213"/>
      <c r="V418" s="213"/>
      <c r="W418" s="213"/>
      <c r="X418" s="213"/>
      <c r="Y418" s="13" t="s">
        <v>256</v>
      </c>
      <c r="Z418" s="92" t="s">
        <v>45</v>
      </c>
      <c r="AA418" s="96">
        <f>IF(T408="+X",U36,U35)</f>
        <v>20</v>
      </c>
      <c r="AB418" s="97">
        <f t="shared" ref="AB418" si="187">AA418</f>
        <v>20</v>
      </c>
      <c r="AC418" s="97">
        <f t="shared" ref="AC418" si="188">AB418</f>
        <v>20</v>
      </c>
      <c r="AD418" s="104">
        <f t="shared" ref="AD418" si="189">AC418</f>
        <v>20</v>
      </c>
      <c r="AE418" s="141"/>
      <c r="AF418" s="213"/>
      <c r="AG418" s="213"/>
      <c r="AH418" s="213"/>
      <c r="AJ418" s="13"/>
      <c r="AK418" s="213"/>
      <c r="AL418" s="213"/>
      <c r="AM418" s="213"/>
      <c r="AN418" s="213"/>
      <c r="AO418" s="213"/>
      <c r="AP418" s="13" t="s">
        <v>256</v>
      </c>
      <c r="AQ418" s="92" t="s">
        <v>45</v>
      </c>
      <c r="AR418" s="96">
        <f>IF(AK408="+X",AL36,AL35)</f>
        <v>20</v>
      </c>
      <c r="AS418" s="97">
        <f t="shared" ref="AS418" si="190">AR418</f>
        <v>20</v>
      </c>
      <c r="AT418" s="97">
        <f t="shared" ref="AT418" si="191">AS418</f>
        <v>20</v>
      </c>
      <c r="AU418" s="104">
        <f t="shared" ref="AU418" si="192">AT418</f>
        <v>20</v>
      </c>
      <c r="AV418" s="141"/>
      <c r="AW418" s="213"/>
      <c r="AX418" s="213"/>
      <c r="AY418" s="213"/>
      <c r="BA418" s="13"/>
      <c r="BB418" s="213"/>
      <c r="BC418" s="213"/>
      <c r="BD418" s="213"/>
      <c r="BE418" s="213"/>
      <c r="BF418" s="213"/>
      <c r="BG418" s="13" t="s">
        <v>256</v>
      </c>
      <c r="BH418" s="92" t="s">
        <v>45</v>
      </c>
      <c r="BI418" s="96">
        <f>IF(BB408="+X",BC36,BC35)</f>
        <v>20</v>
      </c>
      <c r="BJ418" s="97">
        <f t="shared" ref="BJ418" si="193">BI418</f>
        <v>20</v>
      </c>
      <c r="BK418" s="97">
        <f t="shared" ref="BK418" si="194">BJ418</f>
        <v>20</v>
      </c>
      <c r="BL418" s="104">
        <f t="shared" ref="BL418" si="195">BK418</f>
        <v>20</v>
      </c>
      <c r="BM418" s="141"/>
      <c r="BN418" s="213"/>
      <c r="BO418" s="213"/>
      <c r="BP418" s="213"/>
      <c r="BR418" s="13"/>
      <c r="BS418" s="213"/>
      <c r="BT418" s="213"/>
      <c r="BU418" s="213"/>
      <c r="BV418" s="213"/>
      <c r="BW418" s="213"/>
      <c r="BX418" s="13" t="s">
        <v>256</v>
      </c>
      <c r="BY418" s="92" t="s">
        <v>45</v>
      </c>
      <c r="BZ418" s="96">
        <f>IF(BS408="+X",BT36,BT35)</f>
        <v>40</v>
      </c>
      <c r="CA418" s="97">
        <f t="shared" ref="CA418" si="196">BZ418</f>
        <v>40</v>
      </c>
      <c r="CB418" s="97">
        <f t="shared" ref="CB418" si="197">CA418</f>
        <v>40</v>
      </c>
      <c r="CC418" s="104">
        <f t="shared" ref="CC418" si="198">CB418</f>
        <v>40</v>
      </c>
      <c r="CD418" s="141"/>
      <c r="CE418" s="213"/>
      <c r="CF418" s="213"/>
      <c r="CG418" s="213"/>
      <c r="CI418" s="13"/>
      <c r="CJ418" s="213"/>
      <c r="CK418" s="213"/>
      <c r="CL418" s="213"/>
      <c r="CM418" s="213"/>
      <c r="CN418" s="213"/>
      <c r="CO418" s="13" t="s">
        <v>256</v>
      </c>
      <c r="CP418" s="92" t="s">
        <v>45</v>
      </c>
      <c r="CQ418" s="96">
        <f>IF(CJ408="+X",CK36,CK35)</f>
        <v>40</v>
      </c>
      <c r="CR418" s="97">
        <f t="shared" ref="CR418" si="199">CQ418</f>
        <v>40</v>
      </c>
      <c r="CS418" s="97">
        <f t="shared" ref="CS418" si="200">CR418</f>
        <v>40</v>
      </c>
      <c r="CT418" s="104">
        <f t="shared" ref="CT418" si="201">CS418</f>
        <v>40</v>
      </c>
      <c r="CU418" s="141"/>
      <c r="CV418" s="213"/>
      <c r="CW418" s="213"/>
      <c r="CX418" s="213"/>
      <c r="CZ418" s="13"/>
      <c r="DA418" s="213"/>
      <c r="DB418" s="213"/>
      <c r="DC418" s="213"/>
      <c r="DD418" s="213"/>
      <c r="DE418" s="213"/>
      <c r="DF418" s="13" t="s">
        <v>256</v>
      </c>
      <c r="DG418" s="92" t="s">
        <v>45</v>
      </c>
      <c r="DH418" s="96">
        <f>IF(DA408="+X",DB36,DB35)</f>
        <v>40</v>
      </c>
      <c r="DI418" s="97">
        <f t="shared" ref="DI418" si="202">DH418</f>
        <v>40</v>
      </c>
      <c r="DJ418" s="97">
        <f t="shared" ref="DJ418" si="203">DI418</f>
        <v>40</v>
      </c>
      <c r="DK418" s="104">
        <f t="shared" ref="DK418" si="204">DJ418</f>
        <v>40</v>
      </c>
      <c r="DL418" s="141"/>
      <c r="DM418" s="213"/>
      <c r="DN418" s="213"/>
      <c r="DO418" s="213"/>
      <c r="DQ418" s="13"/>
      <c r="DR418" s="213"/>
      <c r="DS418" s="213"/>
      <c r="DT418" s="213"/>
      <c r="DU418" s="213"/>
      <c r="DV418" s="213"/>
      <c r="DW418" s="13" t="s">
        <v>256</v>
      </c>
      <c r="DX418" s="92" t="s">
        <v>45</v>
      </c>
      <c r="DY418" s="96">
        <f>IF(DR408="+X",DS36,DS35)</f>
        <v>40</v>
      </c>
      <c r="DZ418" s="97">
        <f t="shared" ref="DZ418" si="205">DY418</f>
        <v>40</v>
      </c>
      <c r="EA418" s="97">
        <f t="shared" ref="EA418" si="206">DZ418</f>
        <v>40</v>
      </c>
      <c r="EB418" s="104">
        <f t="shared" ref="EB418" si="207">EA418</f>
        <v>40</v>
      </c>
      <c r="EC418" s="141"/>
      <c r="ED418" s="213"/>
      <c r="EE418" s="213"/>
      <c r="EF418" s="213"/>
    </row>
    <row r="419" spans="2:136" x14ac:dyDescent="0.2">
      <c r="B419" s="13"/>
      <c r="C419" s="17"/>
      <c r="D419" s="17"/>
      <c r="E419" s="17"/>
      <c r="F419" s="17"/>
      <c r="G419" s="17"/>
      <c r="H419" s="13" t="s">
        <v>257</v>
      </c>
      <c r="I419" s="80" t="s">
        <v>258</v>
      </c>
      <c r="J419" s="142">
        <f>IF(C408="+X",D41,D42)</f>
        <v>20</v>
      </c>
      <c r="K419" s="12">
        <f>J419</f>
        <v>20</v>
      </c>
      <c r="L419" s="12">
        <f>K419</f>
        <v>20</v>
      </c>
      <c r="M419" s="12">
        <f>L419</f>
        <v>20</v>
      </c>
      <c r="N419" s="80"/>
      <c r="O419" s="17"/>
      <c r="P419" s="17"/>
      <c r="Q419" s="17"/>
      <c r="S419" s="13"/>
      <c r="T419" s="213"/>
      <c r="U419" s="213"/>
      <c r="V419" s="213"/>
      <c r="W419" s="213"/>
      <c r="X419" s="213"/>
      <c r="Y419" s="13" t="s">
        <v>257</v>
      </c>
      <c r="Z419" s="80" t="s">
        <v>258</v>
      </c>
      <c r="AA419" s="142">
        <f>IF(T408="+X",U41,U42)</f>
        <v>20</v>
      </c>
      <c r="AB419" s="12">
        <f>AA419</f>
        <v>20</v>
      </c>
      <c r="AC419" s="12">
        <f>AB419</f>
        <v>20</v>
      </c>
      <c r="AD419" s="12">
        <f>AC419</f>
        <v>20</v>
      </c>
      <c r="AE419" s="80"/>
      <c r="AF419" s="213"/>
      <c r="AG419" s="213"/>
      <c r="AH419" s="213"/>
      <c r="AJ419" s="13"/>
      <c r="AK419" s="213"/>
      <c r="AL419" s="213"/>
      <c r="AM419" s="213"/>
      <c r="AN419" s="213"/>
      <c r="AO419" s="213"/>
      <c r="AP419" s="13" t="s">
        <v>257</v>
      </c>
      <c r="AQ419" s="80" t="s">
        <v>258</v>
      </c>
      <c r="AR419" s="142">
        <f>IF(AK408="+X",AL41,AL42)</f>
        <v>20</v>
      </c>
      <c r="AS419" s="12">
        <f>AR419</f>
        <v>20</v>
      </c>
      <c r="AT419" s="12">
        <f>AS419</f>
        <v>20</v>
      </c>
      <c r="AU419" s="12">
        <f>AT419</f>
        <v>20</v>
      </c>
      <c r="AV419" s="80"/>
      <c r="AW419" s="213"/>
      <c r="AX419" s="213"/>
      <c r="AY419" s="213"/>
      <c r="BA419" s="13"/>
      <c r="BB419" s="213"/>
      <c r="BC419" s="213"/>
      <c r="BD419" s="213"/>
      <c r="BE419" s="213"/>
      <c r="BF419" s="213"/>
      <c r="BG419" s="13" t="s">
        <v>257</v>
      </c>
      <c r="BH419" s="80" t="s">
        <v>258</v>
      </c>
      <c r="BI419" s="142">
        <f>IF(BB408="+X",BC41,BC42)</f>
        <v>20</v>
      </c>
      <c r="BJ419" s="12">
        <f>BI419</f>
        <v>20</v>
      </c>
      <c r="BK419" s="12">
        <f>BJ419</f>
        <v>20</v>
      </c>
      <c r="BL419" s="12">
        <f>BK419</f>
        <v>20</v>
      </c>
      <c r="BM419" s="80"/>
      <c r="BN419" s="213"/>
      <c r="BO419" s="213"/>
      <c r="BP419" s="213"/>
      <c r="BR419" s="13"/>
      <c r="BS419" s="213"/>
      <c r="BT419" s="213"/>
      <c r="BU419" s="213"/>
      <c r="BV419" s="213"/>
      <c r="BW419" s="213"/>
      <c r="BX419" s="13" t="s">
        <v>257</v>
      </c>
      <c r="BY419" s="80" t="s">
        <v>258</v>
      </c>
      <c r="BZ419" s="142">
        <f>IF(BS408="+X",BT41,BT42)</f>
        <v>0</v>
      </c>
      <c r="CA419" s="12">
        <f>BZ419</f>
        <v>0</v>
      </c>
      <c r="CB419" s="12">
        <f>CA419</f>
        <v>0</v>
      </c>
      <c r="CC419" s="12">
        <f>CB419</f>
        <v>0</v>
      </c>
      <c r="CD419" s="80"/>
      <c r="CE419" s="213"/>
      <c r="CF419" s="213"/>
      <c r="CG419" s="213"/>
      <c r="CI419" s="13"/>
      <c r="CJ419" s="213"/>
      <c r="CK419" s="213"/>
      <c r="CL419" s="213"/>
      <c r="CM419" s="213"/>
      <c r="CN419" s="213"/>
      <c r="CO419" s="13" t="s">
        <v>257</v>
      </c>
      <c r="CP419" s="80" t="s">
        <v>258</v>
      </c>
      <c r="CQ419" s="142">
        <f>IF(CJ408="+X",CK41,CK42)</f>
        <v>0</v>
      </c>
      <c r="CR419" s="12">
        <f>CQ419</f>
        <v>0</v>
      </c>
      <c r="CS419" s="12">
        <f>CR419</f>
        <v>0</v>
      </c>
      <c r="CT419" s="12">
        <f>CS419</f>
        <v>0</v>
      </c>
      <c r="CU419" s="80"/>
      <c r="CV419" s="213"/>
      <c r="CW419" s="213"/>
      <c r="CX419" s="213"/>
      <c r="CZ419" s="13"/>
      <c r="DA419" s="213"/>
      <c r="DB419" s="213"/>
      <c r="DC419" s="213"/>
      <c r="DD419" s="213"/>
      <c r="DE419" s="213"/>
      <c r="DF419" s="13" t="s">
        <v>257</v>
      </c>
      <c r="DG419" s="80" t="s">
        <v>258</v>
      </c>
      <c r="DH419" s="142">
        <f>IF(DA408="+X",DB41,DB42)</f>
        <v>0</v>
      </c>
      <c r="DI419" s="12">
        <f>DH419</f>
        <v>0</v>
      </c>
      <c r="DJ419" s="12">
        <f>DI419</f>
        <v>0</v>
      </c>
      <c r="DK419" s="12">
        <f>DJ419</f>
        <v>0</v>
      </c>
      <c r="DL419" s="80"/>
      <c r="DM419" s="213"/>
      <c r="DN419" s="213"/>
      <c r="DO419" s="213"/>
      <c r="DQ419" s="13"/>
      <c r="DR419" s="213"/>
      <c r="DS419" s="213"/>
      <c r="DT419" s="213"/>
      <c r="DU419" s="213"/>
      <c r="DV419" s="213"/>
      <c r="DW419" s="13" t="s">
        <v>257</v>
      </c>
      <c r="DX419" s="80" t="s">
        <v>258</v>
      </c>
      <c r="DY419" s="142">
        <f>IF(DR408="+X",DS41,DS42)</f>
        <v>0</v>
      </c>
      <c r="DZ419" s="12">
        <f>DY419</f>
        <v>0</v>
      </c>
      <c r="EA419" s="12">
        <f>DZ419</f>
        <v>0</v>
      </c>
      <c r="EB419" s="12">
        <f>EA419</f>
        <v>0</v>
      </c>
      <c r="EC419" s="80"/>
      <c r="ED419" s="213"/>
      <c r="EE419" s="213"/>
      <c r="EF419" s="213"/>
    </row>
    <row r="420" spans="2:136" x14ac:dyDescent="0.2">
      <c r="B420" s="13"/>
      <c r="C420" s="17"/>
      <c r="D420" s="17"/>
      <c r="E420" s="17"/>
      <c r="F420" s="17"/>
      <c r="G420" s="17"/>
      <c r="H420" s="13" t="s">
        <v>259</v>
      </c>
      <c r="I420" s="80" t="s">
        <v>260</v>
      </c>
      <c r="J420" s="91">
        <f>IF(C408="+X",D42,D41)</f>
        <v>0</v>
      </c>
      <c r="K420" s="12">
        <f t="shared" ref="K420:M422" si="208">J420</f>
        <v>0</v>
      </c>
      <c r="L420" s="12">
        <f t="shared" si="208"/>
        <v>0</v>
      </c>
      <c r="M420" s="12">
        <f t="shared" si="208"/>
        <v>0</v>
      </c>
      <c r="N420" s="141"/>
      <c r="O420" s="17"/>
      <c r="P420" s="17"/>
      <c r="Q420" s="17"/>
      <c r="S420" s="13"/>
      <c r="T420" s="213"/>
      <c r="U420" s="213"/>
      <c r="V420" s="213"/>
      <c r="W420" s="213"/>
      <c r="X420" s="213"/>
      <c r="Y420" s="13" t="s">
        <v>259</v>
      </c>
      <c r="Z420" s="80" t="s">
        <v>260</v>
      </c>
      <c r="AA420" s="91">
        <f>IF(T408="+X",U42,U41)</f>
        <v>0</v>
      </c>
      <c r="AB420" s="12">
        <f t="shared" ref="AB420:AB426" si="209">AA420</f>
        <v>0</v>
      </c>
      <c r="AC420" s="12">
        <f t="shared" ref="AC420:AC426" si="210">AB420</f>
        <v>0</v>
      </c>
      <c r="AD420" s="12">
        <f t="shared" ref="AD420:AD426" si="211">AC420</f>
        <v>0</v>
      </c>
      <c r="AE420" s="141"/>
      <c r="AF420" s="213"/>
      <c r="AG420" s="213"/>
      <c r="AH420" s="213"/>
      <c r="AJ420" s="13"/>
      <c r="AK420" s="213"/>
      <c r="AL420" s="213"/>
      <c r="AM420" s="213"/>
      <c r="AN420" s="213"/>
      <c r="AO420" s="213"/>
      <c r="AP420" s="13" t="s">
        <v>259</v>
      </c>
      <c r="AQ420" s="80" t="s">
        <v>260</v>
      </c>
      <c r="AR420" s="91">
        <f>IF(AK408="+X",AL42,AL41)</f>
        <v>0</v>
      </c>
      <c r="AS420" s="12">
        <f t="shared" ref="AS420:AS426" si="212">AR420</f>
        <v>0</v>
      </c>
      <c r="AT420" s="12">
        <f t="shared" ref="AT420:AT426" si="213">AS420</f>
        <v>0</v>
      </c>
      <c r="AU420" s="12">
        <f t="shared" ref="AU420:AU426" si="214">AT420</f>
        <v>0</v>
      </c>
      <c r="AV420" s="141"/>
      <c r="AW420" s="213"/>
      <c r="AX420" s="213"/>
      <c r="AY420" s="213"/>
      <c r="BA420" s="13"/>
      <c r="BB420" s="213"/>
      <c r="BC420" s="213"/>
      <c r="BD420" s="213"/>
      <c r="BE420" s="213"/>
      <c r="BF420" s="213"/>
      <c r="BG420" s="13" t="s">
        <v>259</v>
      </c>
      <c r="BH420" s="80" t="s">
        <v>260</v>
      </c>
      <c r="BI420" s="91">
        <f>IF(BB408="+X",BC42,BC41)</f>
        <v>0</v>
      </c>
      <c r="BJ420" s="12">
        <f t="shared" ref="BJ420:BJ426" si="215">BI420</f>
        <v>0</v>
      </c>
      <c r="BK420" s="12">
        <f t="shared" ref="BK420:BK426" si="216">BJ420</f>
        <v>0</v>
      </c>
      <c r="BL420" s="12">
        <f t="shared" ref="BL420:BL426" si="217">BK420</f>
        <v>0</v>
      </c>
      <c r="BM420" s="141"/>
      <c r="BN420" s="213"/>
      <c r="BO420" s="213"/>
      <c r="BP420" s="213"/>
      <c r="BR420" s="13"/>
      <c r="BS420" s="213"/>
      <c r="BT420" s="213"/>
      <c r="BU420" s="213"/>
      <c r="BV420" s="213"/>
      <c r="BW420" s="213"/>
      <c r="BX420" s="13" t="s">
        <v>259</v>
      </c>
      <c r="BY420" s="80" t="s">
        <v>260</v>
      </c>
      <c r="BZ420" s="91">
        <f>IF(BS408="+X",BT42,BT41)</f>
        <v>20</v>
      </c>
      <c r="CA420" s="12">
        <f t="shared" ref="CA420:CA426" si="218">BZ420</f>
        <v>20</v>
      </c>
      <c r="CB420" s="12">
        <f t="shared" ref="CB420:CB426" si="219">CA420</f>
        <v>20</v>
      </c>
      <c r="CC420" s="12">
        <f t="shared" ref="CC420:CC426" si="220">CB420</f>
        <v>20</v>
      </c>
      <c r="CD420" s="141"/>
      <c r="CE420" s="213"/>
      <c r="CF420" s="213"/>
      <c r="CG420" s="213"/>
      <c r="CI420" s="13"/>
      <c r="CJ420" s="213"/>
      <c r="CK420" s="213"/>
      <c r="CL420" s="213"/>
      <c r="CM420" s="213"/>
      <c r="CN420" s="213"/>
      <c r="CO420" s="13" t="s">
        <v>259</v>
      </c>
      <c r="CP420" s="80" t="s">
        <v>260</v>
      </c>
      <c r="CQ420" s="91">
        <f>IF(CJ408="+X",CK42,CK41)</f>
        <v>20</v>
      </c>
      <c r="CR420" s="12">
        <f t="shared" ref="CR420:CR426" si="221">CQ420</f>
        <v>20</v>
      </c>
      <c r="CS420" s="12">
        <f t="shared" ref="CS420:CS426" si="222">CR420</f>
        <v>20</v>
      </c>
      <c r="CT420" s="12">
        <f t="shared" ref="CT420:CT426" si="223">CS420</f>
        <v>20</v>
      </c>
      <c r="CU420" s="141"/>
      <c r="CV420" s="213"/>
      <c r="CW420" s="213"/>
      <c r="CX420" s="213"/>
      <c r="CZ420" s="13"/>
      <c r="DA420" s="213"/>
      <c r="DB420" s="213"/>
      <c r="DC420" s="213"/>
      <c r="DD420" s="213"/>
      <c r="DE420" s="213"/>
      <c r="DF420" s="13" t="s">
        <v>259</v>
      </c>
      <c r="DG420" s="80" t="s">
        <v>260</v>
      </c>
      <c r="DH420" s="91">
        <f>IF(DA408="+X",DB42,DB41)</f>
        <v>20</v>
      </c>
      <c r="DI420" s="12">
        <f t="shared" ref="DI420:DI426" si="224">DH420</f>
        <v>20</v>
      </c>
      <c r="DJ420" s="12">
        <f t="shared" ref="DJ420:DJ426" si="225">DI420</f>
        <v>20</v>
      </c>
      <c r="DK420" s="12">
        <f t="shared" ref="DK420:DK426" si="226">DJ420</f>
        <v>20</v>
      </c>
      <c r="DL420" s="141"/>
      <c r="DM420" s="213"/>
      <c r="DN420" s="213"/>
      <c r="DO420" s="213"/>
      <c r="DQ420" s="13"/>
      <c r="DR420" s="213"/>
      <c r="DS420" s="213"/>
      <c r="DT420" s="213"/>
      <c r="DU420" s="213"/>
      <c r="DV420" s="213"/>
      <c r="DW420" s="13" t="s">
        <v>259</v>
      </c>
      <c r="DX420" s="80" t="s">
        <v>260</v>
      </c>
      <c r="DY420" s="91">
        <f>IF(DR408="+X",DS42,DS41)</f>
        <v>20</v>
      </c>
      <c r="DZ420" s="12">
        <f t="shared" ref="DZ420:DZ426" si="227">DY420</f>
        <v>20</v>
      </c>
      <c r="EA420" s="12">
        <f t="shared" ref="EA420:EA426" si="228">DZ420</f>
        <v>20</v>
      </c>
      <c r="EB420" s="12">
        <f t="shared" ref="EB420:EB426" si="229">EA420</f>
        <v>20</v>
      </c>
      <c r="EC420" s="141"/>
      <c r="ED420" s="213"/>
      <c r="EE420" s="213"/>
      <c r="EF420" s="213"/>
    </row>
    <row r="421" spans="2:136" x14ac:dyDescent="0.2">
      <c r="B421" s="13"/>
      <c r="C421" s="17"/>
      <c r="D421" s="17"/>
      <c r="E421" s="17"/>
      <c r="F421" s="17"/>
      <c r="G421" s="17"/>
      <c r="H421" s="13" t="s">
        <v>261</v>
      </c>
      <c r="I421" s="59"/>
      <c r="J421" s="143">
        <f>IF(C408="+X",D43,D44)</f>
        <v>26.565073615635743</v>
      </c>
      <c r="K421" s="143">
        <f t="shared" si="208"/>
        <v>26.565073615635743</v>
      </c>
      <c r="L421" s="143">
        <f t="shared" si="208"/>
        <v>26.565073615635743</v>
      </c>
      <c r="M421" s="107">
        <f t="shared" si="208"/>
        <v>26.565073615635743</v>
      </c>
      <c r="N421" s="141"/>
      <c r="O421" s="17"/>
      <c r="P421" s="17"/>
      <c r="Q421" s="17"/>
      <c r="S421" s="13"/>
      <c r="T421" s="213"/>
      <c r="U421" s="213"/>
      <c r="V421" s="213"/>
      <c r="W421" s="213"/>
      <c r="X421" s="213"/>
      <c r="Y421" s="13" t="s">
        <v>261</v>
      </c>
      <c r="Z421" s="59"/>
      <c r="AA421" s="143">
        <f>IF(T408="+X",U43,U44)</f>
        <v>26.565073615635743</v>
      </c>
      <c r="AB421" s="143">
        <f t="shared" si="209"/>
        <v>26.565073615635743</v>
      </c>
      <c r="AC421" s="143">
        <f t="shared" si="210"/>
        <v>26.565073615635743</v>
      </c>
      <c r="AD421" s="107">
        <f t="shared" si="211"/>
        <v>26.565073615635743</v>
      </c>
      <c r="AE421" s="141"/>
      <c r="AF421" s="213"/>
      <c r="AG421" s="213"/>
      <c r="AH421" s="213"/>
      <c r="AJ421" s="13"/>
      <c r="AK421" s="213"/>
      <c r="AL421" s="213"/>
      <c r="AM421" s="213"/>
      <c r="AN421" s="213"/>
      <c r="AO421" s="213"/>
      <c r="AP421" s="13" t="s">
        <v>261</v>
      </c>
      <c r="AQ421" s="59"/>
      <c r="AR421" s="143">
        <f>IF(AK408="+X",AL43,AL44)</f>
        <v>26.565073615635743</v>
      </c>
      <c r="AS421" s="143">
        <f t="shared" si="212"/>
        <v>26.565073615635743</v>
      </c>
      <c r="AT421" s="143">
        <f t="shared" si="213"/>
        <v>26.565073615635743</v>
      </c>
      <c r="AU421" s="107">
        <f t="shared" si="214"/>
        <v>26.565073615635743</v>
      </c>
      <c r="AV421" s="141"/>
      <c r="AW421" s="213"/>
      <c r="AX421" s="213"/>
      <c r="AY421" s="213"/>
      <c r="BA421" s="13"/>
      <c r="BB421" s="213"/>
      <c r="BC421" s="213"/>
      <c r="BD421" s="213"/>
      <c r="BE421" s="213"/>
      <c r="BF421" s="213"/>
      <c r="BG421" s="13" t="s">
        <v>261</v>
      </c>
      <c r="BH421" s="59"/>
      <c r="BI421" s="143">
        <f>IF(BB408="+X",BC43,BC44)</f>
        <v>26.565073615635743</v>
      </c>
      <c r="BJ421" s="143">
        <f t="shared" si="215"/>
        <v>26.565073615635743</v>
      </c>
      <c r="BK421" s="143">
        <f t="shared" si="216"/>
        <v>26.565073615635743</v>
      </c>
      <c r="BL421" s="107">
        <f t="shared" si="217"/>
        <v>26.565073615635743</v>
      </c>
      <c r="BM421" s="141"/>
      <c r="BN421" s="213"/>
      <c r="BO421" s="213"/>
      <c r="BP421" s="213"/>
      <c r="BR421" s="13"/>
      <c r="BS421" s="213"/>
      <c r="BT421" s="213"/>
      <c r="BU421" s="213"/>
      <c r="BV421" s="213"/>
      <c r="BW421" s="213"/>
      <c r="BX421" s="13" t="s">
        <v>261</v>
      </c>
      <c r="BY421" s="59"/>
      <c r="BZ421" s="143">
        <f>IF(BS408="+X",BT43,BT44)</f>
        <v>26.565073615635743</v>
      </c>
      <c r="CA421" s="143">
        <f t="shared" si="218"/>
        <v>26.565073615635743</v>
      </c>
      <c r="CB421" s="143">
        <f t="shared" si="219"/>
        <v>26.565073615635743</v>
      </c>
      <c r="CC421" s="107">
        <f t="shared" si="220"/>
        <v>26.565073615635743</v>
      </c>
      <c r="CD421" s="141"/>
      <c r="CE421" s="213"/>
      <c r="CF421" s="213"/>
      <c r="CG421" s="213"/>
      <c r="CI421" s="13"/>
      <c r="CJ421" s="213"/>
      <c r="CK421" s="213"/>
      <c r="CL421" s="213"/>
      <c r="CM421" s="213"/>
      <c r="CN421" s="213"/>
      <c r="CO421" s="13" t="s">
        <v>261</v>
      </c>
      <c r="CP421" s="59"/>
      <c r="CQ421" s="143">
        <f>IF(CJ408="+X",CK43,CK44)</f>
        <v>26.565073615635743</v>
      </c>
      <c r="CR421" s="143">
        <f t="shared" si="221"/>
        <v>26.565073615635743</v>
      </c>
      <c r="CS421" s="143">
        <f t="shared" si="222"/>
        <v>26.565073615635743</v>
      </c>
      <c r="CT421" s="107">
        <f t="shared" si="223"/>
        <v>26.565073615635743</v>
      </c>
      <c r="CU421" s="141"/>
      <c r="CV421" s="213"/>
      <c r="CW421" s="213"/>
      <c r="CX421" s="213"/>
      <c r="CZ421" s="13"/>
      <c r="DA421" s="213"/>
      <c r="DB421" s="213"/>
      <c r="DC421" s="213"/>
      <c r="DD421" s="213"/>
      <c r="DE421" s="213"/>
      <c r="DF421" s="13" t="s">
        <v>261</v>
      </c>
      <c r="DG421" s="59"/>
      <c r="DH421" s="143">
        <f>IF(DA408="+X",DB43,DB44)</f>
        <v>26.565073615635743</v>
      </c>
      <c r="DI421" s="143">
        <f t="shared" si="224"/>
        <v>26.565073615635743</v>
      </c>
      <c r="DJ421" s="143">
        <f t="shared" si="225"/>
        <v>26.565073615635743</v>
      </c>
      <c r="DK421" s="107">
        <f t="shared" si="226"/>
        <v>26.565073615635743</v>
      </c>
      <c r="DL421" s="141"/>
      <c r="DM421" s="213"/>
      <c r="DN421" s="213"/>
      <c r="DO421" s="213"/>
      <c r="DQ421" s="13"/>
      <c r="DR421" s="213"/>
      <c r="DS421" s="213"/>
      <c r="DT421" s="213"/>
      <c r="DU421" s="213"/>
      <c r="DV421" s="213"/>
      <c r="DW421" s="13" t="s">
        <v>261</v>
      </c>
      <c r="DX421" s="59"/>
      <c r="DY421" s="143">
        <f>IF(DR408="+X",DS43,DS44)</f>
        <v>26.565073615635743</v>
      </c>
      <c r="DZ421" s="143">
        <f t="shared" si="227"/>
        <v>26.565073615635743</v>
      </c>
      <c r="EA421" s="143">
        <f t="shared" si="228"/>
        <v>26.565073615635743</v>
      </c>
      <c r="EB421" s="107">
        <f t="shared" si="229"/>
        <v>26.565073615635743</v>
      </c>
      <c r="EC421" s="141"/>
      <c r="ED421" s="213"/>
      <c r="EE421" s="213"/>
      <c r="EF421" s="213"/>
    </row>
    <row r="422" spans="2:136" x14ac:dyDescent="0.2">
      <c r="B422" s="13"/>
      <c r="C422" s="17"/>
      <c r="D422" s="17"/>
      <c r="E422" s="17"/>
      <c r="F422" s="17"/>
      <c r="G422" s="17"/>
      <c r="H422" s="13" t="s">
        <v>262</v>
      </c>
      <c r="I422" s="98"/>
      <c r="J422" s="144">
        <f>IF(C408="+X",D44,D43)</f>
        <v>26.565073615635743</v>
      </c>
      <c r="K422" s="144">
        <f t="shared" si="208"/>
        <v>26.565073615635743</v>
      </c>
      <c r="L422" s="144">
        <f t="shared" si="208"/>
        <v>26.565073615635743</v>
      </c>
      <c r="M422" s="109">
        <f t="shared" si="208"/>
        <v>26.565073615635743</v>
      </c>
      <c r="N422" s="141"/>
      <c r="O422" s="17"/>
      <c r="P422" s="17"/>
      <c r="Q422" s="17"/>
      <c r="S422" s="13"/>
      <c r="T422" s="213"/>
      <c r="U422" s="213"/>
      <c r="V422" s="213"/>
      <c r="W422" s="213"/>
      <c r="X422" s="213"/>
      <c r="Y422" s="13" t="s">
        <v>262</v>
      </c>
      <c r="Z422" s="98"/>
      <c r="AA422" s="144">
        <f>IF(T408="+X",U44,U43)</f>
        <v>26.565073615635743</v>
      </c>
      <c r="AB422" s="144">
        <f t="shared" si="209"/>
        <v>26.565073615635743</v>
      </c>
      <c r="AC422" s="144">
        <f t="shared" si="210"/>
        <v>26.565073615635743</v>
      </c>
      <c r="AD422" s="109">
        <f t="shared" si="211"/>
        <v>26.565073615635743</v>
      </c>
      <c r="AE422" s="141"/>
      <c r="AF422" s="213"/>
      <c r="AG422" s="213"/>
      <c r="AH422" s="213"/>
      <c r="AJ422" s="13"/>
      <c r="AK422" s="213"/>
      <c r="AL422" s="213"/>
      <c r="AM422" s="213"/>
      <c r="AN422" s="213"/>
      <c r="AO422" s="213"/>
      <c r="AP422" s="13" t="s">
        <v>262</v>
      </c>
      <c r="AQ422" s="98"/>
      <c r="AR422" s="144">
        <f>IF(AK408="+X",AL44,AL43)</f>
        <v>26.565073615635743</v>
      </c>
      <c r="AS422" s="144">
        <f t="shared" si="212"/>
        <v>26.565073615635743</v>
      </c>
      <c r="AT422" s="144">
        <f t="shared" si="213"/>
        <v>26.565073615635743</v>
      </c>
      <c r="AU422" s="109">
        <f t="shared" si="214"/>
        <v>26.565073615635743</v>
      </c>
      <c r="AV422" s="141"/>
      <c r="AW422" s="213"/>
      <c r="AX422" s="213"/>
      <c r="AY422" s="213"/>
      <c r="BA422" s="13"/>
      <c r="BB422" s="213"/>
      <c r="BC422" s="213"/>
      <c r="BD422" s="213"/>
      <c r="BE422" s="213"/>
      <c r="BF422" s="213"/>
      <c r="BG422" s="13" t="s">
        <v>262</v>
      </c>
      <c r="BH422" s="98"/>
      <c r="BI422" s="144">
        <f>IF(BB408="+X",BC44,BC43)</f>
        <v>26.565073615635743</v>
      </c>
      <c r="BJ422" s="144">
        <f t="shared" si="215"/>
        <v>26.565073615635743</v>
      </c>
      <c r="BK422" s="144">
        <f t="shared" si="216"/>
        <v>26.565073615635743</v>
      </c>
      <c r="BL422" s="109">
        <f t="shared" si="217"/>
        <v>26.565073615635743</v>
      </c>
      <c r="BM422" s="141"/>
      <c r="BN422" s="213"/>
      <c r="BO422" s="213"/>
      <c r="BP422" s="213"/>
      <c r="BR422" s="13"/>
      <c r="BS422" s="213"/>
      <c r="BT422" s="213"/>
      <c r="BU422" s="213"/>
      <c r="BV422" s="213"/>
      <c r="BW422" s="213"/>
      <c r="BX422" s="13" t="s">
        <v>262</v>
      </c>
      <c r="BY422" s="98"/>
      <c r="BZ422" s="144">
        <f>IF(BS408="+X",BT44,BT43)</f>
        <v>26.565073615635743</v>
      </c>
      <c r="CA422" s="144">
        <f t="shared" si="218"/>
        <v>26.565073615635743</v>
      </c>
      <c r="CB422" s="144">
        <f t="shared" si="219"/>
        <v>26.565073615635743</v>
      </c>
      <c r="CC422" s="109">
        <f t="shared" si="220"/>
        <v>26.565073615635743</v>
      </c>
      <c r="CD422" s="141"/>
      <c r="CE422" s="213"/>
      <c r="CF422" s="213"/>
      <c r="CG422" s="213"/>
      <c r="CI422" s="13"/>
      <c r="CJ422" s="213"/>
      <c r="CK422" s="213"/>
      <c r="CL422" s="213"/>
      <c r="CM422" s="213"/>
      <c r="CN422" s="213"/>
      <c r="CO422" s="13" t="s">
        <v>262</v>
      </c>
      <c r="CP422" s="98"/>
      <c r="CQ422" s="144">
        <f>IF(CJ408="+X",CK44,CK43)</f>
        <v>26.565073615635743</v>
      </c>
      <c r="CR422" s="144">
        <f t="shared" si="221"/>
        <v>26.565073615635743</v>
      </c>
      <c r="CS422" s="144">
        <f t="shared" si="222"/>
        <v>26.565073615635743</v>
      </c>
      <c r="CT422" s="109">
        <f t="shared" si="223"/>
        <v>26.565073615635743</v>
      </c>
      <c r="CU422" s="141"/>
      <c r="CV422" s="213"/>
      <c r="CW422" s="213"/>
      <c r="CX422" s="213"/>
      <c r="CZ422" s="13"/>
      <c r="DA422" s="213"/>
      <c r="DB422" s="213"/>
      <c r="DC422" s="213"/>
      <c r="DD422" s="213"/>
      <c r="DE422" s="213"/>
      <c r="DF422" s="13" t="s">
        <v>262</v>
      </c>
      <c r="DG422" s="98"/>
      <c r="DH422" s="144">
        <f>IF(DA408="+X",DB44,DB43)</f>
        <v>26.565073615635743</v>
      </c>
      <c r="DI422" s="144">
        <f t="shared" si="224"/>
        <v>26.565073615635743</v>
      </c>
      <c r="DJ422" s="144">
        <f t="shared" si="225"/>
        <v>26.565073615635743</v>
      </c>
      <c r="DK422" s="109">
        <f t="shared" si="226"/>
        <v>26.565073615635743</v>
      </c>
      <c r="DL422" s="141"/>
      <c r="DM422" s="213"/>
      <c r="DN422" s="213"/>
      <c r="DO422" s="213"/>
      <c r="DQ422" s="13"/>
      <c r="DR422" s="213"/>
      <c r="DS422" s="213"/>
      <c r="DT422" s="213"/>
      <c r="DU422" s="213"/>
      <c r="DV422" s="213"/>
      <c r="DW422" s="13" t="s">
        <v>262</v>
      </c>
      <c r="DX422" s="98"/>
      <c r="DY422" s="144">
        <f>IF(DR408="+X",DS44,DS43)</f>
        <v>26.565073615635743</v>
      </c>
      <c r="DZ422" s="144">
        <f t="shared" si="227"/>
        <v>26.565073615635743</v>
      </c>
      <c r="EA422" s="144">
        <f t="shared" si="228"/>
        <v>26.565073615635743</v>
      </c>
      <c r="EB422" s="109">
        <f t="shared" si="229"/>
        <v>26.565073615635743</v>
      </c>
      <c r="EC422" s="141"/>
      <c r="ED422" s="213"/>
      <c r="EE422" s="213"/>
      <c r="EF422" s="213"/>
    </row>
    <row r="423" spans="2:136" x14ac:dyDescent="0.2">
      <c r="B423" s="13"/>
      <c r="C423" s="17"/>
      <c r="D423" s="17"/>
      <c r="E423" s="17"/>
      <c r="F423" s="17"/>
      <c r="G423" s="17"/>
      <c r="H423" s="13" t="s">
        <v>18</v>
      </c>
      <c r="I423" s="80" t="s">
        <v>205</v>
      </c>
      <c r="J423" s="35">
        <f>D48</f>
        <v>10.5</v>
      </c>
      <c r="K423" s="12">
        <f t="shared" si="186"/>
        <v>10.5</v>
      </c>
      <c r="L423" s="12">
        <f t="shared" si="186"/>
        <v>10.5</v>
      </c>
      <c r="M423" s="12">
        <f t="shared" si="186"/>
        <v>10.5</v>
      </c>
      <c r="N423" s="80"/>
      <c r="O423" s="17"/>
      <c r="P423" s="17"/>
      <c r="Q423" s="17"/>
      <c r="S423" s="13"/>
      <c r="T423" s="213"/>
      <c r="U423" s="213"/>
      <c r="V423" s="213"/>
      <c r="W423" s="213"/>
      <c r="X423" s="213"/>
      <c r="Y423" s="13" t="s">
        <v>18</v>
      </c>
      <c r="Z423" s="80" t="s">
        <v>205</v>
      </c>
      <c r="AA423" s="35">
        <f>U48</f>
        <v>10.5</v>
      </c>
      <c r="AB423" s="12">
        <f t="shared" si="209"/>
        <v>10.5</v>
      </c>
      <c r="AC423" s="12">
        <f t="shared" si="210"/>
        <v>10.5</v>
      </c>
      <c r="AD423" s="12">
        <f t="shared" si="211"/>
        <v>10.5</v>
      </c>
      <c r="AE423" s="80"/>
      <c r="AF423" s="213"/>
      <c r="AG423" s="213"/>
      <c r="AH423" s="213"/>
      <c r="AJ423" s="13"/>
      <c r="AK423" s="213"/>
      <c r="AL423" s="213"/>
      <c r="AM423" s="213"/>
      <c r="AN423" s="213"/>
      <c r="AO423" s="213"/>
      <c r="AP423" s="13" t="s">
        <v>18</v>
      </c>
      <c r="AQ423" s="80" t="s">
        <v>205</v>
      </c>
      <c r="AR423" s="35">
        <f>AL48</f>
        <v>10.5</v>
      </c>
      <c r="AS423" s="12">
        <f t="shared" si="212"/>
        <v>10.5</v>
      </c>
      <c r="AT423" s="12">
        <f t="shared" si="213"/>
        <v>10.5</v>
      </c>
      <c r="AU423" s="12">
        <f t="shared" si="214"/>
        <v>10.5</v>
      </c>
      <c r="AV423" s="80"/>
      <c r="AW423" s="213"/>
      <c r="AX423" s="213"/>
      <c r="AY423" s="213"/>
      <c r="BA423" s="13"/>
      <c r="BB423" s="213"/>
      <c r="BC423" s="213"/>
      <c r="BD423" s="213"/>
      <c r="BE423" s="213"/>
      <c r="BF423" s="213"/>
      <c r="BG423" s="13" t="s">
        <v>18</v>
      </c>
      <c r="BH423" s="80" t="s">
        <v>205</v>
      </c>
      <c r="BI423" s="35">
        <f>BC48</f>
        <v>10.5</v>
      </c>
      <c r="BJ423" s="12">
        <f t="shared" si="215"/>
        <v>10.5</v>
      </c>
      <c r="BK423" s="12">
        <f t="shared" si="216"/>
        <v>10.5</v>
      </c>
      <c r="BL423" s="12">
        <f t="shared" si="217"/>
        <v>10.5</v>
      </c>
      <c r="BM423" s="80"/>
      <c r="BN423" s="213"/>
      <c r="BO423" s="213"/>
      <c r="BP423" s="213"/>
      <c r="BR423" s="13"/>
      <c r="BS423" s="213"/>
      <c r="BT423" s="213"/>
      <c r="BU423" s="213"/>
      <c r="BV423" s="213"/>
      <c r="BW423" s="213"/>
      <c r="BX423" s="13" t="s">
        <v>18</v>
      </c>
      <c r="BY423" s="80" t="s">
        <v>205</v>
      </c>
      <c r="BZ423" s="35">
        <f>BT48</f>
        <v>10.5</v>
      </c>
      <c r="CA423" s="12">
        <f t="shared" si="218"/>
        <v>10.5</v>
      </c>
      <c r="CB423" s="12">
        <f t="shared" si="219"/>
        <v>10.5</v>
      </c>
      <c r="CC423" s="12">
        <f t="shared" si="220"/>
        <v>10.5</v>
      </c>
      <c r="CD423" s="80"/>
      <c r="CE423" s="213"/>
      <c r="CF423" s="213"/>
      <c r="CG423" s="213"/>
      <c r="CI423" s="13"/>
      <c r="CJ423" s="213"/>
      <c r="CK423" s="213"/>
      <c r="CL423" s="213"/>
      <c r="CM423" s="213"/>
      <c r="CN423" s="213"/>
      <c r="CO423" s="13" t="s">
        <v>18</v>
      </c>
      <c r="CP423" s="80" t="s">
        <v>205</v>
      </c>
      <c r="CQ423" s="35">
        <f>CK48</f>
        <v>10.5</v>
      </c>
      <c r="CR423" s="12">
        <f t="shared" si="221"/>
        <v>10.5</v>
      </c>
      <c r="CS423" s="12">
        <f t="shared" si="222"/>
        <v>10.5</v>
      </c>
      <c r="CT423" s="12">
        <f t="shared" si="223"/>
        <v>10.5</v>
      </c>
      <c r="CU423" s="80"/>
      <c r="CV423" s="213"/>
      <c r="CW423" s="213"/>
      <c r="CX423" s="213"/>
      <c r="CZ423" s="13"/>
      <c r="DA423" s="213"/>
      <c r="DB423" s="213"/>
      <c r="DC423" s="213"/>
      <c r="DD423" s="213"/>
      <c r="DE423" s="213"/>
      <c r="DF423" s="13" t="s">
        <v>18</v>
      </c>
      <c r="DG423" s="80" t="s">
        <v>205</v>
      </c>
      <c r="DH423" s="35">
        <f>DB48</f>
        <v>10.5</v>
      </c>
      <c r="DI423" s="12">
        <f t="shared" si="224"/>
        <v>10.5</v>
      </c>
      <c r="DJ423" s="12">
        <f t="shared" si="225"/>
        <v>10.5</v>
      </c>
      <c r="DK423" s="12">
        <f t="shared" si="226"/>
        <v>10.5</v>
      </c>
      <c r="DL423" s="80"/>
      <c r="DM423" s="213"/>
      <c r="DN423" s="213"/>
      <c r="DO423" s="213"/>
      <c r="DQ423" s="13"/>
      <c r="DR423" s="213"/>
      <c r="DS423" s="213"/>
      <c r="DT423" s="213"/>
      <c r="DU423" s="213"/>
      <c r="DV423" s="213"/>
      <c r="DW423" s="13" t="s">
        <v>18</v>
      </c>
      <c r="DX423" s="80" t="s">
        <v>205</v>
      </c>
      <c r="DY423" s="35">
        <f>DS48</f>
        <v>10.5</v>
      </c>
      <c r="DZ423" s="12">
        <f t="shared" si="227"/>
        <v>10.5</v>
      </c>
      <c r="EA423" s="12">
        <f t="shared" si="228"/>
        <v>10.5</v>
      </c>
      <c r="EB423" s="12">
        <f t="shared" si="229"/>
        <v>10.5</v>
      </c>
      <c r="EC423" s="80"/>
      <c r="ED423" s="213"/>
      <c r="EE423" s="213"/>
      <c r="EF423" s="213"/>
    </row>
    <row r="424" spans="2:136" x14ac:dyDescent="0.2">
      <c r="B424" s="13"/>
      <c r="C424" s="17"/>
      <c r="D424" s="17"/>
      <c r="E424" s="17"/>
      <c r="F424" s="17"/>
      <c r="G424" s="17"/>
      <c r="H424" s="13" t="s">
        <v>17</v>
      </c>
      <c r="I424" s="80" t="s">
        <v>263</v>
      </c>
      <c r="J424" s="35">
        <f>D47</f>
        <v>5</v>
      </c>
      <c r="K424" s="40">
        <f t="shared" si="186"/>
        <v>5</v>
      </c>
      <c r="L424" s="40">
        <f t="shared" si="186"/>
        <v>5</v>
      </c>
      <c r="M424" s="40">
        <f t="shared" si="186"/>
        <v>5</v>
      </c>
      <c r="N424" s="141"/>
      <c r="O424" s="17"/>
      <c r="P424" s="17"/>
      <c r="Q424" s="17"/>
      <c r="S424" s="13"/>
      <c r="T424" s="213"/>
      <c r="U424" s="213"/>
      <c r="V424" s="213"/>
      <c r="W424" s="213"/>
      <c r="X424" s="213"/>
      <c r="Y424" s="13" t="s">
        <v>17</v>
      </c>
      <c r="Z424" s="80" t="s">
        <v>263</v>
      </c>
      <c r="AA424" s="35">
        <f>U47</f>
        <v>5</v>
      </c>
      <c r="AB424" s="40">
        <f t="shared" si="209"/>
        <v>5</v>
      </c>
      <c r="AC424" s="40">
        <f t="shared" si="210"/>
        <v>5</v>
      </c>
      <c r="AD424" s="40">
        <f t="shared" si="211"/>
        <v>5</v>
      </c>
      <c r="AE424" s="141"/>
      <c r="AF424" s="213"/>
      <c r="AG424" s="213"/>
      <c r="AH424" s="213"/>
      <c r="AJ424" s="13"/>
      <c r="AK424" s="213"/>
      <c r="AL424" s="213"/>
      <c r="AM424" s="213"/>
      <c r="AN424" s="213"/>
      <c r="AO424" s="213"/>
      <c r="AP424" s="13" t="s">
        <v>17</v>
      </c>
      <c r="AQ424" s="80" t="s">
        <v>263</v>
      </c>
      <c r="AR424" s="35">
        <f>AL47</f>
        <v>5</v>
      </c>
      <c r="AS424" s="40">
        <f t="shared" si="212"/>
        <v>5</v>
      </c>
      <c r="AT424" s="40">
        <f t="shared" si="213"/>
        <v>5</v>
      </c>
      <c r="AU424" s="40">
        <f t="shared" si="214"/>
        <v>5</v>
      </c>
      <c r="AV424" s="141"/>
      <c r="AW424" s="213"/>
      <c r="AX424" s="213"/>
      <c r="AY424" s="213"/>
      <c r="BA424" s="13"/>
      <c r="BB424" s="213"/>
      <c r="BC424" s="213"/>
      <c r="BD424" s="213"/>
      <c r="BE424" s="213"/>
      <c r="BF424" s="213"/>
      <c r="BG424" s="13" t="s">
        <v>17</v>
      </c>
      <c r="BH424" s="80" t="s">
        <v>263</v>
      </c>
      <c r="BI424" s="35">
        <f>BC47</f>
        <v>5</v>
      </c>
      <c r="BJ424" s="40">
        <f t="shared" si="215"/>
        <v>5</v>
      </c>
      <c r="BK424" s="40">
        <f t="shared" si="216"/>
        <v>5</v>
      </c>
      <c r="BL424" s="40">
        <f t="shared" si="217"/>
        <v>5</v>
      </c>
      <c r="BM424" s="141"/>
      <c r="BN424" s="213"/>
      <c r="BO424" s="213"/>
      <c r="BP424" s="213"/>
      <c r="BR424" s="13"/>
      <c r="BS424" s="213"/>
      <c r="BT424" s="213"/>
      <c r="BU424" s="213"/>
      <c r="BV424" s="213"/>
      <c r="BW424" s="213"/>
      <c r="BX424" s="13" t="s">
        <v>17</v>
      </c>
      <c r="BY424" s="80" t="s">
        <v>263</v>
      </c>
      <c r="BZ424" s="35">
        <f>BT47</f>
        <v>5</v>
      </c>
      <c r="CA424" s="40">
        <f t="shared" si="218"/>
        <v>5</v>
      </c>
      <c r="CB424" s="40">
        <f t="shared" si="219"/>
        <v>5</v>
      </c>
      <c r="CC424" s="40">
        <f t="shared" si="220"/>
        <v>5</v>
      </c>
      <c r="CD424" s="141"/>
      <c r="CE424" s="213"/>
      <c r="CF424" s="213"/>
      <c r="CG424" s="213"/>
      <c r="CI424" s="13"/>
      <c r="CJ424" s="213"/>
      <c r="CK424" s="213"/>
      <c r="CL424" s="213"/>
      <c r="CM424" s="213"/>
      <c r="CN424" s="213"/>
      <c r="CO424" s="13" t="s">
        <v>17</v>
      </c>
      <c r="CP424" s="80" t="s">
        <v>263</v>
      </c>
      <c r="CQ424" s="35">
        <f>CK47</f>
        <v>5</v>
      </c>
      <c r="CR424" s="40">
        <f t="shared" si="221"/>
        <v>5</v>
      </c>
      <c r="CS424" s="40">
        <f t="shared" si="222"/>
        <v>5</v>
      </c>
      <c r="CT424" s="40">
        <f t="shared" si="223"/>
        <v>5</v>
      </c>
      <c r="CU424" s="141"/>
      <c r="CV424" s="213"/>
      <c r="CW424" s="213"/>
      <c r="CX424" s="213"/>
      <c r="CZ424" s="13"/>
      <c r="DA424" s="213"/>
      <c r="DB424" s="213"/>
      <c r="DC424" s="213"/>
      <c r="DD424" s="213"/>
      <c r="DE424" s="213"/>
      <c r="DF424" s="13" t="s">
        <v>17</v>
      </c>
      <c r="DG424" s="80" t="s">
        <v>263</v>
      </c>
      <c r="DH424" s="35">
        <f>DB47</f>
        <v>5</v>
      </c>
      <c r="DI424" s="40">
        <f t="shared" si="224"/>
        <v>5</v>
      </c>
      <c r="DJ424" s="40">
        <f t="shared" si="225"/>
        <v>5</v>
      </c>
      <c r="DK424" s="40">
        <f t="shared" si="226"/>
        <v>5</v>
      </c>
      <c r="DL424" s="141"/>
      <c r="DM424" s="213"/>
      <c r="DN424" s="213"/>
      <c r="DO424" s="213"/>
      <c r="DQ424" s="13"/>
      <c r="DR424" s="213"/>
      <c r="DS424" s="213"/>
      <c r="DT424" s="213"/>
      <c r="DU424" s="213"/>
      <c r="DV424" s="213"/>
      <c r="DW424" s="13" t="s">
        <v>17</v>
      </c>
      <c r="DX424" s="80" t="s">
        <v>263</v>
      </c>
      <c r="DY424" s="35">
        <f>DS47</f>
        <v>5</v>
      </c>
      <c r="DZ424" s="40">
        <f t="shared" si="227"/>
        <v>5</v>
      </c>
      <c r="EA424" s="40">
        <f t="shared" si="228"/>
        <v>5</v>
      </c>
      <c r="EB424" s="40">
        <f t="shared" si="229"/>
        <v>5</v>
      </c>
      <c r="EC424" s="141"/>
      <c r="ED424" s="213"/>
      <c r="EE424" s="213"/>
      <c r="EF424" s="213"/>
    </row>
    <row r="425" spans="2:136" x14ac:dyDescent="0.2">
      <c r="B425" s="13"/>
      <c r="C425" s="17"/>
      <c r="D425" s="17"/>
      <c r="E425" s="17"/>
      <c r="F425" s="17"/>
      <c r="G425" s="17"/>
      <c r="H425" s="13" t="s">
        <v>264</v>
      </c>
      <c r="I425" s="80" t="s">
        <v>265</v>
      </c>
      <c r="J425" s="91">
        <f>(J417-J419)/2</f>
        <v>10</v>
      </c>
      <c r="K425" s="12">
        <f t="shared" si="186"/>
        <v>10</v>
      </c>
      <c r="L425" s="12">
        <f t="shared" si="186"/>
        <v>10</v>
      </c>
      <c r="M425" s="12">
        <f t="shared" si="186"/>
        <v>10</v>
      </c>
      <c r="N425" s="80"/>
      <c r="O425" s="17"/>
      <c r="P425" s="17"/>
      <c r="Q425" s="17"/>
      <c r="S425" s="13"/>
      <c r="T425" s="213"/>
      <c r="U425" s="213"/>
      <c r="V425" s="213"/>
      <c r="W425" s="213"/>
      <c r="X425" s="213"/>
      <c r="Y425" s="13" t="s">
        <v>264</v>
      </c>
      <c r="Z425" s="80" t="s">
        <v>265</v>
      </c>
      <c r="AA425" s="91">
        <f>(AA417-AA419)/2</f>
        <v>10</v>
      </c>
      <c r="AB425" s="12">
        <f t="shared" si="209"/>
        <v>10</v>
      </c>
      <c r="AC425" s="12">
        <f t="shared" si="210"/>
        <v>10</v>
      </c>
      <c r="AD425" s="12">
        <f t="shared" si="211"/>
        <v>10</v>
      </c>
      <c r="AE425" s="80"/>
      <c r="AF425" s="213"/>
      <c r="AG425" s="213"/>
      <c r="AH425" s="213"/>
      <c r="AJ425" s="13"/>
      <c r="AK425" s="213"/>
      <c r="AL425" s="213"/>
      <c r="AM425" s="213"/>
      <c r="AN425" s="213"/>
      <c r="AO425" s="213"/>
      <c r="AP425" s="13" t="s">
        <v>264</v>
      </c>
      <c r="AQ425" s="80" t="s">
        <v>265</v>
      </c>
      <c r="AR425" s="91">
        <f>(AR417-AR419)/2</f>
        <v>10</v>
      </c>
      <c r="AS425" s="12">
        <f t="shared" si="212"/>
        <v>10</v>
      </c>
      <c r="AT425" s="12">
        <f t="shared" si="213"/>
        <v>10</v>
      </c>
      <c r="AU425" s="12">
        <f t="shared" si="214"/>
        <v>10</v>
      </c>
      <c r="AV425" s="80"/>
      <c r="AW425" s="213"/>
      <c r="AX425" s="213"/>
      <c r="AY425" s="213"/>
      <c r="BA425" s="13"/>
      <c r="BB425" s="213"/>
      <c r="BC425" s="213"/>
      <c r="BD425" s="213"/>
      <c r="BE425" s="213"/>
      <c r="BF425" s="213"/>
      <c r="BG425" s="13" t="s">
        <v>264</v>
      </c>
      <c r="BH425" s="80" t="s">
        <v>265</v>
      </c>
      <c r="BI425" s="91">
        <f>(BI417-BI419)/2</f>
        <v>10</v>
      </c>
      <c r="BJ425" s="12">
        <f t="shared" si="215"/>
        <v>10</v>
      </c>
      <c r="BK425" s="12">
        <f t="shared" si="216"/>
        <v>10</v>
      </c>
      <c r="BL425" s="12">
        <f t="shared" si="217"/>
        <v>10</v>
      </c>
      <c r="BM425" s="80"/>
      <c r="BN425" s="213"/>
      <c r="BO425" s="213"/>
      <c r="BP425" s="213"/>
      <c r="BR425" s="13"/>
      <c r="BS425" s="213"/>
      <c r="BT425" s="213"/>
      <c r="BU425" s="213"/>
      <c r="BV425" s="213"/>
      <c r="BW425" s="213"/>
      <c r="BX425" s="13" t="s">
        <v>264</v>
      </c>
      <c r="BY425" s="80" t="s">
        <v>265</v>
      </c>
      <c r="BZ425" s="91">
        <f>(BZ417-BZ419)/2</f>
        <v>10</v>
      </c>
      <c r="CA425" s="12">
        <f t="shared" si="218"/>
        <v>10</v>
      </c>
      <c r="CB425" s="12">
        <f t="shared" si="219"/>
        <v>10</v>
      </c>
      <c r="CC425" s="12">
        <f t="shared" si="220"/>
        <v>10</v>
      </c>
      <c r="CD425" s="80"/>
      <c r="CE425" s="213"/>
      <c r="CF425" s="213"/>
      <c r="CG425" s="213"/>
      <c r="CI425" s="13"/>
      <c r="CJ425" s="213"/>
      <c r="CK425" s="213"/>
      <c r="CL425" s="213"/>
      <c r="CM425" s="213"/>
      <c r="CN425" s="213"/>
      <c r="CO425" s="13" t="s">
        <v>264</v>
      </c>
      <c r="CP425" s="80" t="s">
        <v>265</v>
      </c>
      <c r="CQ425" s="91">
        <f>(CQ417-CQ419)/2</f>
        <v>10</v>
      </c>
      <c r="CR425" s="12">
        <f t="shared" si="221"/>
        <v>10</v>
      </c>
      <c r="CS425" s="12">
        <f t="shared" si="222"/>
        <v>10</v>
      </c>
      <c r="CT425" s="12">
        <f t="shared" si="223"/>
        <v>10</v>
      </c>
      <c r="CU425" s="80"/>
      <c r="CV425" s="213"/>
      <c r="CW425" s="213"/>
      <c r="CX425" s="213"/>
      <c r="CZ425" s="13"/>
      <c r="DA425" s="213"/>
      <c r="DB425" s="213"/>
      <c r="DC425" s="213"/>
      <c r="DD425" s="213"/>
      <c r="DE425" s="213"/>
      <c r="DF425" s="13" t="s">
        <v>264</v>
      </c>
      <c r="DG425" s="80" t="s">
        <v>265</v>
      </c>
      <c r="DH425" s="91">
        <f>(DH417-DH419)/2</f>
        <v>10</v>
      </c>
      <c r="DI425" s="12">
        <f t="shared" si="224"/>
        <v>10</v>
      </c>
      <c r="DJ425" s="12">
        <f t="shared" si="225"/>
        <v>10</v>
      </c>
      <c r="DK425" s="12">
        <f t="shared" si="226"/>
        <v>10</v>
      </c>
      <c r="DL425" s="80"/>
      <c r="DM425" s="213"/>
      <c r="DN425" s="213"/>
      <c r="DO425" s="213"/>
      <c r="DQ425" s="13"/>
      <c r="DR425" s="213"/>
      <c r="DS425" s="213"/>
      <c r="DT425" s="213"/>
      <c r="DU425" s="213"/>
      <c r="DV425" s="213"/>
      <c r="DW425" s="13" t="s">
        <v>264</v>
      </c>
      <c r="DX425" s="80" t="s">
        <v>265</v>
      </c>
      <c r="DY425" s="91">
        <f>(DY417-DY419)/2</f>
        <v>10</v>
      </c>
      <c r="DZ425" s="12">
        <f t="shared" si="227"/>
        <v>10</v>
      </c>
      <c r="EA425" s="12">
        <f t="shared" si="228"/>
        <v>10</v>
      </c>
      <c r="EB425" s="12">
        <f t="shared" si="229"/>
        <v>10</v>
      </c>
      <c r="EC425" s="80"/>
      <c r="ED425" s="213"/>
      <c r="EE425" s="213"/>
      <c r="EF425" s="213"/>
    </row>
    <row r="426" spans="2:136" x14ac:dyDescent="0.2">
      <c r="B426" s="13"/>
      <c r="C426" s="17"/>
      <c r="D426" s="17"/>
      <c r="E426" s="17"/>
      <c r="F426" s="17"/>
      <c r="G426" s="17"/>
      <c r="H426" s="13" t="s">
        <v>266</v>
      </c>
      <c r="I426" s="92" t="s">
        <v>267</v>
      </c>
      <c r="J426" s="145">
        <f>J425+J419</f>
        <v>30</v>
      </c>
      <c r="K426" s="97">
        <f t="shared" si="186"/>
        <v>30</v>
      </c>
      <c r="L426" s="97">
        <f t="shared" si="186"/>
        <v>30</v>
      </c>
      <c r="M426" s="97">
        <f t="shared" si="186"/>
        <v>30</v>
      </c>
      <c r="N426" s="146"/>
      <c r="O426" s="17"/>
      <c r="P426" s="17"/>
      <c r="Q426" s="17"/>
      <c r="S426" s="13"/>
      <c r="T426" s="213"/>
      <c r="U426" s="213"/>
      <c r="V426" s="213"/>
      <c r="W426" s="213"/>
      <c r="X426" s="213"/>
      <c r="Y426" s="13" t="s">
        <v>266</v>
      </c>
      <c r="Z426" s="92" t="s">
        <v>267</v>
      </c>
      <c r="AA426" s="145">
        <f>AA425+AA419</f>
        <v>30</v>
      </c>
      <c r="AB426" s="97">
        <f t="shared" si="209"/>
        <v>30</v>
      </c>
      <c r="AC426" s="97">
        <f t="shared" si="210"/>
        <v>30</v>
      </c>
      <c r="AD426" s="97">
        <f t="shared" si="211"/>
        <v>30</v>
      </c>
      <c r="AE426" s="146"/>
      <c r="AF426" s="213"/>
      <c r="AG426" s="213"/>
      <c r="AH426" s="213"/>
      <c r="AJ426" s="13"/>
      <c r="AK426" s="213"/>
      <c r="AL426" s="213"/>
      <c r="AM426" s="213"/>
      <c r="AN426" s="213"/>
      <c r="AO426" s="213"/>
      <c r="AP426" s="13" t="s">
        <v>266</v>
      </c>
      <c r="AQ426" s="92" t="s">
        <v>267</v>
      </c>
      <c r="AR426" s="145">
        <f>AR425+AR419</f>
        <v>30</v>
      </c>
      <c r="AS426" s="97">
        <f t="shared" si="212"/>
        <v>30</v>
      </c>
      <c r="AT426" s="97">
        <f t="shared" si="213"/>
        <v>30</v>
      </c>
      <c r="AU426" s="97">
        <f t="shared" si="214"/>
        <v>30</v>
      </c>
      <c r="AV426" s="146"/>
      <c r="AW426" s="213"/>
      <c r="AX426" s="213"/>
      <c r="AY426" s="213"/>
      <c r="BA426" s="13"/>
      <c r="BB426" s="213"/>
      <c r="BC426" s="213"/>
      <c r="BD426" s="213"/>
      <c r="BE426" s="213"/>
      <c r="BF426" s="213"/>
      <c r="BG426" s="13" t="s">
        <v>266</v>
      </c>
      <c r="BH426" s="92" t="s">
        <v>267</v>
      </c>
      <c r="BI426" s="145">
        <f>BI425+BI419</f>
        <v>30</v>
      </c>
      <c r="BJ426" s="97">
        <f t="shared" si="215"/>
        <v>30</v>
      </c>
      <c r="BK426" s="97">
        <f t="shared" si="216"/>
        <v>30</v>
      </c>
      <c r="BL426" s="97">
        <f t="shared" si="217"/>
        <v>30</v>
      </c>
      <c r="BM426" s="146"/>
      <c r="BN426" s="213"/>
      <c r="BO426" s="213"/>
      <c r="BP426" s="213"/>
      <c r="BR426" s="13"/>
      <c r="BS426" s="213"/>
      <c r="BT426" s="213"/>
      <c r="BU426" s="213"/>
      <c r="BV426" s="213"/>
      <c r="BW426" s="213"/>
      <c r="BX426" s="13" t="s">
        <v>266</v>
      </c>
      <c r="BY426" s="92" t="s">
        <v>267</v>
      </c>
      <c r="BZ426" s="145">
        <f>BZ425+BZ419</f>
        <v>10</v>
      </c>
      <c r="CA426" s="97">
        <f t="shared" si="218"/>
        <v>10</v>
      </c>
      <c r="CB426" s="97">
        <f t="shared" si="219"/>
        <v>10</v>
      </c>
      <c r="CC426" s="97">
        <f t="shared" si="220"/>
        <v>10</v>
      </c>
      <c r="CD426" s="146"/>
      <c r="CE426" s="213"/>
      <c r="CF426" s="213"/>
      <c r="CG426" s="213"/>
      <c r="CI426" s="13"/>
      <c r="CJ426" s="213"/>
      <c r="CK426" s="213"/>
      <c r="CL426" s="213"/>
      <c r="CM426" s="213"/>
      <c r="CN426" s="213"/>
      <c r="CO426" s="13" t="s">
        <v>266</v>
      </c>
      <c r="CP426" s="92" t="s">
        <v>267</v>
      </c>
      <c r="CQ426" s="145">
        <f>CQ425+CQ419</f>
        <v>10</v>
      </c>
      <c r="CR426" s="97">
        <f t="shared" si="221"/>
        <v>10</v>
      </c>
      <c r="CS426" s="97">
        <f t="shared" si="222"/>
        <v>10</v>
      </c>
      <c r="CT426" s="97">
        <f t="shared" si="223"/>
        <v>10</v>
      </c>
      <c r="CU426" s="146"/>
      <c r="CV426" s="213"/>
      <c r="CW426" s="213"/>
      <c r="CX426" s="213"/>
      <c r="CZ426" s="13"/>
      <c r="DA426" s="213"/>
      <c r="DB426" s="213"/>
      <c r="DC426" s="213"/>
      <c r="DD426" s="213"/>
      <c r="DE426" s="213"/>
      <c r="DF426" s="13" t="s">
        <v>266</v>
      </c>
      <c r="DG426" s="92" t="s">
        <v>267</v>
      </c>
      <c r="DH426" s="145">
        <f>DH425+DH419</f>
        <v>10</v>
      </c>
      <c r="DI426" s="97">
        <f t="shared" si="224"/>
        <v>10</v>
      </c>
      <c r="DJ426" s="97">
        <f t="shared" si="225"/>
        <v>10</v>
      </c>
      <c r="DK426" s="97">
        <f t="shared" si="226"/>
        <v>10</v>
      </c>
      <c r="DL426" s="146"/>
      <c r="DM426" s="213"/>
      <c r="DN426" s="213"/>
      <c r="DO426" s="213"/>
      <c r="DQ426" s="13"/>
      <c r="DR426" s="213"/>
      <c r="DS426" s="213"/>
      <c r="DT426" s="213"/>
      <c r="DU426" s="213"/>
      <c r="DV426" s="213"/>
      <c r="DW426" s="13" t="s">
        <v>266</v>
      </c>
      <c r="DX426" s="92" t="s">
        <v>267</v>
      </c>
      <c r="DY426" s="145">
        <f>DY425+DY419</f>
        <v>10</v>
      </c>
      <c r="DZ426" s="97">
        <f t="shared" si="227"/>
        <v>10</v>
      </c>
      <c r="EA426" s="97">
        <f t="shared" si="228"/>
        <v>10</v>
      </c>
      <c r="EB426" s="97">
        <f t="shared" si="229"/>
        <v>10</v>
      </c>
      <c r="EC426" s="146"/>
      <c r="ED426" s="213"/>
      <c r="EE426" s="213"/>
      <c r="EF426" s="213"/>
    </row>
    <row r="427" spans="2:136" x14ac:dyDescent="0.2">
      <c r="B427" s="13"/>
      <c r="C427" s="17"/>
      <c r="D427" s="17"/>
      <c r="E427" s="17"/>
      <c r="F427" s="17"/>
      <c r="G427" s="17"/>
      <c r="H427" s="17"/>
      <c r="I427" s="147"/>
      <c r="J427" s="30"/>
      <c r="K427" s="30"/>
      <c r="L427" s="30"/>
      <c r="M427" s="148"/>
      <c r="N427" s="30"/>
      <c r="O427" s="30"/>
      <c r="P427" s="30"/>
      <c r="Q427" s="13"/>
      <c r="S427" s="13"/>
      <c r="T427" s="213"/>
      <c r="U427" s="213"/>
      <c r="V427" s="213"/>
      <c r="W427" s="213"/>
      <c r="X427" s="213"/>
      <c r="Y427" s="213"/>
      <c r="Z427" s="147"/>
      <c r="AA427" s="30"/>
      <c r="AB427" s="30"/>
      <c r="AC427" s="30"/>
      <c r="AD427" s="148"/>
      <c r="AE427" s="30"/>
      <c r="AF427" s="30"/>
      <c r="AG427" s="30"/>
      <c r="AH427" s="13"/>
      <c r="AJ427" s="13"/>
      <c r="AK427" s="213"/>
      <c r="AL427" s="213"/>
      <c r="AM427" s="213"/>
      <c r="AN427" s="213"/>
      <c r="AO427" s="213"/>
      <c r="AP427" s="213"/>
      <c r="AQ427" s="147"/>
      <c r="AR427" s="30"/>
      <c r="AS427" s="30"/>
      <c r="AT427" s="30"/>
      <c r="AU427" s="148"/>
      <c r="AV427" s="30"/>
      <c r="AW427" s="30"/>
      <c r="AX427" s="30"/>
      <c r="AY427" s="13"/>
      <c r="BA427" s="13"/>
      <c r="BB427" s="213"/>
      <c r="BC427" s="213"/>
      <c r="BD427" s="213"/>
      <c r="BE427" s="213"/>
      <c r="BF427" s="213"/>
      <c r="BG427" s="213"/>
      <c r="BH427" s="147"/>
      <c r="BI427" s="30"/>
      <c r="BJ427" s="30"/>
      <c r="BK427" s="30"/>
      <c r="BL427" s="148"/>
      <c r="BM427" s="30"/>
      <c r="BN427" s="30"/>
      <c r="BO427" s="30"/>
      <c r="BP427" s="13"/>
      <c r="BR427" s="13"/>
      <c r="BS427" s="213"/>
      <c r="BT427" s="213"/>
      <c r="BU427" s="213"/>
      <c r="BV427" s="213"/>
      <c r="BW427" s="213"/>
      <c r="BX427" s="213"/>
      <c r="BY427" s="147"/>
      <c r="BZ427" s="30"/>
      <c r="CA427" s="30"/>
      <c r="CB427" s="30"/>
      <c r="CC427" s="148"/>
      <c r="CD427" s="30"/>
      <c r="CE427" s="30"/>
      <c r="CF427" s="30"/>
      <c r="CG427" s="13"/>
      <c r="CI427" s="13"/>
      <c r="CJ427" s="213"/>
      <c r="CK427" s="213"/>
      <c r="CL427" s="213"/>
      <c r="CM427" s="213"/>
      <c r="CN427" s="213"/>
      <c r="CO427" s="213"/>
      <c r="CP427" s="147"/>
      <c r="CQ427" s="30"/>
      <c r="CR427" s="30"/>
      <c r="CS427" s="30"/>
      <c r="CT427" s="148"/>
      <c r="CU427" s="30"/>
      <c r="CV427" s="30"/>
      <c r="CW427" s="30"/>
      <c r="CX427" s="13"/>
      <c r="CZ427" s="13"/>
      <c r="DA427" s="213"/>
      <c r="DB427" s="213"/>
      <c r="DC427" s="213"/>
      <c r="DD427" s="213"/>
      <c r="DE427" s="213"/>
      <c r="DF427" s="213"/>
      <c r="DG427" s="147"/>
      <c r="DH427" s="30"/>
      <c r="DI427" s="30"/>
      <c r="DJ427" s="30"/>
      <c r="DK427" s="148"/>
      <c r="DL427" s="30"/>
      <c r="DM427" s="30"/>
      <c r="DN427" s="30"/>
      <c r="DO427" s="13"/>
      <c r="DQ427" s="13"/>
      <c r="DR427" s="213"/>
      <c r="DS427" s="213"/>
      <c r="DT427" s="213"/>
      <c r="DU427" s="213"/>
      <c r="DV427" s="213"/>
      <c r="DW427" s="213"/>
      <c r="DX427" s="147"/>
      <c r="DY427" s="30"/>
      <c r="DZ427" s="30"/>
      <c r="EA427" s="30"/>
      <c r="EB427" s="148"/>
      <c r="EC427" s="30"/>
      <c r="ED427" s="30"/>
      <c r="EE427" s="30"/>
      <c r="EF427" s="13"/>
    </row>
    <row r="428" spans="2:136" x14ac:dyDescent="0.2">
      <c r="J428" s="235" t="s">
        <v>174</v>
      </c>
      <c r="K428" s="236"/>
      <c r="L428" s="236"/>
      <c r="M428" s="237"/>
      <c r="N428" s="235" t="s">
        <v>174</v>
      </c>
      <c r="O428" s="236"/>
      <c r="P428" s="236"/>
      <c r="Q428" s="237"/>
      <c r="AA428" s="235" t="s">
        <v>174</v>
      </c>
      <c r="AB428" s="236"/>
      <c r="AC428" s="236"/>
      <c r="AD428" s="237"/>
      <c r="AE428" s="235" t="s">
        <v>174</v>
      </c>
      <c r="AF428" s="236"/>
      <c r="AG428" s="236"/>
      <c r="AH428" s="237"/>
      <c r="AR428" s="235" t="s">
        <v>174</v>
      </c>
      <c r="AS428" s="236"/>
      <c r="AT428" s="236"/>
      <c r="AU428" s="237"/>
      <c r="AV428" s="235" t="s">
        <v>174</v>
      </c>
      <c r="AW428" s="236"/>
      <c r="AX428" s="236"/>
      <c r="AY428" s="237"/>
      <c r="BI428" s="235" t="s">
        <v>174</v>
      </c>
      <c r="BJ428" s="236"/>
      <c r="BK428" s="236"/>
      <c r="BL428" s="237"/>
      <c r="BM428" s="235" t="s">
        <v>174</v>
      </c>
      <c r="BN428" s="236"/>
      <c r="BO428" s="236"/>
      <c r="BP428" s="237"/>
      <c r="BZ428" s="235" t="s">
        <v>174</v>
      </c>
      <c r="CA428" s="236"/>
      <c r="CB428" s="236"/>
      <c r="CC428" s="237"/>
      <c r="CD428" s="235" t="s">
        <v>174</v>
      </c>
      <c r="CE428" s="236"/>
      <c r="CF428" s="236"/>
      <c r="CG428" s="237"/>
      <c r="CQ428" s="235" t="s">
        <v>174</v>
      </c>
      <c r="CR428" s="236"/>
      <c r="CS428" s="236"/>
      <c r="CT428" s="237"/>
      <c r="CU428" s="235" t="s">
        <v>174</v>
      </c>
      <c r="CV428" s="236"/>
      <c r="CW428" s="236"/>
      <c r="CX428" s="237"/>
      <c r="DH428" s="235" t="s">
        <v>174</v>
      </c>
      <c r="DI428" s="236"/>
      <c r="DJ428" s="236"/>
      <c r="DK428" s="237"/>
      <c r="DL428" s="235" t="s">
        <v>174</v>
      </c>
      <c r="DM428" s="236"/>
      <c r="DN428" s="236"/>
      <c r="DO428" s="237"/>
      <c r="DY428" s="235" t="s">
        <v>174</v>
      </c>
      <c r="DZ428" s="236"/>
      <c r="EA428" s="236"/>
      <c r="EB428" s="237"/>
      <c r="EC428" s="235" t="s">
        <v>174</v>
      </c>
      <c r="ED428" s="236"/>
      <c r="EE428" s="236"/>
      <c r="EF428" s="237"/>
    </row>
    <row r="429" spans="2:136" x14ac:dyDescent="0.2">
      <c r="J429" s="61" t="s">
        <v>176</v>
      </c>
      <c r="K429" s="105" t="s">
        <v>177</v>
      </c>
      <c r="L429" s="105" t="s">
        <v>178</v>
      </c>
      <c r="M429" s="105" t="s">
        <v>179</v>
      </c>
      <c r="N429" s="61" t="s">
        <v>176</v>
      </c>
      <c r="O429" s="105" t="s">
        <v>177</v>
      </c>
      <c r="P429" s="105" t="s">
        <v>178</v>
      </c>
      <c r="Q429" s="106" t="s">
        <v>179</v>
      </c>
      <c r="AA429" s="206" t="s">
        <v>176</v>
      </c>
      <c r="AB429" s="207" t="s">
        <v>177</v>
      </c>
      <c r="AC429" s="207" t="s">
        <v>178</v>
      </c>
      <c r="AD429" s="207" t="s">
        <v>179</v>
      </c>
      <c r="AE429" s="206" t="s">
        <v>176</v>
      </c>
      <c r="AF429" s="207" t="s">
        <v>177</v>
      </c>
      <c r="AG429" s="207" t="s">
        <v>178</v>
      </c>
      <c r="AH429" s="208" t="s">
        <v>179</v>
      </c>
      <c r="AR429" s="206" t="s">
        <v>176</v>
      </c>
      <c r="AS429" s="207" t="s">
        <v>177</v>
      </c>
      <c r="AT429" s="207" t="s">
        <v>178</v>
      </c>
      <c r="AU429" s="207" t="s">
        <v>179</v>
      </c>
      <c r="AV429" s="206" t="s">
        <v>176</v>
      </c>
      <c r="AW429" s="207" t="s">
        <v>177</v>
      </c>
      <c r="AX429" s="207" t="s">
        <v>178</v>
      </c>
      <c r="AY429" s="208" t="s">
        <v>179</v>
      </c>
      <c r="BI429" s="206" t="s">
        <v>176</v>
      </c>
      <c r="BJ429" s="207" t="s">
        <v>177</v>
      </c>
      <c r="BK429" s="207" t="s">
        <v>178</v>
      </c>
      <c r="BL429" s="207" t="s">
        <v>179</v>
      </c>
      <c r="BM429" s="206" t="s">
        <v>176</v>
      </c>
      <c r="BN429" s="207" t="s">
        <v>177</v>
      </c>
      <c r="BO429" s="207" t="s">
        <v>178</v>
      </c>
      <c r="BP429" s="208" t="s">
        <v>179</v>
      </c>
      <c r="BZ429" s="206" t="s">
        <v>176</v>
      </c>
      <c r="CA429" s="207" t="s">
        <v>177</v>
      </c>
      <c r="CB429" s="207" t="s">
        <v>178</v>
      </c>
      <c r="CC429" s="207" t="s">
        <v>179</v>
      </c>
      <c r="CD429" s="206" t="s">
        <v>176</v>
      </c>
      <c r="CE429" s="207" t="s">
        <v>177</v>
      </c>
      <c r="CF429" s="207" t="s">
        <v>178</v>
      </c>
      <c r="CG429" s="208" t="s">
        <v>179</v>
      </c>
      <c r="CQ429" s="206" t="s">
        <v>176</v>
      </c>
      <c r="CR429" s="207" t="s">
        <v>177</v>
      </c>
      <c r="CS429" s="207" t="s">
        <v>178</v>
      </c>
      <c r="CT429" s="207" t="s">
        <v>179</v>
      </c>
      <c r="CU429" s="206" t="s">
        <v>176</v>
      </c>
      <c r="CV429" s="207" t="s">
        <v>177</v>
      </c>
      <c r="CW429" s="207" t="s">
        <v>178</v>
      </c>
      <c r="CX429" s="208" t="s">
        <v>179</v>
      </c>
      <c r="DH429" s="206" t="s">
        <v>176</v>
      </c>
      <c r="DI429" s="207" t="s">
        <v>177</v>
      </c>
      <c r="DJ429" s="207" t="s">
        <v>178</v>
      </c>
      <c r="DK429" s="207" t="s">
        <v>179</v>
      </c>
      <c r="DL429" s="206" t="s">
        <v>176</v>
      </c>
      <c r="DM429" s="207" t="s">
        <v>177</v>
      </c>
      <c r="DN429" s="207" t="s">
        <v>178</v>
      </c>
      <c r="DO429" s="208" t="s">
        <v>179</v>
      </c>
      <c r="DY429" s="206" t="s">
        <v>176</v>
      </c>
      <c r="DZ429" s="207" t="s">
        <v>177</v>
      </c>
      <c r="EA429" s="207" t="s">
        <v>178</v>
      </c>
      <c r="EB429" s="207" t="s">
        <v>179</v>
      </c>
      <c r="EC429" s="206" t="s">
        <v>176</v>
      </c>
      <c r="ED429" s="207" t="s">
        <v>177</v>
      </c>
      <c r="EE429" s="207" t="s">
        <v>178</v>
      </c>
      <c r="EF429" s="208" t="s">
        <v>179</v>
      </c>
    </row>
    <row r="430" spans="2:136" x14ac:dyDescent="0.2">
      <c r="J430" s="235" t="s">
        <v>246</v>
      </c>
      <c r="K430" s="236"/>
      <c r="L430" s="236"/>
      <c r="M430" s="237"/>
      <c r="N430" s="236" t="s">
        <v>247</v>
      </c>
      <c r="O430" s="236"/>
      <c r="P430" s="236"/>
      <c r="Q430" s="237"/>
      <c r="AA430" s="235" t="s">
        <v>246</v>
      </c>
      <c r="AB430" s="236"/>
      <c r="AC430" s="236"/>
      <c r="AD430" s="237"/>
      <c r="AE430" s="236" t="s">
        <v>247</v>
      </c>
      <c r="AF430" s="236"/>
      <c r="AG430" s="236"/>
      <c r="AH430" s="237"/>
      <c r="AR430" s="235" t="s">
        <v>246</v>
      </c>
      <c r="AS430" s="236"/>
      <c r="AT430" s="236"/>
      <c r="AU430" s="237"/>
      <c r="AV430" s="236" t="s">
        <v>247</v>
      </c>
      <c r="AW430" s="236"/>
      <c r="AX430" s="236"/>
      <c r="AY430" s="237"/>
      <c r="BI430" s="235" t="s">
        <v>246</v>
      </c>
      <c r="BJ430" s="236"/>
      <c r="BK430" s="236"/>
      <c r="BL430" s="237"/>
      <c r="BM430" s="236" t="s">
        <v>247</v>
      </c>
      <c r="BN430" s="236"/>
      <c r="BO430" s="236"/>
      <c r="BP430" s="237"/>
      <c r="BZ430" s="235" t="s">
        <v>246</v>
      </c>
      <c r="CA430" s="236"/>
      <c r="CB430" s="236"/>
      <c r="CC430" s="237"/>
      <c r="CD430" s="236" t="s">
        <v>247</v>
      </c>
      <c r="CE430" s="236"/>
      <c r="CF430" s="236"/>
      <c r="CG430" s="237"/>
      <c r="CQ430" s="235" t="s">
        <v>246</v>
      </c>
      <c r="CR430" s="236"/>
      <c r="CS430" s="236"/>
      <c r="CT430" s="237"/>
      <c r="CU430" s="236" t="s">
        <v>247</v>
      </c>
      <c r="CV430" s="236"/>
      <c r="CW430" s="236"/>
      <c r="CX430" s="237"/>
      <c r="DH430" s="235" t="s">
        <v>246</v>
      </c>
      <c r="DI430" s="236"/>
      <c r="DJ430" s="236"/>
      <c r="DK430" s="237"/>
      <c r="DL430" s="236" t="s">
        <v>247</v>
      </c>
      <c r="DM430" s="236"/>
      <c r="DN430" s="236"/>
      <c r="DO430" s="237"/>
      <c r="DY430" s="235" t="s">
        <v>246</v>
      </c>
      <c r="DZ430" s="236"/>
      <c r="EA430" s="236"/>
      <c r="EB430" s="237"/>
      <c r="EC430" s="236" t="s">
        <v>247</v>
      </c>
      <c r="ED430" s="236"/>
      <c r="EE430" s="236"/>
      <c r="EF430" s="237"/>
    </row>
    <row r="431" spans="2:136" ht="16" thickBot="1" x14ac:dyDescent="0.25">
      <c r="J431" s="248" t="str">
        <f>C414</f>
        <v>+Y</v>
      </c>
      <c r="K431" s="249"/>
      <c r="L431" s="249"/>
      <c r="M431" s="250"/>
      <c r="N431" s="245" t="str">
        <f>C415</f>
        <v>-Y</v>
      </c>
      <c r="O431" s="246"/>
      <c r="P431" s="246"/>
      <c r="Q431" s="247"/>
      <c r="AA431" s="248" t="str">
        <f>T414</f>
        <v>+Y</v>
      </c>
      <c r="AB431" s="249"/>
      <c r="AC431" s="249"/>
      <c r="AD431" s="250"/>
      <c r="AE431" s="245" t="str">
        <f>T415</f>
        <v>-Y</v>
      </c>
      <c r="AF431" s="246"/>
      <c r="AG431" s="246"/>
      <c r="AH431" s="247"/>
      <c r="AR431" s="248" t="str">
        <f>AK414</f>
        <v>+Y</v>
      </c>
      <c r="AS431" s="249"/>
      <c r="AT431" s="249"/>
      <c r="AU431" s="250"/>
      <c r="AV431" s="245" t="str">
        <f>AK415</f>
        <v>-Y</v>
      </c>
      <c r="AW431" s="246"/>
      <c r="AX431" s="246"/>
      <c r="AY431" s="247"/>
      <c r="BI431" s="248" t="str">
        <f>BB414</f>
        <v>+Y</v>
      </c>
      <c r="BJ431" s="249"/>
      <c r="BK431" s="249"/>
      <c r="BL431" s="250"/>
      <c r="BM431" s="245" t="str">
        <f>BB415</f>
        <v>-Y</v>
      </c>
      <c r="BN431" s="246"/>
      <c r="BO431" s="246"/>
      <c r="BP431" s="247"/>
      <c r="BZ431" s="248" t="str">
        <f>BS414</f>
        <v>+X</v>
      </c>
      <c r="CA431" s="249"/>
      <c r="CB431" s="249"/>
      <c r="CC431" s="250"/>
      <c r="CD431" s="245" t="str">
        <f>BS415</f>
        <v>-X</v>
      </c>
      <c r="CE431" s="246"/>
      <c r="CF431" s="246"/>
      <c r="CG431" s="247"/>
      <c r="CQ431" s="248" t="str">
        <f>CJ414</f>
        <v>+X</v>
      </c>
      <c r="CR431" s="249"/>
      <c r="CS431" s="249"/>
      <c r="CT431" s="250"/>
      <c r="CU431" s="245" t="str">
        <f>CJ415</f>
        <v>-X</v>
      </c>
      <c r="CV431" s="246"/>
      <c r="CW431" s="246"/>
      <c r="CX431" s="247"/>
      <c r="DH431" s="248" t="str">
        <f>DA414</f>
        <v>+X</v>
      </c>
      <c r="DI431" s="249"/>
      <c r="DJ431" s="249"/>
      <c r="DK431" s="250"/>
      <c r="DL431" s="245" t="str">
        <f>DA415</f>
        <v>-X</v>
      </c>
      <c r="DM431" s="246"/>
      <c r="DN431" s="246"/>
      <c r="DO431" s="247"/>
      <c r="DY431" s="248" t="str">
        <f>DR414</f>
        <v>+X</v>
      </c>
      <c r="DZ431" s="249"/>
      <c r="EA431" s="249"/>
      <c r="EB431" s="250"/>
      <c r="EC431" s="245" t="str">
        <f>DR415</f>
        <v>-X</v>
      </c>
      <c r="ED431" s="246"/>
      <c r="EE431" s="246"/>
      <c r="EF431" s="247"/>
    </row>
    <row r="432" spans="2:136" x14ac:dyDescent="0.2">
      <c r="C432" s="13"/>
      <c r="D432" s="17"/>
      <c r="E432" s="17"/>
      <c r="F432" s="17"/>
      <c r="G432" s="17"/>
      <c r="H432" s="149" t="s">
        <v>268</v>
      </c>
      <c r="I432" s="150" t="s">
        <v>269</v>
      </c>
      <c r="J432" s="151">
        <v>0</v>
      </c>
      <c r="K432" s="152">
        <f>IF(J423/2&lt;=J417,J423/2,J417)</f>
        <v>5.25</v>
      </c>
      <c r="L432" s="152">
        <f>IF(J423&lt;=L417,J423,L417)</f>
        <v>10.5</v>
      </c>
      <c r="M432" s="153">
        <f>IF(2*J423&lt;=M417,2*J423,M417)</f>
        <v>21</v>
      </c>
      <c r="N432" s="17"/>
      <c r="T432" s="13"/>
      <c r="U432" s="213"/>
      <c r="V432" s="213"/>
      <c r="W432" s="213"/>
      <c r="X432" s="213"/>
      <c r="Y432" s="149" t="s">
        <v>268</v>
      </c>
      <c r="Z432" s="150" t="s">
        <v>269</v>
      </c>
      <c r="AA432" s="151">
        <v>0</v>
      </c>
      <c r="AB432" s="152">
        <f>IF(AA423/2&lt;=AA417,AA423/2,AA417)</f>
        <v>5.25</v>
      </c>
      <c r="AC432" s="152">
        <f>IF(AA423&lt;=AC417,AA423,AC417)</f>
        <v>10.5</v>
      </c>
      <c r="AD432" s="153">
        <f>IF(2*AA423&lt;=AD417,2*AA423,AD417)</f>
        <v>21</v>
      </c>
      <c r="AE432" s="213"/>
      <c r="AK432" s="13"/>
      <c r="AL432" s="213"/>
      <c r="AM432" s="213"/>
      <c r="AN432" s="213"/>
      <c r="AO432" s="213"/>
      <c r="AP432" s="149" t="s">
        <v>268</v>
      </c>
      <c r="AQ432" s="150" t="s">
        <v>269</v>
      </c>
      <c r="AR432" s="151">
        <v>0</v>
      </c>
      <c r="AS432" s="152">
        <f>IF(AR423/2&lt;=AR417,AR423/2,AR417)</f>
        <v>5.25</v>
      </c>
      <c r="AT432" s="152">
        <f>IF(AR423&lt;=AT417,AR423,AT417)</f>
        <v>10.5</v>
      </c>
      <c r="AU432" s="153">
        <f>IF(2*AR423&lt;=AU417,2*AR423,AU417)</f>
        <v>21</v>
      </c>
      <c r="AV432" s="213"/>
      <c r="BB432" s="13"/>
      <c r="BC432" s="213"/>
      <c r="BD432" s="213"/>
      <c r="BE432" s="213"/>
      <c r="BF432" s="213"/>
      <c r="BG432" s="149" t="s">
        <v>268</v>
      </c>
      <c r="BH432" s="150" t="s">
        <v>269</v>
      </c>
      <c r="BI432" s="151">
        <v>0</v>
      </c>
      <c r="BJ432" s="152">
        <f>IF(BI423/2&lt;=BI417,BI423/2,BI417)</f>
        <v>5.25</v>
      </c>
      <c r="BK432" s="152">
        <f>IF(BI423&lt;=BK417,BI423,BK417)</f>
        <v>10.5</v>
      </c>
      <c r="BL432" s="153">
        <f>IF(2*BI423&lt;=BL417,2*BI423,BL417)</f>
        <v>21</v>
      </c>
      <c r="BM432" s="213"/>
      <c r="BS432" s="13"/>
      <c r="BT432" s="213"/>
      <c r="BU432" s="213"/>
      <c r="BV432" s="213"/>
      <c r="BW432" s="213"/>
      <c r="BX432" s="149" t="s">
        <v>268</v>
      </c>
      <c r="BY432" s="150" t="s">
        <v>269</v>
      </c>
      <c r="BZ432" s="151">
        <v>0</v>
      </c>
      <c r="CA432" s="152">
        <f>IF(BZ423/2&lt;=BZ417,BZ423/2,BZ417)</f>
        <v>5.25</v>
      </c>
      <c r="CB432" s="152">
        <f>IF(BZ423&lt;=CB417,BZ423,CB417)</f>
        <v>10.5</v>
      </c>
      <c r="CC432" s="153">
        <f>IF(2*BZ423&lt;=CC417,2*BZ423,CC417)</f>
        <v>20</v>
      </c>
      <c r="CD432" s="213"/>
      <c r="CJ432" s="13"/>
      <c r="CK432" s="213"/>
      <c r="CL432" s="213"/>
      <c r="CM432" s="213"/>
      <c r="CN432" s="213"/>
      <c r="CO432" s="149" t="s">
        <v>268</v>
      </c>
      <c r="CP432" s="150" t="s">
        <v>269</v>
      </c>
      <c r="CQ432" s="151">
        <v>0</v>
      </c>
      <c r="CR432" s="152">
        <f>IF(CQ423/2&lt;=CQ417,CQ423/2,CQ417)</f>
        <v>5.25</v>
      </c>
      <c r="CS432" s="152">
        <f>IF(CQ423&lt;=CS417,CQ423,CS417)</f>
        <v>10.5</v>
      </c>
      <c r="CT432" s="153">
        <f>IF(2*CQ423&lt;=CT417,2*CQ423,CT417)</f>
        <v>20</v>
      </c>
      <c r="CU432" s="213"/>
      <c r="DA432" s="13"/>
      <c r="DB432" s="213"/>
      <c r="DC432" s="213"/>
      <c r="DD432" s="213"/>
      <c r="DE432" s="213"/>
      <c r="DF432" s="149" t="s">
        <v>268</v>
      </c>
      <c r="DG432" s="150" t="s">
        <v>269</v>
      </c>
      <c r="DH432" s="151">
        <v>0</v>
      </c>
      <c r="DI432" s="152">
        <f>IF(DH423/2&lt;=DH417,DH423/2,DH417)</f>
        <v>5.25</v>
      </c>
      <c r="DJ432" s="152">
        <f>IF(DH423&lt;=DJ417,DH423,DJ417)</f>
        <v>10.5</v>
      </c>
      <c r="DK432" s="153">
        <f>IF(2*DH423&lt;=DK417,2*DH423,DK417)</f>
        <v>20</v>
      </c>
      <c r="DL432" s="213"/>
      <c r="DR432" s="13"/>
      <c r="DS432" s="213"/>
      <c r="DT432" s="213"/>
      <c r="DU432" s="213"/>
      <c r="DV432" s="213"/>
      <c r="DW432" s="149" t="s">
        <v>268</v>
      </c>
      <c r="DX432" s="150" t="s">
        <v>269</v>
      </c>
      <c r="DY432" s="151">
        <v>0</v>
      </c>
      <c r="DZ432" s="152">
        <f>IF(DY423/2&lt;=DY417,DY423/2,DY417)</f>
        <v>5.25</v>
      </c>
      <c r="EA432" s="152">
        <f>IF(DY423&lt;=EA417,DY423,EA417)</f>
        <v>10.5</v>
      </c>
      <c r="EB432" s="153">
        <f>IF(2*DY423&lt;=EB417,2*DY423,EB417)</f>
        <v>20</v>
      </c>
      <c r="EC432" s="213"/>
    </row>
    <row r="433" spans="3:133" x14ac:dyDescent="0.2">
      <c r="C433" s="13"/>
      <c r="D433" s="17"/>
      <c r="E433" s="17"/>
      <c r="F433" s="17"/>
      <c r="G433" s="17"/>
      <c r="H433" s="147"/>
      <c r="I433" s="154" t="s">
        <v>270</v>
      </c>
      <c r="J433" s="155">
        <f>IF(J432&lt;=J425,J432*(J418-J420)/2/J425,IF(J432&lt;=J426,"",IF(J432&lt;=J417,(J425-J432+J426)*(J418-J420)/2/J425,"")))</f>
        <v>0</v>
      </c>
      <c r="K433" s="70">
        <f>IF(K432&lt;=K425,K432*(K418-K420)/2/K425,IF(K432&lt;=K426,"",IF(K432&lt;=K417,(K425-K432+K426)*(K418-K420)/2/K425,"")))</f>
        <v>5.25</v>
      </c>
      <c r="L433" s="70" t="str">
        <f>IF(L432&lt;=L425,L432*(L418-L420)/2/L425,IF(L432&lt;=L426,"",IF(L432&lt;=L417,(L425-L432+L426)*(L418-L420)/2/L425,"")))</f>
        <v/>
      </c>
      <c r="M433" s="156" t="str">
        <f>IF(M432&lt;=M425,M432*(M418-M420)/2/M425,IF(M432&lt;=M426,"",IF(M432&lt;=M417,(M425-M432+M426)*(M418-M420)/2/M425,"")))</f>
        <v/>
      </c>
      <c r="N433" s="17"/>
      <c r="T433" s="13"/>
      <c r="U433" s="213"/>
      <c r="V433" s="213"/>
      <c r="W433" s="213"/>
      <c r="X433" s="213"/>
      <c r="Y433" s="147"/>
      <c r="Z433" s="154" t="s">
        <v>270</v>
      </c>
      <c r="AA433" s="155">
        <f>IF(AA432&lt;=AA425,AA432*(AA418-AA420)/2/AA425,IF(AA432&lt;=AA426,"",IF(AA432&lt;=AA417,(AA425-AA432+AA426)*(AA418-AA420)/2/AA425,"")))</f>
        <v>0</v>
      </c>
      <c r="AB433" s="70">
        <f>IF(AB432&lt;=AB425,AB432*(AB418-AB420)/2/AB425,IF(AB432&lt;=AB426,"",IF(AB432&lt;=AB417,(AB425-AB432+AB426)*(AB418-AB420)/2/AB425,"")))</f>
        <v>5.25</v>
      </c>
      <c r="AC433" s="70" t="str">
        <f>IF(AC432&lt;=AC425,AC432*(AC418-AC420)/2/AC425,IF(AC432&lt;=AC426,"",IF(AC432&lt;=AC417,(AC425-AC432+AC426)*(AC418-AC420)/2/AC425,"")))</f>
        <v/>
      </c>
      <c r="AD433" s="156" t="str">
        <f>IF(AD432&lt;=AD425,AD432*(AD418-AD420)/2/AD425,IF(AD432&lt;=AD426,"",IF(AD432&lt;=AD417,(AD425-AD432+AD426)*(AD418-AD420)/2/AD425,"")))</f>
        <v/>
      </c>
      <c r="AE433" s="213"/>
      <c r="AK433" s="13"/>
      <c r="AL433" s="213"/>
      <c r="AM433" s="213"/>
      <c r="AN433" s="213"/>
      <c r="AO433" s="213"/>
      <c r="AP433" s="147"/>
      <c r="AQ433" s="154" t="s">
        <v>270</v>
      </c>
      <c r="AR433" s="155">
        <f>IF(AR432&lt;=AR425,AR432*(AR418-AR420)/2/AR425,IF(AR432&lt;=AR426,"",IF(AR432&lt;=AR417,(AR425-AR432+AR426)*(AR418-AR420)/2/AR425,"")))</f>
        <v>0</v>
      </c>
      <c r="AS433" s="70">
        <f>IF(AS432&lt;=AS425,AS432*(AS418-AS420)/2/AS425,IF(AS432&lt;=AS426,"",IF(AS432&lt;=AS417,(AS425-AS432+AS426)*(AS418-AS420)/2/AS425,"")))</f>
        <v>5.25</v>
      </c>
      <c r="AT433" s="70" t="str">
        <f>IF(AT432&lt;=AT425,AT432*(AT418-AT420)/2/AT425,IF(AT432&lt;=AT426,"",IF(AT432&lt;=AT417,(AT425-AT432+AT426)*(AT418-AT420)/2/AT425,"")))</f>
        <v/>
      </c>
      <c r="AU433" s="156" t="str">
        <f>IF(AU432&lt;=AU425,AU432*(AU418-AU420)/2/AU425,IF(AU432&lt;=AU426,"",IF(AU432&lt;=AU417,(AU425-AU432+AU426)*(AU418-AU420)/2/AU425,"")))</f>
        <v/>
      </c>
      <c r="AV433" s="213"/>
      <c r="BB433" s="13"/>
      <c r="BC433" s="213"/>
      <c r="BD433" s="213"/>
      <c r="BE433" s="213"/>
      <c r="BF433" s="213"/>
      <c r="BG433" s="147"/>
      <c r="BH433" s="154" t="s">
        <v>270</v>
      </c>
      <c r="BI433" s="155">
        <f>IF(BI432&lt;=BI425,BI432*(BI418-BI420)/2/BI425,IF(BI432&lt;=BI426,"",IF(BI432&lt;=BI417,(BI425-BI432+BI426)*(BI418-BI420)/2/BI425,"")))</f>
        <v>0</v>
      </c>
      <c r="BJ433" s="70">
        <f>IF(BJ432&lt;=BJ425,BJ432*(BJ418-BJ420)/2/BJ425,IF(BJ432&lt;=BJ426,"",IF(BJ432&lt;=BJ417,(BJ425-BJ432+BJ426)*(BJ418-BJ420)/2/BJ425,"")))</f>
        <v>5.25</v>
      </c>
      <c r="BK433" s="70" t="str">
        <f>IF(BK432&lt;=BK425,BK432*(BK418-BK420)/2/BK425,IF(BK432&lt;=BK426,"",IF(BK432&lt;=BK417,(BK425-BK432+BK426)*(BK418-BK420)/2/BK425,"")))</f>
        <v/>
      </c>
      <c r="BL433" s="156" t="str">
        <f>IF(BL432&lt;=BL425,BL432*(BL418-BL420)/2/BL425,IF(BL432&lt;=BL426,"",IF(BL432&lt;=BL417,(BL425-BL432+BL426)*(BL418-BL420)/2/BL425,"")))</f>
        <v/>
      </c>
      <c r="BM433" s="213"/>
      <c r="BS433" s="13"/>
      <c r="BT433" s="213"/>
      <c r="BU433" s="213"/>
      <c r="BV433" s="213"/>
      <c r="BW433" s="213"/>
      <c r="BX433" s="147"/>
      <c r="BY433" s="154" t="s">
        <v>270</v>
      </c>
      <c r="BZ433" s="155">
        <f>IF(BZ432&lt;=BZ425,BZ432*(BZ418-BZ420)/2/BZ425,IF(BZ432&lt;=BZ426,"",IF(BZ432&lt;=BZ417,(BZ425-BZ432+BZ426)*(BZ418-BZ420)/2/BZ425,"")))</f>
        <v>0</v>
      </c>
      <c r="CA433" s="70">
        <f>IF(CA432&lt;=CA425,CA432*(CA418-CA420)/2/CA425,IF(CA432&lt;=CA426,"",IF(CA432&lt;=CA417,(CA425-CA432+CA426)*(CA418-CA420)/2/CA425,"")))</f>
        <v>5.25</v>
      </c>
      <c r="CB433" s="70">
        <f>IF(CB432&lt;=CB425,CB432*(CB418-CB420)/2/CB425,IF(CB432&lt;=CB426,"",IF(CB432&lt;=CB417,(CB425-CB432+CB426)*(CB418-CB420)/2/CB425,"")))</f>
        <v>9.5</v>
      </c>
      <c r="CC433" s="156">
        <f>IF(CC432&lt;=CC425,CC432*(CC418-CC420)/2/CC425,IF(CC432&lt;=CC426,"",IF(CC432&lt;=CC417,(CC425-CC432+CC426)*(CC418-CC420)/2/CC425,"")))</f>
        <v>0</v>
      </c>
      <c r="CD433" s="213"/>
      <c r="CJ433" s="13"/>
      <c r="CK433" s="213"/>
      <c r="CL433" s="213"/>
      <c r="CM433" s="213"/>
      <c r="CN433" s="213"/>
      <c r="CO433" s="147"/>
      <c r="CP433" s="154" t="s">
        <v>270</v>
      </c>
      <c r="CQ433" s="155">
        <f>IF(CQ432&lt;=CQ425,CQ432*(CQ418-CQ420)/2/CQ425,IF(CQ432&lt;=CQ426,"",IF(CQ432&lt;=CQ417,(CQ425-CQ432+CQ426)*(CQ418-CQ420)/2/CQ425,"")))</f>
        <v>0</v>
      </c>
      <c r="CR433" s="70">
        <f>IF(CR432&lt;=CR425,CR432*(CR418-CR420)/2/CR425,IF(CR432&lt;=CR426,"",IF(CR432&lt;=CR417,(CR425-CR432+CR426)*(CR418-CR420)/2/CR425,"")))</f>
        <v>5.25</v>
      </c>
      <c r="CS433" s="70">
        <f>IF(CS432&lt;=CS425,CS432*(CS418-CS420)/2/CS425,IF(CS432&lt;=CS426,"",IF(CS432&lt;=CS417,(CS425-CS432+CS426)*(CS418-CS420)/2/CS425,"")))</f>
        <v>9.5</v>
      </c>
      <c r="CT433" s="156">
        <f>IF(CT432&lt;=CT425,CT432*(CT418-CT420)/2/CT425,IF(CT432&lt;=CT426,"",IF(CT432&lt;=CT417,(CT425-CT432+CT426)*(CT418-CT420)/2/CT425,"")))</f>
        <v>0</v>
      </c>
      <c r="CU433" s="213"/>
      <c r="DA433" s="13"/>
      <c r="DB433" s="213"/>
      <c r="DC433" s="213"/>
      <c r="DD433" s="213"/>
      <c r="DE433" s="213"/>
      <c r="DF433" s="147"/>
      <c r="DG433" s="154" t="s">
        <v>270</v>
      </c>
      <c r="DH433" s="155">
        <f>IF(DH432&lt;=DH425,DH432*(DH418-DH420)/2/DH425,IF(DH432&lt;=DH426,"",IF(DH432&lt;=DH417,(DH425-DH432+DH426)*(DH418-DH420)/2/DH425,"")))</f>
        <v>0</v>
      </c>
      <c r="DI433" s="70">
        <f>IF(DI432&lt;=DI425,DI432*(DI418-DI420)/2/DI425,IF(DI432&lt;=DI426,"",IF(DI432&lt;=DI417,(DI425-DI432+DI426)*(DI418-DI420)/2/DI425,"")))</f>
        <v>5.25</v>
      </c>
      <c r="DJ433" s="70">
        <f>IF(DJ432&lt;=DJ425,DJ432*(DJ418-DJ420)/2/DJ425,IF(DJ432&lt;=DJ426,"",IF(DJ432&lt;=DJ417,(DJ425-DJ432+DJ426)*(DJ418-DJ420)/2/DJ425,"")))</f>
        <v>9.5</v>
      </c>
      <c r="DK433" s="156">
        <f>IF(DK432&lt;=DK425,DK432*(DK418-DK420)/2/DK425,IF(DK432&lt;=DK426,"",IF(DK432&lt;=DK417,(DK425-DK432+DK426)*(DK418-DK420)/2/DK425,"")))</f>
        <v>0</v>
      </c>
      <c r="DL433" s="213"/>
      <c r="DR433" s="13"/>
      <c r="DS433" s="213"/>
      <c r="DT433" s="213"/>
      <c r="DU433" s="213"/>
      <c r="DV433" s="213"/>
      <c r="DW433" s="147"/>
      <c r="DX433" s="154" t="s">
        <v>270</v>
      </c>
      <c r="DY433" s="155">
        <f>IF(DY432&lt;=DY425,DY432*(DY418-DY420)/2/DY425,IF(DY432&lt;=DY426,"",IF(DY432&lt;=DY417,(DY425-DY432+DY426)*(DY418-DY420)/2/DY425,"")))</f>
        <v>0</v>
      </c>
      <c r="DZ433" s="70">
        <f>IF(DZ432&lt;=DZ425,DZ432*(DZ418-DZ420)/2/DZ425,IF(DZ432&lt;=DZ426,"",IF(DZ432&lt;=DZ417,(DZ425-DZ432+DZ426)*(DZ418-DZ420)/2/DZ425,"")))</f>
        <v>5.25</v>
      </c>
      <c r="EA433" s="70">
        <f>IF(EA432&lt;=EA425,EA432*(EA418-EA420)/2/EA425,IF(EA432&lt;=EA426,"",IF(EA432&lt;=EA417,(EA425-EA432+EA426)*(EA418-EA420)/2/EA425,"")))</f>
        <v>9.5</v>
      </c>
      <c r="EB433" s="156">
        <f>IF(EB432&lt;=EB425,EB432*(EB418-EB420)/2/EB425,IF(EB432&lt;=EB426,"",IF(EB432&lt;=EB417,(EB425-EB432+EB426)*(EB418-EB420)/2/EB425,"")))</f>
        <v>0</v>
      </c>
      <c r="EC433" s="213"/>
    </row>
    <row r="434" spans="3:133" x14ac:dyDescent="0.2">
      <c r="C434" s="13"/>
      <c r="D434" s="17"/>
      <c r="E434" s="17"/>
      <c r="F434" s="17"/>
      <c r="G434" s="17"/>
      <c r="H434" s="149" t="s">
        <v>271</v>
      </c>
      <c r="I434" s="157" t="s">
        <v>272</v>
      </c>
      <c r="J434" s="158">
        <f>IF(J432&lt;=J425,J432^2*(J418-J420)/4/J425,J425*(J418-J420)/4)</f>
        <v>0</v>
      </c>
      <c r="K434" s="159">
        <f>IF(K432&lt;=K425,K432^2*(K418-K420)/4/K425,K425*(K418-K420)/4)</f>
        <v>13.78125</v>
      </c>
      <c r="L434" s="159">
        <f>IF(L432&lt;=L425,L432^2*(L418-L420)/4/L425,L425*(L418-L420)/4)</f>
        <v>50</v>
      </c>
      <c r="M434" s="160">
        <f>IF(M432&lt;=M425,M432^2*(M418-M420)/4/M425,M425*(M418-M420)/4)</f>
        <v>50</v>
      </c>
      <c r="N434" s="17"/>
      <c r="T434" s="13"/>
      <c r="U434" s="213"/>
      <c r="V434" s="213"/>
      <c r="W434" s="213"/>
      <c r="X434" s="213"/>
      <c r="Y434" s="149" t="s">
        <v>271</v>
      </c>
      <c r="Z434" s="157" t="s">
        <v>272</v>
      </c>
      <c r="AA434" s="158">
        <f>IF(AA432&lt;=AA425,AA432^2*(AA418-AA420)/4/AA425,AA425*(AA418-AA420)/4)</f>
        <v>0</v>
      </c>
      <c r="AB434" s="159">
        <f>IF(AB432&lt;=AB425,AB432^2*(AB418-AB420)/4/AB425,AB425*(AB418-AB420)/4)</f>
        <v>13.78125</v>
      </c>
      <c r="AC434" s="159">
        <f>IF(AC432&lt;=AC425,AC432^2*(AC418-AC420)/4/AC425,AC425*(AC418-AC420)/4)</f>
        <v>50</v>
      </c>
      <c r="AD434" s="160">
        <f>IF(AD432&lt;=AD425,AD432^2*(AD418-AD420)/4/AD425,AD425*(AD418-AD420)/4)</f>
        <v>50</v>
      </c>
      <c r="AE434" s="213"/>
      <c r="AK434" s="13"/>
      <c r="AL434" s="213"/>
      <c r="AM434" s="213"/>
      <c r="AN434" s="213"/>
      <c r="AO434" s="213"/>
      <c r="AP434" s="149" t="s">
        <v>271</v>
      </c>
      <c r="AQ434" s="157" t="s">
        <v>272</v>
      </c>
      <c r="AR434" s="158">
        <f>IF(AR432&lt;=AR425,AR432^2*(AR418-AR420)/4/AR425,AR425*(AR418-AR420)/4)</f>
        <v>0</v>
      </c>
      <c r="AS434" s="159">
        <f>IF(AS432&lt;=AS425,AS432^2*(AS418-AS420)/4/AS425,AS425*(AS418-AS420)/4)</f>
        <v>13.78125</v>
      </c>
      <c r="AT434" s="159">
        <f>IF(AT432&lt;=AT425,AT432^2*(AT418-AT420)/4/AT425,AT425*(AT418-AT420)/4)</f>
        <v>50</v>
      </c>
      <c r="AU434" s="160">
        <f>IF(AU432&lt;=AU425,AU432^2*(AU418-AU420)/4/AU425,AU425*(AU418-AU420)/4)</f>
        <v>50</v>
      </c>
      <c r="AV434" s="213"/>
      <c r="BB434" s="13"/>
      <c r="BC434" s="213"/>
      <c r="BD434" s="213"/>
      <c r="BE434" s="213"/>
      <c r="BF434" s="213"/>
      <c r="BG434" s="149" t="s">
        <v>271</v>
      </c>
      <c r="BH434" s="157" t="s">
        <v>272</v>
      </c>
      <c r="BI434" s="158">
        <f>IF(BI432&lt;=BI425,BI432^2*(BI418-BI420)/4/BI425,BI425*(BI418-BI420)/4)</f>
        <v>0</v>
      </c>
      <c r="BJ434" s="159">
        <f>IF(BJ432&lt;=BJ425,BJ432^2*(BJ418-BJ420)/4/BJ425,BJ425*(BJ418-BJ420)/4)</f>
        <v>13.78125</v>
      </c>
      <c r="BK434" s="159">
        <f>IF(BK432&lt;=BK425,BK432^2*(BK418-BK420)/4/BK425,BK425*(BK418-BK420)/4)</f>
        <v>50</v>
      </c>
      <c r="BL434" s="160">
        <f>IF(BL432&lt;=BL425,BL432^2*(BL418-BL420)/4/BL425,BL425*(BL418-BL420)/4)</f>
        <v>50</v>
      </c>
      <c r="BM434" s="213"/>
      <c r="BS434" s="13"/>
      <c r="BT434" s="213"/>
      <c r="BU434" s="213"/>
      <c r="BV434" s="213"/>
      <c r="BW434" s="213"/>
      <c r="BX434" s="149" t="s">
        <v>271</v>
      </c>
      <c r="BY434" s="157" t="s">
        <v>272</v>
      </c>
      <c r="BZ434" s="158">
        <f>IF(BZ432&lt;=BZ425,BZ432^2*(BZ418-BZ420)/4/BZ425,BZ425*(BZ418-BZ420)/4)</f>
        <v>0</v>
      </c>
      <c r="CA434" s="159">
        <f>IF(CA432&lt;=CA425,CA432^2*(CA418-CA420)/4/CA425,CA425*(CA418-CA420)/4)</f>
        <v>13.78125</v>
      </c>
      <c r="CB434" s="159">
        <f>IF(CB432&lt;=CB425,CB432^2*(CB418-CB420)/4/CB425,CB425*(CB418-CB420)/4)</f>
        <v>50</v>
      </c>
      <c r="CC434" s="160">
        <f>IF(CC432&lt;=CC425,CC432^2*(CC418-CC420)/4/CC425,CC425*(CC418-CC420)/4)</f>
        <v>50</v>
      </c>
      <c r="CD434" s="213"/>
      <c r="CJ434" s="13"/>
      <c r="CK434" s="213"/>
      <c r="CL434" s="213"/>
      <c r="CM434" s="213"/>
      <c r="CN434" s="213"/>
      <c r="CO434" s="149" t="s">
        <v>271</v>
      </c>
      <c r="CP434" s="157" t="s">
        <v>272</v>
      </c>
      <c r="CQ434" s="158">
        <f>IF(CQ432&lt;=CQ425,CQ432^2*(CQ418-CQ420)/4/CQ425,CQ425*(CQ418-CQ420)/4)</f>
        <v>0</v>
      </c>
      <c r="CR434" s="159">
        <f>IF(CR432&lt;=CR425,CR432^2*(CR418-CR420)/4/CR425,CR425*(CR418-CR420)/4)</f>
        <v>13.78125</v>
      </c>
      <c r="CS434" s="159">
        <f>IF(CS432&lt;=CS425,CS432^2*(CS418-CS420)/4/CS425,CS425*(CS418-CS420)/4)</f>
        <v>50</v>
      </c>
      <c r="CT434" s="160">
        <f>IF(CT432&lt;=CT425,CT432^2*(CT418-CT420)/4/CT425,CT425*(CT418-CT420)/4)</f>
        <v>50</v>
      </c>
      <c r="CU434" s="213"/>
      <c r="DA434" s="13"/>
      <c r="DB434" s="213"/>
      <c r="DC434" s="213"/>
      <c r="DD434" s="213"/>
      <c r="DE434" s="213"/>
      <c r="DF434" s="149" t="s">
        <v>271</v>
      </c>
      <c r="DG434" s="157" t="s">
        <v>272</v>
      </c>
      <c r="DH434" s="158">
        <f>IF(DH432&lt;=DH425,DH432^2*(DH418-DH420)/4/DH425,DH425*(DH418-DH420)/4)</f>
        <v>0</v>
      </c>
      <c r="DI434" s="159">
        <f>IF(DI432&lt;=DI425,DI432^2*(DI418-DI420)/4/DI425,DI425*(DI418-DI420)/4)</f>
        <v>13.78125</v>
      </c>
      <c r="DJ434" s="159">
        <f>IF(DJ432&lt;=DJ425,DJ432^2*(DJ418-DJ420)/4/DJ425,DJ425*(DJ418-DJ420)/4)</f>
        <v>50</v>
      </c>
      <c r="DK434" s="160">
        <f>IF(DK432&lt;=DK425,DK432^2*(DK418-DK420)/4/DK425,DK425*(DK418-DK420)/4)</f>
        <v>50</v>
      </c>
      <c r="DL434" s="213"/>
      <c r="DR434" s="13"/>
      <c r="DS434" s="213"/>
      <c r="DT434" s="213"/>
      <c r="DU434" s="213"/>
      <c r="DV434" s="213"/>
      <c r="DW434" s="149" t="s">
        <v>271</v>
      </c>
      <c r="DX434" s="157" t="s">
        <v>272</v>
      </c>
      <c r="DY434" s="158">
        <f>IF(DY432&lt;=DY425,DY432^2*(DY418-DY420)/4/DY425,DY425*(DY418-DY420)/4)</f>
        <v>0</v>
      </c>
      <c r="DZ434" s="159">
        <f>IF(DZ432&lt;=DZ425,DZ432^2*(DZ418-DZ420)/4/DZ425,DZ425*(DZ418-DZ420)/4)</f>
        <v>13.78125</v>
      </c>
      <c r="EA434" s="159">
        <f>IF(EA432&lt;=EA425,EA432^2*(EA418-EA420)/4/EA425,EA425*(EA418-EA420)/4)</f>
        <v>50</v>
      </c>
      <c r="EB434" s="160">
        <f>IF(EB432&lt;=EB425,EB432^2*(EB418-EB420)/4/EB425,EB425*(EB418-EB420)/4)</f>
        <v>50</v>
      </c>
      <c r="EC434" s="213"/>
    </row>
    <row r="435" spans="3:133" x14ac:dyDescent="0.2">
      <c r="C435" s="13"/>
      <c r="D435" s="17"/>
      <c r="E435" s="17"/>
      <c r="F435" s="17"/>
      <c r="G435" s="17"/>
      <c r="H435" s="149" t="s">
        <v>273</v>
      </c>
      <c r="I435" s="154" t="s">
        <v>274</v>
      </c>
      <c r="J435" s="155">
        <f>IF(J432&lt;=J425,0,IF(J432&lt;=J426,(J418-J420)*(J432-J425)/2,(J418-J420)*(J426-J425)/2))</f>
        <v>0</v>
      </c>
      <c r="K435" s="70">
        <f>IF(K432&lt;=K425,0,IF(K432&lt;=K426,(K418-K420)*(K432-K425)/2,(K418-K420)*(K426-K425)/2))</f>
        <v>0</v>
      </c>
      <c r="L435" s="70">
        <f>IF(L432&lt;=L425,0,IF(L432&lt;=L426,(L418-L420)*(L432-L425)/2,(L418-L420)*(L426-L425)/2))</f>
        <v>5</v>
      </c>
      <c r="M435" s="156">
        <f>IF(M432&lt;=M425,0,IF(M432&lt;=M426,(M418-M420)*(M432-M425)/2,(M418-M420)*(M426-M425)/2))</f>
        <v>110</v>
      </c>
      <c r="N435" s="17"/>
      <c r="T435" s="13"/>
      <c r="U435" s="213"/>
      <c r="V435" s="213"/>
      <c r="W435" s="213"/>
      <c r="X435" s="213"/>
      <c r="Y435" s="149" t="s">
        <v>273</v>
      </c>
      <c r="Z435" s="154" t="s">
        <v>274</v>
      </c>
      <c r="AA435" s="155">
        <f>IF(AA432&lt;=AA425,0,IF(AA432&lt;=AA426,(AA418-AA420)*(AA432-AA425)/2,(AA418-AA420)*(AA426-AA425)/2))</f>
        <v>0</v>
      </c>
      <c r="AB435" s="70">
        <f>IF(AB432&lt;=AB425,0,IF(AB432&lt;=AB426,(AB418-AB420)*(AB432-AB425)/2,(AB418-AB420)*(AB426-AB425)/2))</f>
        <v>0</v>
      </c>
      <c r="AC435" s="70">
        <f>IF(AC432&lt;=AC425,0,IF(AC432&lt;=AC426,(AC418-AC420)*(AC432-AC425)/2,(AC418-AC420)*(AC426-AC425)/2))</f>
        <v>5</v>
      </c>
      <c r="AD435" s="156">
        <f>IF(AD432&lt;=AD425,0,IF(AD432&lt;=AD426,(AD418-AD420)*(AD432-AD425)/2,(AD418-AD420)*(AD426-AD425)/2))</f>
        <v>110</v>
      </c>
      <c r="AE435" s="213"/>
      <c r="AK435" s="13"/>
      <c r="AL435" s="213"/>
      <c r="AM435" s="213"/>
      <c r="AN435" s="213"/>
      <c r="AO435" s="213"/>
      <c r="AP435" s="149" t="s">
        <v>273</v>
      </c>
      <c r="AQ435" s="154" t="s">
        <v>274</v>
      </c>
      <c r="AR435" s="155">
        <f>IF(AR432&lt;=AR425,0,IF(AR432&lt;=AR426,(AR418-AR420)*(AR432-AR425)/2,(AR418-AR420)*(AR426-AR425)/2))</f>
        <v>0</v>
      </c>
      <c r="AS435" s="70">
        <f>IF(AS432&lt;=AS425,0,IF(AS432&lt;=AS426,(AS418-AS420)*(AS432-AS425)/2,(AS418-AS420)*(AS426-AS425)/2))</f>
        <v>0</v>
      </c>
      <c r="AT435" s="70">
        <f>IF(AT432&lt;=AT425,0,IF(AT432&lt;=AT426,(AT418-AT420)*(AT432-AT425)/2,(AT418-AT420)*(AT426-AT425)/2))</f>
        <v>5</v>
      </c>
      <c r="AU435" s="156">
        <f>IF(AU432&lt;=AU425,0,IF(AU432&lt;=AU426,(AU418-AU420)*(AU432-AU425)/2,(AU418-AU420)*(AU426-AU425)/2))</f>
        <v>110</v>
      </c>
      <c r="AV435" s="213"/>
      <c r="BB435" s="13"/>
      <c r="BC435" s="213"/>
      <c r="BD435" s="213"/>
      <c r="BE435" s="213"/>
      <c r="BF435" s="213"/>
      <c r="BG435" s="149" t="s">
        <v>273</v>
      </c>
      <c r="BH435" s="154" t="s">
        <v>274</v>
      </c>
      <c r="BI435" s="155">
        <f>IF(BI432&lt;=BI425,0,IF(BI432&lt;=BI426,(BI418-BI420)*(BI432-BI425)/2,(BI418-BI420)*(BI426-BI425)/2))</f>
        <v>0</v>
      </c>
      <c r="BJ435" s="70">
        <f>IF(BJ432&lt;=BJ425,0,IF(BJ432&lt;=BJ426,(BJ418-BJ420)*(BJ432-BJ425)/2,(BJ418-BJ420)*(BJ426-BJ425)/2))</f>
        <v>0</v>
      </c>
      <c r="BK435" s="70">
        <f>IF(BK432&lt;=BK425,0,IF(BK432&lt;=BK426,(BK418-BK420)*(BK432-BK425)/2,(BK418-BK420)*(BK426-BK425)/2))</f>
        <v>5</v>
      </c>
      <c r="BL435" s="156">
        <f>IF(BL432&lt;=BL425,0,IF(BL432&lt;=BL426,(BL418-BL420)*(BL432-BL425)/2,(BL418-BL420)*(BL426-BL425)/2))</f>
        <v>110</v>
      </c>
      <c r="BM435" s="213"/>
      <c r="BS435" s="13"/>
      <c r="BT435" s="213"/>
      <c r="BU435" s="213"/>
      <c r="BV435" s="213"/>
      <c r="BW435" s="213"/>
      <c r="BX435" s="149" t="s">
        <v>273</v>
      </c>
      <c r="BY435" s="154" t="s">
        <v>274</v>
      </c>
      <c r="BZ435" s="155">
        <f>IF(BZ432&lt;=BZ425,0,IF(BZ432&lt;=BZ426,(BZ418-BZ420)*(BZ432-BZ425)/2,(BZ418-BZ420)*(BZ426-BZ425)/2))</f>
        <v>0</v>
      </c>
      <c r="CA435" s="70">
        <f>IF(CA432&lt;=CA425,0,IF(CA432&lt;=CA426,(CA418-CA420)*(CA432-CA425)/2,(CA418-CA420)*(CA426-CA425)/2))</f>
        <v>0</v>
      </c>
      <c r="CB435" s="70">
        <f>IF(CB432&lt;=CB425,0,IF(CB432&lt;=CB426,(CB418-CB420)*(CB432-CB425)/2,(CB418-CB420)*(CB426-CB425)/2))</f>
        <v>0</v>
      </c>
      <c r="CC435" s="156">
        <f>IF(CC432&lt;=CC425,0,IF(CC432&lt;=CC426,(CC418-CC420)*(CC432-CC425)/2,(CC418-CC420)*(CC426-CC425)/2))</f>
        <v>0</v>
      </c>
      <c r="CD435" s="213"/>
      <c r="CJ435" s="13"/>
      <c r="CK435" s="213"/>
      <c r="CL435" s="213"/>
      <c r="CM435" s="213"/>
      <c r="CN435" s="213"/>
      <c r="CO435" s="149" t="s">
        <v>273</v>
      </c>
      <c r="CP435" s="154" t="s">
        <v>274</v>
      </c>
      <c r="CQ435" s="155">
        <f>IF(CQ432&lt;=CQ425,0,IF(CQ432&lt;=CQ426,(CQ418-CQ420)*(CQ432-CQ425)/2,(CQ418-CQ420)*(CQ426-CQ425)/2))</f>
        <v>0</v>
      </c>
      <c r="CR435" s="70">
        <f>IF(CR432&lt;=CR425,0,IF(CR432&lt;=CR426,(CR418-CR420)*(CR432-CR425)/2,(CR418-CR420)*(CR426-CR425)/2))</f>
        <v>0</v>
      </c>
      <c r="CS435" s="70">
        <f>IF(CS432&lt;=CS425,0,IF(CS432&lt;=CS426,(CS418-CS420)*(CS432-CS425)/2,(CS418-CS420)*(CS426-CS425)/2))</f>
        <v>0</v>
      </c>
      <c r="CT435" s="156">
        <f>IF(CT432&lt;=CT425,0,IF(CT432&lt;=CT426,(CT418-CT420)*(CT432-CT425)/2,(CT418-CT420)*(CT426-CT425)/2))</f>
        <v>0</v>
      </c>
      <c r="CU435" s="213"/>
      <c r="DA435" s="13"/>
      <c r="DB435" s="213"/>
      <c r="DC435" s="213"/>
      <c r="DD435" s="213"/>
      <c r="DE435" s="213"/>
      <c r="DF435" s="149" t="s">
        <v>273</v>
      </c>
      <c r="DG435" s="154" t="s">
        <v>274</v>
      </c>
      <c r="DH435" s="155">
        <f>IF(DH432&lt;=DH425,0,IF(DH432&lt;=DH426,(DH418-DH420)*(DH432-DH425)/2,(DH418-DH420)*(DH426-DH425)/2))</f>
        <v>0</v>
      </c>
      <c r="DI435" s="70">
        <f>IF(DI432&lt;=DI425,0,IF(DI432&lt;=DI426,(DI418-DI420)*(DI432-DI425)/2,(DI418-DI420)*(DI426-DI425)/2))</f>
        <v>0</v>
      </c>
      <c r="DJ435" s="70">
        <f>IF(DJ432&lt;=DJ425,0,IF(DJ432&lt;=DJ426,(DJ418-DJ420)*(DJ432-DJ425)/2,(DJ418-DJ420)*(DJ426-DJ425)/2))</f>
        <v>0</v>
      </c>
      <c r="DK435" s="156">
        <f>IF(DK432&lt;=DK425,0,IF(DK432&lt;=DK426,(DK418-DK420)*(DK432-DK425)/2,(DK418-DK420)*(DK426-DK425)/2))</f>
        <v>0</v>
      </c>
      <c r="DL435" s="213"/>
      <c r="DR435" s="13"/>
      <c r="DS435" s="213"/>
      <c r="DT435" s="213"/>
      <c r="DU435" s="213"/>
      <c r="DV435" s="213"/>
      <c r="DW435" s="149" t="s">
        <v>273</v>
      </c>
      <c r="DX435" s="154" t="s">
        <v>274</v>
      </c>
      <c r="DY435" s="155">
        <f>IF(DY432&lt;=DY425,0,IF(DY432&lt;=DY426,(DY418-DY420)*(DY432-DY425)/2,(DY418-DY420)*(DY426-DY425)/2))</f>
        <v>0</v>
      </c>
      <c r="DZ435" s="70">
        <f>IF(DZ432&lt;=DZ425,0,IF(DZ432&lt;=DZ426,(DZ418-DZ420)*(DZ432-DZ425)/2,(DZ418-DZ420)*(DZ426-DZ425)/2))</f>
        <v>0</v>
      </c>
      <c r="EA435" s="70">
        <f>IF(EA432&lt;=EA425,0,IF(EA432&lt;=EA426,(EA418-EA420)*(EA432-EA425)/2,(EA418-EA420)*(EA426-EA425)/2))</f>
        <v>0</v>
      </c>
      <c r="EB435" s="156">
        <f>IF(EB432&lt;=EB425,0,IF(EB432&lt;=EB426,(EB418-EB420)*(EB432-EB425)/2,(EB418-EB420)*(EB426-EB425)/2))</f>
        <v>0</v>
      </c>
      <c r="EC435" s="213"/>
    </row>
    <row r="436" spans="3:133" x14ac:dyDescent="0.2">
      <c r="C436" s="13"/>
      <c r="D436" s="17"/>
      <c r="E436" s="17"/>
      <c r="F436" s="17"/>
      <c r="G436" s="17"/>
      <c r="H436" s="149" t="s">
        <v>275</v>
      </c>
      <c r="I436" s="154" t="s">
        <v>276</v>
      </c>
      <c r="J436" s="155">
        <f>IF(J432&lt;=J426,0,IF(J432&lt;=J417,(J432-J426)*(((J418-J420)/2)-J433)/2,J425*(J418-J420)/2))</f>
        <v>0</v>
      </c>
      <c r="K436" s="70">
        <f>IF(K432&lt;=K426,0,IF(K432&lt;=K417,(K432-K426)*(((K418-K420)/2)-K433)/2,K425*(K418-K420)/2))</f>
        <v>0</v>
      </c>
      <c r="L436" s="70">
        <f>IF(L432&lt;=L426,0,IF(L432&lt;=L417,(L432-L426)*(((L418-L420)/2)-L433)/2,L425*(L418-L420)/2))</f>
        <v>0</v>
      </c>
      <c r="M436" s="156">
        <f>IF(M432&lt;=M426,0,IF(M432&lt;=M417,(M432-M426)*(((M418-M420)/2)-M433)/2,M425*(M418-M420)/2))</f>
        <v>0</v>
      </c>
      <c r="N436" s="17"/>
      <c r="T436" s="13"/>
      <c r="U436" s="213"/>
      <c r="V436" s="213"/>
      <c r="W436" s="213"/>
      <c r="X436" s="213"/>
      <c r="Y436" s="149" t="s">
        <v>275</v>
      </c>
      <c r="Z436" s="154" t="s">
        <v>276</v>
      </c>
      <c r="AA436" s="155">
        <f>IF(AA432&lt;=AA426,0,IF(AA432&lt;=AA417,(AA432-AA426)*(((AA418-AA420)/2)-AA433)/2,AA425*(AA418-AA420)/2))</f>
        <v>0</v>
      </c>
      <c r="AB436" s="70">
        <f>IF(AB432&lt;=AB426,0,IF(AB432&lt;=AB417,(AB432-AB426)*(((AB418-AB420)/2)-AB433)/2,AB425*(AB418-AB420)/2))</f>
        <v>0</v>
      </c>
      <c r="AC436" s="70">
        <f>IF(AC432&lt;=AC426,0,IF(AC432&lt;=AC417,(AC432-AC426)*(((AC418-AC420)/2)-AC433)/2,AC425*(AC418-AC420)/2))</f>
        <v>0</v>
      </c>
      <c r="AD436" s="156">
        <f>IF(AD432&lt;=AD426,0,IF(AD432&lt;=AD417,(AD432-AD426)*(((AD418-AD420)/2)-AD433)/2,AD425*(AD418-AD420)/2))</f>
        <v>0</v>
      </c>
      <c r="AE436" s="213"/>
      <c r="AK436" s="13"/>
      <c r="AL436" s="213"/>
      <c r="AM436" s="213"/>
      <c r="AN436" s="213"/>
      <c r="AO436" s="213"/>
      <c r="AP436" s="149" t="s">
        <v>275</v>
      </c>
      <c r="AQ436" s="154" t="s">
        <v>276</v>
      </c>
      <c r="AR436" s="155">
        <f>IF(AR432&lt;=AR426,0,IF(AR432&lt;=AR417,(AR432-AR426)*(((AR418-AR420)/2)-AR433)/2,AR425*(AR418-AR420)/2))</f>
        <v>0</v>
      </c>
      <c r="AS436" s="70">
        <f>IF(AS432&lt;=AS426,0,IF(AS432&lt;=AS417,(AS432-AS426)*(((AS418-AS420)/2)-AS433)/2,AS425*(AS418-AS420)/2))</f>
        <v>0</v>
      </c>
      <c r="AT436" s="70">
        <f>IF(AT432&lt;=AT426,0,IF(AT432&lt;=AT417,(AT432-AT426)*(((AT418-AT420)/2)-AT433)/2,AT425*(AT418-AT420)/2))</f>
        <v>0</v>
      </c>
      <c r="AU436" s="156">
        <f>IF(AU432&lt;=AU426,0,IF(AU432&lt;=AU417,(AU432-AU426)*(((AU418-AU420)/2)-AU433)/2,AU425*(AU418-AU420)/2))</f>
        <v>0</v>
      </c>
      <c r="AV436" s="213"/>
      <c r="BB436" s="13"/>
      <c r="BC436" s="213"/>
      <c r="BD436" s="213"/>
      <c r="BE436" s="213"/>
      <c r="BF436" s="213"/>
      <c r="BG436" s="149" t="s">
        <v>275</v>
      </c>
      <c r="BH436" s="154" t="s">
        <v>276</v>
      </c>
      <c r="BI436" s="155">
        <f>IF(BI432&lt;=BI426,0,IF(BI432&lt;=BI417,(BI432-BI426)*(((BI418-BI420)/2)-BI433)/2,BI425*(BI418-BI420)/2))</f>
        <v>0</v>
      </c>
      <c r="BJ436" s="70">
        <f>IF(BJ432&lt;=BJ426,0,IF(BJ432&lt;=BJ417,(BJ432-BJ426)*(((BJ418-BJ420)/2)-BJ433)/2,BJ425*(BJ418-BJ420)/2))</f>
        <v>0</v>
      </c>
      <c r="BK436" s="70">
        <f>IF(BK432&lt;=BK426,0,IF(BK432&lt;=BK417,(BK432-BK426)*(((BK418-BK420)/2)-BK433)/2,BK425*(BK418-BK420)/2))</f>
        <v>0</v>
      </c>
      <c r="BL436" s="156">
        <f>IF(BL432&lt;=BL426,0,IF(BL432&lt;=BL417,(BL432-BL426)*(((BL418-BL420)/2)-BL433)/2,BL425*(BL418-BL420)/2))</f>
        <v>0</v>
      </c>
      <c r="BM436" s="213"/>
      <c r="BS436" s="13"/>
      <c r="BT436" s="213"/>
      <c r="BU436" s="213"/>
      <c r="BV436" s="213"/>
      <c r="BW436" s="213"/>
      <c r="BX436" s="149" t="s">
        <v>275</v>
      </c>
      <c r="BY436" s="154" t="s">
        <v>276</v>
      </c>
      <c r="BZ436" s="155">
        <f>IF(BZ432&lt;=BZ426,0,IF(BZ432&lt;=BZ417,(BZ432-BZ426)*(((BZ418-BZ420)/2)-BZ433)/2,BZ425*(BZ418-BZ420)/2))</f>
        <v>0</v>
      </c>
      <c r="CA436" s="70">
        <f>IF(CA432&lt;=CA426,0,IF(CA432&lt;=CA417,(CA432-CA426)*(((CA418-CA420)/2)-CA433)/2,CA425*(CA418-CA420)/2))</f>
        <v>0</v>
      </c>
      <c r="CB436" s="70">
        <f>IF(CB432&lt;=CB426,0,IF(CB432&lt;=CB417,(CB432-CB426)*(((CB418-CB420)/2)-CB433)/2,CB425*(CB418-CB420)/2))</f>
        <v>0.125</v>
      </c>
      <c r="CC436" s="156">
        <f>IF(CC432&lt;=CC426,0,IF(CC432&lt;=CC417,(CC432-CC426)*(((CC418-CC420)/2)-CC433)/2,CC425*(CC418-CC420)/2))</f>
        <v>50</v>
      </c>
      <c r="CD436" s="213"/>
      <c r="CJ436" s="13"/>
      <c r="CK436" s="213"/>
      <c r="CL436" s="213"/>
      <c r="CM436" s="213"/>
      <c r="CN436" s="213"/>
      <c r="CO436" s="149" t="s">
        <v>275</v>
      </c>
      <c r="CP436" s="154" t="s">
        <v>276</v>
      </c>
      <c r="CQ436" s="155">
        <f>IF(CQ432&lt;=CQ426,0,IF(CQ432&lt;=CQ417,(CQ432-CQ426)*(((CQ418-CQ420)/2)-CQ433)/2,CQ425*(CQ418-CQ420)/2))</f>
        <v>0</v>
      </c>
      <c r="CR436" s="70">
        <f>IF(CR432&lt;=CR426,0,IF(CR432&lt;=CR417,(CR432-CR426)*(((CR418-CR420)/2)-CR433)/2,CR425*(CR418-CR420)/2))</f>
        <v>0</v>
      </c>
      <c r="CS436" s="70">
        <f>IF(CS432&lt;=CS426,0,IF(CS432&lt;=CS417,(CS432-CS426)*(((CS418-CS420)/2)-CS433)/2,CS425*(CS418-CS420)/2))</f>
        <v>0.125</v>
      </c>
      <c r="CT436" s="156">
        <f>IF(CT432&lt;=CT426,0,IF(CT432&lt;=CT417,(CT432-CT426)*(((CT418-CT420)/2)-CT433)/2,CT425*(CT418-CT420)/2))</f>
        <v>50</v>
      </c>
      <c r="CU436" s="213"/>
      <c r="DA436" s="13"/>
      <c r="DB436" s="213"/>
      <c r="DC436" s="213"/>
      <c r="DD436" s="213"/>
      <c r="DE436" s="213"/>
      <c r="DF436" s="149" t="s">
        <v>275</v>
      </c>
      <c r="DG436" s="154" t="s">
        <v>276</v>
      </c>
      <c r="DH436" s="155">
        <f>IF(DH432&lt;=DH426,0,IF(DH432&lt;=DH417,(DH432-DH426)*(((DH418-DH420)/2)-DH433)/2,DH425*(DH418-DH420)/2))</f>
        <v>0</v>
      </c>
      <c r="DI436" s="70">
        <f>IF(DI432&lt;=DI426,0,IF(DI432&lt;=DI417,(DI432-DI426)*(((DI418-DI420)/2)-DI433)/2,DI425*(DI418-DI420)/2))</f>
        <v>0</v>
      </c>
      <c r="DJ436" s="70">
        <f>IF(DJ432&lt;=DJ426,0,IF(DJ432&lt;=DJ417,(DJ432-DJ426)*(((DJ418-DJ420)/2)-DJ433)/2,DJ425*(DJ418-DJ420)/2))</f>
        <v>0.125</v>
      </c>
      <c r="DK436" s="156">
        <f>IF(DK432&lt;=DK426,0,IF(DK432&lt;=DK417,(DK432-DK426)*(((DK418-DK420)/2)-DK433)/2,DK425*(DK418-DK420)/2))</f>
        <v>50</v>
      </c>
      <c r="DL436" s="213"/>
      <c r="DR436" s="13"/>
      <c r="DS436" s="213"/>
      <c r="DT436" s="213"/>
      <c r="DU436" s="213"/>
      <c r="DV436" s="213"/>
      <c r="DW436" s="149" t="s">
        <v>275</v>
      </c>
      <c r="DX436" s="154" t="s">
        <v>276</v>
      </c>
      <c r="DY436" s="155">
        <f>IF(DY432&lt;=DY426,0,IF(DY432&lt;=DY417,(DY432-DY426)*(((DY418-DY420)/2)-DY433)/2,DY425*(DY418-DY420)/2))</f>
        <v>0</v>
      </c>
      <c r="DZ436" s="70">
        <f>IF(DZ432&lt;=DZ426,0,IF(DZ432&lt;=DZ417,(DZ432-DZ426)*(((DZ418-DZ420)/2)-DZ433)/2,DZ425*(DZ418-DZ420)/2))</f>
        <v>0</v>
      </c>
      <c r="EA436" s="70">
        <f>IF(EA432&lt;=EA426,0,IF(EA432&lt;=EA417,(EA432-EA426)*(((EA418-EA420)/2)-EA433)/2,EA425*(EA418-EA420)/2))</f>
        <v>0.125</v>
      </c>
      <c r="EB436" s="156">
        <f>IF(EB432&lt;=EB426,0,IF(EB432&lt;=EB417,(EB432-EB426)*(((EB418-EB420)/2)-EB433)/2,EB425*(EB418-EB420)/2))</f>
        <v>50</v>
      </c>
      <c r="EC436" s="213"/>
    </row>
    <row r="437" spans="3:133" x14ac:dyDescent="0.2">
      <c r="C437" s="13"/>
      <c r="D437" s="17"/>
      <c r="E437" s="17"/>
      <c r="F437" s="17"/>
      <c r="G437" s="17"/>
      <c r="H437" s="149" t="s">
        <v>277</v>
      </c>
      <c r="I437" s="161" t="s">
        <v>278</v>
      </c>
      <c r="J437" s="162">
        <f>IF(J432&lt;=J426,0,IF(J432&lt;=J417,J433*(J432-J426),0))</f>
        <v>0</v>
      </c>
      <c r="K437" s="163">
        <f>IF(K432&lt;=K426,0,IF(K432&lt;=K417,K433*(K432-K426),0))</f>
        <v>0</v>
      </c>
      <c r="L437" s="163">
        <f>IF(L432&lt;=L426,0,IF(L432&lt;=L417,L433*(L432-L426),0))</f>
        <v>0</v>
      </c>
      <c r="M437" s="164">
        <f>IF(M432&lt;=M426,0,IF(M432&lt;=M417,M433*(M432-M426),0))</f>
        <v>0</v>
      </c>
      <c r="N437" s="17"/>
      <c r="T437" s="13"/>
      <c r="U437" s="213"/>
      <c r="V437" s="213"/>
      <c r="W437" s="213"/>
      <c r="X437" s="213"/>
      <c r="Y437" s="149" t="s">
        <v>277</v>
      </c>
      <c r="Z437" s="161" t="s">
        <v>278</v>
      </c>
      <c r="AA437" s="162">
        <f>IF(AA432&lt;=AA426,0,IF(AA432&lt;=AA417,AA433*(AA432-AA426),0))</f>
        <v>0</v>
      </c>
      <c r="AB437" s="163">
        <f>IF(AB432&lt;=AB426,0,IF(AB432&lt;=AB417,AB433*(AB432-AB426),0))</f>
        <v>0</v>
      </c>
      <c r="AC437" s="163">
        <f>IF(AC432&lt;=AC426,0,IF(AC432&lt;=AC417,AC433*(AC432-AC426),0))</f>
        <v>0</v>
      </c>
      <c r="AD437" s="164">
        <f>IF(AD432&lt;=AD426,0,IF(AD432&lt;=AD417,AD433*(AD432-AD426),0))</f>
        <v>0</v>
      </c>
      <c r="AE437" s="213"/>
      <c r="AK437" s="13"/>
      <c r="AL437" s="213"/>
      <c r="AM437" s="213"/>
      <c r="AN437" s="213"/>
      <c r="AO437" s="213"/>
      <c r="AP437" s="149" t="s">
        <v>277</v>
      </c>
      <c r="AQ437" s="161" t="s">
        <v>278</v>
      </c>
      <c r="AR437" s="162">
        <f>IF(AR432&lt;=AR426,0,IF(AR432&lt;=AR417,AR433*(AR432-AR426),0))</f>
        <v>0</v>
      </c>
      <c r="AS437" s="163">
        <f>IF(AS432&lt;=AS426,0,IF(AS432&lt;=AS417,AS433*(AS432-AS426),0))</f>
        <v>0</v>
      </c>
      <c r="AT437" s="163">
        <f>IF(AT432&lt;=AT426,0,IF(AT432&lt;=AT417,AT433*(AT432-AT426),0))</f>
        <v>0</v>
      </c>
      <c r="AU437" s="164">
        <f>IF(AU432&lt;=AU426,0,IF(AU432&lt;=AU417,AU433*(AU432-AU426),0))</f>
        <v>0</v>
      </c>
      <c r="AV437" s="213"/>
      <c r="BB437" s="13"/>
      <c r="BC437" s="213"/>
      <c r="BD437" s="213"/>
      <c r="BE437" s="213"/>
      <c r="BF437" s="213"/>
      <c r="BG437" s="149" t="s">
        <v>277</v>
      </c>
      <c r="BH437" s="161" t="s">
        <v>278</v>
      </c>
      <c r="BI437" s="162">
        <f>IF(BI432&lt;=BI426,0,IF(BI432&lt;=BI417,BI433*(BI432-BI426),0))</f>
        <v>0</v>
      </c>
      <c r="BJ437" s="163">
        <f>IF(BJ432&lt;=BJ426,0,IF(BJ432&lt;=BJ417,BJ433*(BJ432-BJ426),0))</f>
        <v>0</v>
      </c>
      <c r="BK437" s="163">
        <f>IF(BK432&lt;=BK426,0,IF(BK432&lt;=BK417,BK433*(BK432-BK426),0))</f>
        <v>0</v>
      </c>
      <c r="BL437" s="164">
        <f>IF(BL432&lt;=BL426,0,IF(BL432&lt;=BL417,BL433*(BL432-BL426),0))</f>
        <v>0</v>
      </c>
      <c r="BM437" s="213"/>
      <c r="BS437" s="13"/>
      <c r="BT437" s="213"/>
      <c r="BU437" s="213"/>
      <c r="BV437" s="213"/>
      <c r="BW437" s="213"/>
      <c r="BX437" s="149" t="s">
        <v>277</v>
      </c>
      <c r="BY437" s="161" t="s">
        <v>278</v>
      </c>
      <c r="BZ437" s="162">
        <f>IF(BZ432&lt;=BZ426,0,IF(BZ432&lt;=BZ417,BZ433*(BZ432-BZ426),0))</f>
        <v>0</v>
      </c>
      <c r="CA437" s="163">
        <f>IF(CA432&lt;=CA426,0,IF(CA432&lt;=CA417,CA433*(CA432-CA426),0))</f>
        <v>0</v>
      </c>
      <c r="CB437" s="163">
        <f>IF(CB432&lt;=CB426,0,IF(CB432&lt;=CB417,CB433*(CB432-CB426),0))</f>
        <v>4.75</v>
      </c>
      <c r="CC437" s="164">
        <f>IF(CC432&lt;=CC426,0,IF(CC432&lt;=CC417,CC433*(CC432-CC426),0))</f>
        <v>0</v>
      </c>
      <c r="CD437" s="213"/>
      <c r="CJ437" s="13"/>
      <c r="CK437" s="213"/>
      <c r="CL437" s="213"/>
      <c r="CM437" s="213"/>
      <c r="CN437" s="213"/>
      <c r="CO437" s="149" t="s">
        <v>277</v>
      </c>
      <c r="CP437" s="161" t="s">
        <v>278</v>
      </c>
      <c r="CQ437" s="162">
        <f>IF(CQ432&lt;=CQ426,0,IF(CQ432&lt;=CQ417,CQ433*(CQ432-CQ426),0))</f>
        <v>0</v>
      </c>
      <c r="CR437" s="163">
        <f>IF(CR432&lt;=CR426,0,IF(CR432&lt;=CR417,CR433*(CR432-CR426),0))</f>
        <v>0</v>
      </c>
      <c r="CS437" s="163">
        <f>IF(CS432&lt;=CS426,0,IF(CS432&lt;=CS417,CS433*(CS432-CS426),0))</f>
        <v>4.75</v>
      </c>
      <c r="CT437" s="164">
        <f>IF(CT432&lt;=CT426,0,IF(CT432&lt;=CT417,CT433*(CT432-CT426),0))</f>
        <v>0</v>
      </c>
      <c r="CU437" s="213"/>
      <c r="DA437" s="13"/>
      <c r="DB437" s="213"/>
      <c r="DC437" s="213"/>
      <c r="DD437" s="213"/>
      <c r="DE437" s="213"/>
      <c r="DF437" s="149" t="s">
        <v>277</v>
      </c>
      <c r="DG437" s="161" t="s">
        <v>278</v>
      </c>
      <c r="DH437" s="162">
        <f>IF(DH432&lt;=DH426,0,IF(DH432&lt;=DH417,DH433*(DH432-DH426),0))</f>
        <v>0</v>
      </c>
      <c r="DI437" s="163">
        <f>IF(DI432&lt;=DI426,0,IF(DI432&lt;=DI417,DI433*(DI432-DI426),0))</f>
        <v>0</v>
      </c>
      <c r="DJ437" s="163">
        <f>IF(DJ432&lt;=DJ426,0,IF(DJ432&lt;=DJ417,DJ433*(DJ432-DJ426),0))</f>
        <v>4.75</v>
      </c>
      <c r="DK437" s="164">
        <f>IF(DK432&lt;=DK426,0,IF(DK432&lt;=DK417,DK433*(DK432-DK426),0))</f>
        <v>0</v>
      </c>
      <c r="DL437" s="213"/>
      <c r="DR437" s="13"/>
      <c r="DS437" s="213"/>
      <c r="DT437" s="213"/>
      <c r="DU437" s="213"/>
      <c r="DV437" s="213"/>
      <c r="DW437" s="149" t="s">
        <v>277</v>
      </c>
      <c r="DX437" s="161" t="s">
        <v>278</v>
      </c>
      <c r="DY437" s="162">
        <f>IF(DY432&lt;=DY426,0,IF(DY432&lt;=DY417,DY433*(DY432-DY426),0))</f>
        <v>0</v>
      </c>
      <c r="DZ437" s="163">
        <f>IF(DZ432&lt;=DZ426,0,IF(DZ432&lt;=DZ417,DZ433*(DZ432-DZ426),0))</f>
        <v>0</v>
      </c>
      <c r="EA437" s="163">
        <f>IF(EA432&lt;=EA426,0,IF(EA432&lt;=EA417,EA433*(EA432-EA426),0))</f>
        <v>4.75</v>
      </c>
      <c r="EB437" s="164">
        <f>IF(EB432&lt;=EB426,0,IF(EB432&lt;=EB417,EB433*(EB432-EB426),0))</f>
        <v>0</v>
      </c>
      <c r="EC437" s="213"/>
    </row>
    <row r="438" spans="3:133" x14ac:dyDescent="0.2">
      <c r="C438" s="13"/>
      <c r="D438" s="17"/>
      <c r="E438" s="17"/>
      <c r="F438" s="17"/>
      <c r="G438" s="17"/>
      <c r="H438" s="149"/>
      <c r="I438" s="154" t="s">
        <v>279</v>
      </c>
      <c r="J438" s="155">
        <f t="shared" ref="J438:M438" si="230">SUM(J434:J437)</f>
        <v>0</v>
      </c>
      <c r="K438" s="70">
        <f t="shared" si="230"/>
        <v>13.78125</v>
      </c>
      <c r="L438" s="70">
        <f t="shared" si="230"/>
        <v>55</v>
      </c>
      <c r="M438" s="156">
        <f t="shared" si="230"/>
        <v>160</v>
      </c>
      <c r="N438" s="17"/>
      <c r="T438" s="13"/>
      <c r="U438" s="213"/>
      <c r="V438" s="213"/>
      <c r="W438" s="213"/>
      <c r="X438" s="213"/>
      <c r="Y438" s="149"/>
      <c r="Z438" s="154" t="s">
        <v>279</v>
      </c>
      <c r="AA438" s="155">
        <f t="shared" ref="AA438:AD438" si="231">SUM(AA434:AA437)</f>
        <v>0</v>
      </c>
      <c r="AB438" s="70">
        <f t="shared" si="231"/>
        <v>13.78125</v>
      </c>
      <c r="AC438" s="70">
        <f t="shared" si="231"/>
        <v>55</v>
      </c>
      <c r="AD438" s="156">
        <f t="shared" si="231"/>
        <v>160</v>
      </c>
      <c r="AE438" s="213"/>
      <c r="AK438" s="13"/>
      <c r="AL438" s="213"/>
      <c r="AM438" s="213"/>
      <c r="AN438" s="213"/>
      <c r="AO438" s="213"/>
      <c r="AP438" s="149"/>
      <c r="AQ438" s="154" t="s">
        <v>279</v>
      </c>
      <c r="AR438" s="155">
        <f t="shared" ref="AR438:AU438" si="232">SUM(AR434:AR437)</f>
        <v>0</v>
      </c>
      <c r="AS438" s="70">
        <f t="shared" si="232"/>
        <v>13.78125</v>
      </c>
      <c r="AT438" s="70">
        <f t="shared" si="232"/>
        <v>55</v>
      </c>
      <c r="AU438" s="156">
        <f t="shared" si="232"/>
        <v>160</v>
      </c>
      <c r="AV438" s="213"/>
      <c r="BB438" s="13"/>
      <c r="BC438" s="213"/>
      <c r="BD438" s="213"/>
      <c r="BE438" s="213"/>
      <c r="BF438" s="213"/>
      <c r="BG438" s="149"/>
      <c r="BH438" s="154" t="s">
        <v>279</v>
      </c>
      <c r="BI438" s="155">
        <f t="shared" ref="BI438:BL438" si="233">SUM(BI434:BI437)</f>
        <v>0</v>
      </c>
      <c r="BJ438" s="70">
        <f t="shared" si="233"/>
        <v>13.78125</v>
      </c>
      <c r="BK438" s="70">
        <f t="shared" si="233"/>
        <v>55</v>
      </c>
      <c r="BL438" s="156">
        <f t="shared" si="233"/>
        <v>160</v>
      </c>
      <c r="BM438" s="213"/>
      <c r="BS438" s="13"/>
      <c r="BT438" s="213"/>
      <c r="BU438" s="213"/>
      <c r="BV438" s="213"/>
      <c r="BW438" s="213"/>
      <c r="BX438" s="149"/>
      <c r="BY438" s="154" t="s">
        <v>279</v>
      </c>
      <c r="BZ438" s="155">
        <f t="shared" ref="BZ438:CC438" si="234">SUM(BZ434:BZ437)</f>
        <v>0</v>
      </c>
      <c r="CA438" s="70">
        <f t="shared" si="234"/>
        <v>13.78125</v>
      </c>
      <c r="CB438" s="70">
        <f t="shared" si="234"/>
        <v>54.875</v>
      </c>
      <c r="CC438" s="156">
        <f t="shared" si="234"/>
        <v>100</v>
      </c>
      <c r="CD438" s="213"/>
      <c r="CJ438" s="13"/>
      <c r="CK438" s="213"/>
      <c r="CL438" s="213"/>
      <c r="CM438" s="213"/>
      <c r="CN438" s="213"/>
      <c r="CO438" s="149"/>
      <c r="CP438" s="154" t="s">
        <v>279</v>
      </c>
      <c r="CQ438" s="155">
        <f t="shared" ref="CQ438:CT438" si="235">SUM(CQ434:CQ437)</f>
        <v>0</v>
      </c>
      <c r="CR438" s="70">
        <f t="shared" si="235"/>
        <v>13.78125</v>
      </c>
      <c r="CS438" s="70">
        <f t="shared" si="235"/>
        <v>54.875</v>
      </c>
      <c r="CT438" s="156">
        <f t="shared" si="235"/>
        <v>100</v>
      </c>
      <c r="CU438" s="213"/>
      <c r="DA438" s="13"/>
      <c r="DB438" s="213"/>
      <c r="DC438" s="213"/>
      <c r="DD438" s="213"/>
      <c r="DE438" s="213"/>
      <c r="DF438" s="149"/>
      <c r="DG438" s="154" t="s">
        <v>279</v>
      </c>
      <c r="DH438" s="155">
        <f t="shared" ref="DH438:DK438" si="236">SUM(DH434:DH437)</f>
        <v>0</v>
      </c>
      <c r="DI438" s="70">
        <f t="shared" si="236"/>
        <v>13.78125</v>
      </c>
      <c r="DJ438" s="70">
        <f t="shared" si="236"/>
        <v>54.875</v>
      </c>
      <c r="DK438" s="156">
        <f t="shared" si="236"/>
        <v>100</v>
      </c>
      <c r="DL438" s="213"/>
      <c r="DR438" s="13"/>
      <c r="DS438" s="213"/>
      <c r="DT438" s="213"/>
      <c r="DU438" s="213"/>
      <c r="DV438" s="213"/>
      <c r="DW438" s="149"/>
      <c r="DX438" s="154" t="s">
        <v>279</v>
      </c>
      <c r="DY438" s="155">
        <f t="shared" ref="DY438:EB438" si="237">SUM(DY434:DY437)</f>
        <v>0</v>
      </c>
      <c r="DZ438" s="70">
        <f t="shared" si="237"/>
        <v>13.78125</v>
      </c>
      <c r="EA438" s="70">
        <f t="shared" si="237"/>
        <v>54.875</v>
      </c>
      <c r="EB438" s="156">
        <f t="shared" si="237"/>
        <v>100</v>
      </c>
      <c r="EC438" s="213"/>
    </row>
    <row r="439" spans="3:133" x14ac:dyDescent="0.2">
      <c r="C439" s="13"/>
      <c r="D439" s="17"/>
      <c r="E439" s="17"/>
      <c r="F439" s="17"/>
      <c r="G439" s="17"/>
      <c r="H439" s="149" t="s">
        <v>280</v>
      </c>
      <c r="I439" s="157" t="s">
        <v>281</v>
      </c>
      <c r="J439" s="158">
        <f>IF(J432&lt;=J425,2*J432/3,2*J425/3)</f>
        <v>0</v>
      </c>
      <c r="K439" s="159">
        <f>IF(K432&lt;=K425,2*K432/3,2*K425/3)</f>
        <v>3.5</v>
      </c>
      <c r="L439" s="159">
        <f>IF(L432&lt;=L425,2*L432/3,2*L425/3)</f>
        <v>6.666666666666667</v>
      </c>
      <c r="M439" s="160">
        <f>IF(M432&lt;=M425,2*M432/3,2*M425/3)</f>
        <v>6.666666666666667</v>
      </c>
      <c r="N439" s="17"/>
      <c r="T439" s="13"/>
      <c r="U439" s="213"/>
      <c r="V439" s="213"/>
      <c r="W439" s="213"/>
      <c r="X439" s="213"/>
      <c r="Y439" s="149" t="s">
        <v>280</v>
      </c>
      <c r="Z439" s="157" t="s">
        <v>281</v>
      </c>
      <c r="AA439" s="158">
        <f>IF(AA432&lt;=AA425,2*AA432/3,2*AA425/3)</f>
        <v>0</v>
      </c>
      <c r="AB439" s="159">
        <f>IF(AB432&lt;=AB425,2*AB432/3,2*AB425/3)</f>
        <v>3.5</v>
      </c>
      <c r="AC439" s="159">
        <f>IF(AC432&lt;=AC425,2*AC432/3,2*AC425/3)</f>
        <v>6.666666666666667</v>
      </c>
      <c r="AD439" s="160">
        <f>IF(AD432&lt;=AD425,2*AD432/3,2*AD425/3)</f>
        <v>6.666666666666667</v>
      </c>
      <c r="AE439" s="213"/>
      <c r="AK439" s="13"/>
      <c r="AL439" s="213"/>
      <c r="AM439" s="213"/>
      <c r="AN439" s="213"/>
      <c r="AO439" s="213"/>
      <c r="AP439" s="149" t="s">
        <v>280</v>
      </c>
      <c r="AQ439" s="157" t="s">
        <v>281</v>
      </c>
      <c r="AR439" s="158">
        <f>IF(AR432&lt;=AR425,2*AR432/3,2*AR425/3)</f>
        <v>0</v>
      </c>
      <c r="AS439" s="159">
        <f>IF(AS432&lt;=AS425,2*AS432/3,2*AS425/3)</f>
        <v>3.5</v>
      </c>
      <c r="AT439" s="159">
        <f>IF(AT432&lt;=AT425,2*AT432/3,2*AT425/3)</f>
        <v>6.666666666666667</v>
      </c>
      <c r="AU439" s="160">
        <f>IF(AU432&lt;=AU425,2*AU432/3,2*AU425/3)</f>
        <v>6.666666666666667</v>
      </c>
      <c r="AV439" s="213"/>
      <c r="BB439" s="13"/>
      <c r="BC439" s="213"/>
      <c r="BD439" s="213"/>
      <c r="BE439" s="213"/>
      <c r="BF439" s="213"/>
      <c r="BG439" s="149" t="s">
        <v>280</v>
      </c>
      <c r="BH439" s="157" t="s">
        <v>281</v>
      </c>
      <c r="BI439" s="158">
        <f>IF(BI432&lt;=BI425,2*BI432/3,2*BI425/3)</f>
        <v>0</v>
      </c>
      <c r="BJ439" s="159">
        <f>IF(BJ432&lt;=BJ425,2*BJ432/3,2*BJ425/3)</f>
        <v>3.5</v>
      </c>
      <c r="BK439" s="159">
        <f>IF(BK432&lt;=BK425,2*BK432/3,2*BK425/3)</f>
        <v>6.666666666666667</v>
      </c>
      <c r="BL439" s="160">
        <f>IF(BL432&lt;=BL425,2*BL432/3,2*BL425/3)</f>
        <v>6.666666666666667</v>
      </c>
      <c r="BM439" s="213"/>
      <c r="BS439" s="13"/>
      <c r="BT439" s="213"/>
      <c r="BU439" s="213"/>
      <c r="BV439" s="213"/>
      <c r="BW439" s="213"/>
      <c r="BX439" s="149" t="s">
        <v>280</v>
      </c>
      <c r="BY439" s="157" t="s">
        <v>281</v>
      </c>
      <c r="BZ439" s="158">
        <f>IF(BZ432&lt;=BZ425,2*BZ432/3,2*BZ425/3)</f>
        <v>0</v>
      </c>
      <c r="CA439" s="159">
        <f>IF(CA432&lt;=CA425,2*CA432/3,2*CA425/3)</f>
        <v>3.5</v>
      </c>
      <c r="CB439" s="159">
        <f>IF(CB432&lt;=CB425,2*CB432/3,2*CB425/3)</f>
        <v>6.666666666666667</v>
      </c>
      <c r="CC439" s="160">
        <f>IF(CC432&lt;=CC425,2*CC432/3,2*CC425/3)</f>
        <v>6.666666666666667</v>
      </c>
      <c r="CD439" s="213"/>
      <c r="CJ439" s="13"/>
      <c r="CK439" s="213"/>
      <c r="CL439" s="213"/>
      <c r="CM439" s="213"/>
      <c r="CN439" s="213"/>
      <c r="CO439" s="149" t="s">
        <v>280</v>
      </c>
      <c r="CP439" s="157" t="s">
        <v>281</v>
      </c>
      <c r="CQ439" s="158">
        <f>IF(CQ432&lt;=CQ425,2*CQ432/3,2*CQ425/3)</f>
        <v>0</v>
      </c>
      <c r="CR439" s="159">
        <f>IF(CR432&lt;=CR425,2*CR432/3,2*CR425/3)</f>
        <v>3.5</v>
      </c>
      <c r="CS439" s="159">
        <f>IF(CS432&lt;=CS425,2*CS432/3,2*CS425/3)</f>
        <v>6.666666666666667</v>
      </c>
      <c r="CT439" s="160">
        <f>IF(CT432&lt;=CT425,2*CT432/3,2*CT425/3)</f>
        <v>6.666666666666667</v>
      </c>
      <c r="CU439" s="213"/>
      <c r="DA439" s="13"/>
      <c r="DB439" s="213"/>
      <c r="DC439" s="213"/>
      <c r="DD439" s="213"/>
      <c r="DE439" s="213"/>
      <c r="DF439" s="149" t="s">
        <v>280</v>
      </c>
      <c r="DG439" s="157" t="s">
        <v>281</v>
      </c>
      <c r="DH439" s="158">
        <f>IF(DH432&lt;=DH425,2*DH432/3,2*DH425/3)</f>
        <v>0</v>
      </c>
      <c r="DI439" s="159">
        <f>IF(DI432&lt;=DI425,2*DI432/3,2*DI425/3)</f>
        <v>3.5</v>
      </c>
      <c r="DJ439" s="159">
        <f>IF(DJ432&lt;=DJ425,2*DJ432/3,2*DJ425/3)</f>
        <v>6.666666666666667</v>
      </c>
      <c r="DK439" s="160">
        <f>IF(DK432&lt;=DK425,2*DK432/3,2*DK425/3)</f>
        <v>6.666666666666667</v>
      </c>
      <c r="DL439" s="213"/>
      <c r="DR439" s="13"/>
      <c r="DS439" s="213"/>
      <c r="DT439" s="213"/>
      <c r="DU439" s="213"/>
      <c r="DV439" s="213"/>
      <c r="DW439" s="149" t="s">
        <v>280</v>
      </c>
      <c r="DX439" s="157" t="s">
        <v>281</v>
      </c>
      <c r="DY439" s="158">
        <f>IF(DY432&lt;=DY425,2*DY432/3,2*DY425/3)</f>
        <v>0</v>
      </c>
      <c r="DZ439" s="159">
        <f>IF(DZ432&lt;=DZ425,2*DZ432/3,2*DZ425/3)</f>
        <v>3.5</v>
      </c>
      <c r="EA439" s="159">
        <f>IF(EA432&lt;=EA425,2*EA432/3,2*EA425/3)</f>
        <v>6.666666666666667</v>
      </c>
      <c r="EB439" s="160">
        <f>IF(EB432&lt;=EB425,2*EB432/3,2*EB425/3)</f>
        <v>6.666666666666667</v>
      </c>
      <c r="EC439" s="213"/>
    </row>
    <row r="440" spans="3:133" x14ac:dyDescent="0.2">
      <c r="C440" s="13"/>
      <c r="D440" s="17"/>
      <c r="E440" s="17"/>
      <c r="F440" s="17"/>
      <c r="G440" s="17"/>
      <c r="H440" s="149" t="s">
        <v>282</v>
      </c>
      <c r="I440" s="154" t="s">
        <v>283</v>
      </c>
      <c r="J440" s="155">
        <f>IF(J432&lt;=J425,0,IF(J432&lt;=J426,J425+(J432-J425)/2,J425+(J426-J425)/2))</f>
        <v>0</v>
      </c>
      <c r="K440" s="70">
        <f>IF(K432&lt;=K425,0,IF(K432&lt;=K426,K425+(K432-K425)/2,K425+(K426-K425)/2))</f>
        <v>0</v>
      </c>
      <c r="L440" s="70">
        <f>IF(L432&lt;=L425,0,IF(L432&lt;=L426,L425+(L432-L425)/2,L425+(L426-L425)/2))</f>
        <v>10.25</v>
      </c>
      <c r="M440" s="156">
        <f>IF(M432&lt;=M425,0,IF(M432&lt;=M426,M425+(M432-M425)/2,M425+(M426-M425)/2))</f>
        <v>15.5</v>
      </c>
      <c r="N440" s="17"/>
      <c r="T440" s="13"/>
      <c r="U440" s="213"/>
      <c r="V440" s="213"/>
      <c r="W440" s="213"/>
      <c r="X440" s="213"/>
      <c r="Y440" s="149" t="s">
        <v>282</v>
      </c>
      <c r="Z440" s="154" t="s">
        <v>283</v>
      </c>
      <c r="AA440" s="155">
        <f>IF(AA432&lt;=AA425,0,IF(AA432&lt;=AA426,AA425+(AA432-AA425)/2,AA425+(AA426-AA425)/2))</f>
        <v>0</v>
      </c>
      <c r="AB440" s="70">
        <f>IF(AB432&lt;=AB425,0,IF(AB432&lt;=AB426,AB425+(AB432-AB425)/2,AB425+(AB426-AB425)/2))</f>
        <v>0</v>
      </c>
      <c r="AC440" s="70">
        <f>IF(AC432&lt;=AC425,0,IF(AC432&lt;=AC426,AC425+(AC432-AC425)/2,AC425+(AC426-AC425)/2))</f>
        <v>10.25</v>
      </c>
      <c r="AD440" s="156">
        <f>IF(AD432&lt;=AD425,0,IF(AD432&lt;=AD426,AD425+(AD432-AD425)/2,AD425+(AD426-AD425)/2))</f>
        <v>15.5</v>
      </c>
      <c r="AE440" s="213"/>
      <c r="AK440" s="13"/>
      <c r="AL440" s="213"/>
      <c r="AM440" s="213"/>
      <c r="AN440" s="213"/>
      <c r="AO440" s="213"/>
      <c r="AP440" s="149" t="s">
        <v>282</v>
      </c>
      <c r="AQ440" s="154" t="s">
        <v>283</v>
      </c>
      <c r="AR440" s="155">
        <f>IF(AR432&lt;=AR425,0,IF(AR432&lt;=AR426,AR425+(AR432-AR425)/2,AR425+(AR426-AR425)/2))</f>
        <v>0</v>
      </c>
      <c r="AS440" s="70">
        <f>IF(AS432&lt;=AS425,0,IF(AS432&lt;=AS426,AS425+(AS432-AS425)/2,AS425+(AS426-AS425)/2))</f>
        <v>0</v>
      </c>
      <c r="AT440" s="70">
        <f>IF(AT432&lt;=AT425,0,IF(AT432&lt;=AT426,AT425+(AT432-AT425)/2,AT425+(AT426-AT425)/2))</f>
        <v>10.25</v>
      </c>
      <c r="AU440" s="156">
        <f>IF(AU432&lt;=AU425,0,IF(AU432&lt;=AU426,AU425+(AU432-AU425)/2,AU425+(AU426-AU425)/2))</f>
        <v>15.5</v>
      </c>
      <c r="AV440" s="213"/>
      <c r="BB440" s="13"/>
      <c r="BC440" s="213"/>
      <c r="BD440" s="213"/>
      <c r="BE440" s="213"/>
      <c r="BF440" s="213"/>
      <c r="BG440" s="149" t="s">
        <v>282</v>
      </c>
      <c r="BH440" s="154" t="s">
        <v>283</v>
      </c>
      <c r="BI440" s="155">
        <f>IF(BI432&lt;=BI425,0,IF(BI432&lt;=BI426,BI425+(BI432-BI425)/2,BI425+(BI426-BI425)/2))</f>
        <v>0</v>
      </c>
      <c r="BJ440" s="70">
        <f>IF(BJ432&lt;=BJ425,0,IF(BJ432&lt;=BJ426,BJ425+(BJ432-BJ425)/2,BJ425+(BJ426-BJ425)/2))</f>
        <v>0</v>
      </c>
      <c r="BK440" s="70">
        <f>IF(BK432&lt;=BK425,0,IF(BK432&lt;=BK426,BK425+(BK432-BK425)/2,BK425+(BK426-BK425)/2))</f>
        <v>10.25</v>
      </c>
      <c r="BL440" s="156">
        <f>IF(BL432&lt;=BL425,0,IF(BL432&lt;=BL426,BL425+(BL432-BL425)/2,BL425+(BL426-BL425)/2))</f>
        <v>15.5</v>
      </c>
      <c r="BM440" s="213"/>
      <c r="BS440" s="13"/>
      <c r="BT440" s="213"/>
      <c r="BU440" s="213"/>
      <c r="BV440" s="213"/>
      <c r="BW440" s="213"/>
      <c r="BX440" s="149" t="s">
        <v>282</v>
      </c>
      <c r="BY440" s="154" t="s">
        <v>283</v>
      </c>
      <c r="BZ440" s="155">
        <f>IF(BZ432&lt;=BZ425,0,IF(BZ432&lt;=BZ426,BZ425+(BZ432-BZ425)/2,BZ425+(BZ426-BZ425)/2))</f>
        <v>0</v>
      </c>
      <c r="CA440" s="70">
        <f>IF(CA432&lt;=CA425,0,IF(CA432&lt;=CA426,CA425+(CA432-CA425)/2,CA425+(CA426-CA425)/2))</f>
        <v>0</v>
      </c>
      <c r="CB440" s="70">
        <f>IF(CB432&lt;=CB425,0,IF(CB432&lt;=CB426,CB425+(CB432-CB425)/2,CB425+(CB426-CB425)/2))</f>
        <v>10</v>
      </c>
      <c r="CC440" s="156">
        <f>IF(CC432&lt;=CC425,0,IF(CC432&lt;=CC426,CC425+(CC432-CC425)/2,CC425+(CC426-CC425)/2))</f>
        <v>10</v>
      </c>
      <c r="CD440" s="213"/>
      <c r="CJ440" s="13"/>
      <c r="CK440" s="213"/>
      <c r="CL440" s="213"/>
      <c r="CM440" s="213"/>
      <c r="CN440" s="213"/>
      <c r="CO440" s="149" t="s">
        <v>282</v>
      </c>
      <c r="CP440" s="154" t="s">
        <v>283</v>
      </c>
      <c r="CQ440" s="155">
        <f>IF(CQ432&lt;=CQ425,0,IF(CQ432&lt;=CQ426,CQ425+(CQ432-CQ425)/2,CQ425+(CQ426-CQ425)/2))</f>
        <v>0</v>
      </c>
      <c r="CR440" s="70">
        <f>IF(CR432&lt;=CR425,0,IF(CR432&lt;=CR426,CR425+(CR432-CR425)/2,CR425+(CR426-CR425)/2))</f>
        <v>0</v>
      </c>
      <c r="CS440" s="70">
        <f>IF(CS432&lt;=CS425,0,IF(CS432&lt;=CS426,CS425+(CS432-CS425)/2,CS425+(CS426-CS425)/2))</f>
        <v>10</v>
      </c>
      <c r="CT440" s="156">
        <f>IF(CT432&lt;=CT425,0,IF(CT432&lt;=CT426,CT425+(CT432-CT425)/2,CT425+(CT426-CT425)/2))</f>
        <v>10</v>
      </c>
      <c r="CU440" s="213"/>
      <c r="DA440" s="13"/>
      <c r="DB440" s="213"/>
      <c r="DC440" s="213"/>
      <c r="DD440" s="213"/>
      <c r="DE440" s="213"/>
      <c r="DF440" s="149" t="s">
        <v>282</v>
      </c>
      <c r="DG440" s="154" t="s">
        <v>283</v>
      </c>
      <c r="DH440" s="155">
        <f>IF(DH432&lt;=DH425,0,IF(DH432&lt;=DH426,DH425+(DH432-DH425)/2,DH425+(DH426-DH425)/2))</f>
        <v>0</v>
      </c>
      <c r="DI440" s="70">
        <f>IF(DI432&lt;=DI425,0,IF(DI432&lt;=DI426,DI425+(DI432-DI425)/2,DI425+(DI426-DI425)/2))</f>
        <v>0</v>
      </c>
      <c r="DJ440" s="70">
        <f>IF(DJ432&lt;=DJ425,0,IF(DJ432&lt;=DJ426,DJ425+(DJ432-DJ425)/2,DJ425+(DJ426-DJ425)/2))</f>
        <v>10</v>
      </c>
      <c r="DK440" s="156">
        <f>IF(DK432&lt;=DK425,0,IF(DK432&lt;=DK426,DK425+(DK432-DK425)/2,DK425+(DK426-DK425)/2))</f>
        <v>10</v>
      </c>
      <c r="DL440" s="213"/>
      <c r="DR440" s="13"/>
      <c r="DS440" s="213"/>
      <c r="DT440" s="213"/>
      <c r="DU440" s="213"/>
      <c r="DV440" s="213"/>
      <c r="DW440" s="149" t="s">
        <v>282</v>
      </c>
      <c r="DX440" s="154" t="s">
        <v>283</v>
      </c>
      <c r="DY440" s="155">
        <f>IF(DY432&lt;=DY425,0,IF(DY432&lt;=DY426,DY425+(DY432-DY425)/2,DY425+(DY426-DY425)/2))</f>
        <v>0</v>
      </c>
      <c r="DZ440" s="70">
        <f>IF(DZ432&lt;=DZ425,0,IF(DZ432&lt;=DZ426,DZ425+(DZ432-DZ425)/2,DZ425+(DZ426-DZ425)/2))</f>
        <v>0</v>
      </c>
      <c r="EA440" s="70">
        <f>IF(EA432&lt;=EA425,0,IF(EA432&lt;=EA426,EA425+(EA432-EA425)/2,EA425+(EA426-EA425)/2))</f>
        <v>10</v>
      </c>
      <c r="EB440" s="156">
        <f>IF(EB432&lt;=EB425,0,IF(EB432&lt;=EB426,EB425+(EB432-EB425)/2,EB425+(EB426-EB425)/2))</f>
        <v>10</v>
      </c>
      <c r="EC440" s="213"/>
    </row>
    <row r="441" spans="3:133" x14ac:dyDescent="0.2">
      <c r="C441" s="13"/>
      <c r="D441" s="17"/>
      <c r="E441" s="17"/>
      <c r="F441" s="17"/>
      <c r="G441" s="17"/>
      <c r="H441" s="149" t="s">
        <v>284</v>
      </c>
      <c r="I441" s="154" t="s">
        <v>285</v>
      </c>
      <c r="J441" s="155">
        <f>IF(J432&lt;=J426,0,IF(J432&lt;=J417,J426+(J432-J426)/3,J426+J425/3))</f>
        <v>0</v>
      </c>
      <c r="K441" s="70">
        <f>IF(K432&lt;=K426,0,IF(K432&lt;=K417,K426+(K432-K426)/3,K426+K425/3))</f>
        <v>0</v>
      </c>
      <c r="L441" s="70">
        <f>IF(L432&lt;=L426,0,IF(L432&lt;=L417,L426+(L432-L426)/3,L426+L425/3))</f>
        <v>0</v>
      </c>
      <c r="M441" s="156">
        <f>IF(M432&lt;=M426,0,IF(M432&lt;=M417,M426+(M432-M426)/3,M426+M425/3))</f>
        <v>0</v>
      </c>
      <c r="N441" s="17"/>
      <c r="T441" s="13"/>
      <c r="U441" s="213"/>
      <c r="V441" s="213"/>
      <c r="W441" s="213"/>
      <c r="X441" s="213"/>
      <c r="Y441" s="149" t="s">
        <v>284</v>
      </c>
      <c r="Z441" s="154" t="s">
        <v>285</v>
      </c>
      <c r="AA441" s="155">
        <f>IF(AA432&lt;=AA426,0,IF(AA432&lt;=AA417,AA426+(AA432-AA426)/3,AA426+AA425/3))</f>
        <v>0</v>
      </c>
      <c r="AB441" s="70">
        <f>IF(AB432&lt;=AB426,0,IF(AB432&lt;=AB417,AB426+(AB432-AB426)/3,AB426+AB425/3))</f>
        <v>0</v>
      </c>
      <c r="AC441" s="70">
        <f>IF(AC432&lt;=AC426,0,IF(AC432&lt;=AC417,AC426+(AC432-AC426)/3,AC426+AC425/3))</f>
        <v>0</v>
      </c>
      <c r="AD441" s="156">
        <f>IF(AD432&lt;=AD426,0,IF(AD432&lt;=AD417,AD426+(AD432-AD426)/3,AD426+AD425/3))</f>
        <v>0</v>
      </c>
      <c r="AE441" s="213"/>
      <c r="AK441" s="13"/>
      <c r="AL441" s="213"/>
      <c r="AM441" s="213"/>
      <c r="AN441" s="213"/>
      <c r="AO441" s="213"/>
      <c r="AP441" s="149" t="s">
        <v>284</v>
      </c>
      <c r="AQ441" s="154" t="s">
        <v>285</v>
      </c>
      <c r="AR441" s="155">
        <f>IF(AR432&lt;=AR426,0,IF(AR432&lt;=AR417,AR426+(AR432-AR426)/3,AR426+AR425/3))</f>
        <v>0</v>
      </c>
      <c r="AS441" s="70">
        <f>IF(AS432&lt;=AS426,0,IF(AS432&lt;=AS417,AS426+(AS432-AS426)/3,AS426+AS425/3))</f>
        <v>0</v>
      </c>
      <c r="AT441" s="70">
        <f>IF(AT432&lt;=AT426,0,IF(AT432&lt;=AT417,AT426+(AT432-AT426)/3,AT426+AT425/3))</f>
        <v>0</v>
      </c>
      <c r="AU441" s="156">
        <f>IF(AU432&lt;=AU426,0,IF(AU432&lt;=AU417,AU426+(AU432-AU426)/3,AU426+AU425/3))</f>
        <v>0</v>
      </c>
      <c r="AV441" s="213"/>
      <c r="BB441" s="13"/>
      <c r="BC441" s="213"/>
      <c r="BD441" s="213"/>
      <c r="BE441" s="213"/>
      <c r="BF441" s="213"/>
      <c r="BG441" s="149" t="s">
        <v>284</v>
      </c>
      <c r="BH441" s="154" t="s">
        <v>285</v>
      </c>
      <c r="BI441" s="155">
        <f>IF(BI432&lt;=BI426,0,IF(BI432&lt;=BI417,BI426+(BI432-BI426)/3,BI426+BI425/3))</f>
        <v>0</v>
      </c>
      <c r="BJ441" s="70">
        <f>IF(BJ432&lt;=BJ426,0,IF(BJ432&lt;=BJ417,BJ426+(BJ432-BJ426)/3,BJ426+BJ425/3))</f>
        <v>0</v>
      </c>
      <c r="BK441" s="70">
        <f>IF(BK432&lt;=BK426,0,IF(BK432&lt;=BK417,BK426+(BK432-BK426)/3,BK426+BK425/3))</f>
        <v>0</v>
      </c>
      <c r="BL441" s="156">
        <f>IF(BL432&lt;=BL426,0,IF(BL432&lt;=BL417,BL426+(BL432-BL426)/3,BL426+BL425/3))</f>
        <v>0</v>
      </c>
      <c r="BM441" s="213"/>
      <c r="BS441" s="13"/>
      <c r="BT441" s="213"/>
      <c r="BU441" s="213"/>
      <c r="BV441" s="213"/>
      <c r="BW441" s="213"/>
      <c r="BX441" s="149" t="s">
        <v>284</v>
      </c>
      <c r="BY441" s="154" t="s">
        <v>285</v>
      </c>
      <c r="BZ441" s="155">
        <f>IF(BZ432&lt;=BZ426,0,IF(BZ432&lt;=BZ417,BZ426+(BZ432-BZ426)/3,BZ426+BZ425/3))</f>
        <v>0</v>
      </c>
      <c r="CA441" s="70">
        <f>IF(CA432&lt;=CA426,0,IF(CA432&lt;=CA417,CA426+(CA432-CA426)/3,CA426+CA425/3))</f>
        <v>0</v>
      </c>
      <c r="CB441" s="70">
        <f>IF(CB432&lt;=CB426,0,IF(CB432&lt;=CB417,CB426+(CB432-CB426)/3,CB426+CB425/3))</f>
        <v>10.166666666666666</v>
      </c>
      <c r="CC441" s="156">
        <f>IF(CC432&lt;=CC426,0,IF(CC432&lt;=CC417,CC426+(CC432-CC426)/3,CC426+CC425/3))</f>
        <v>13.333333333333334</v>
      </c>
      <c r="CD441" s="213"/>
      <c r="CJ441" s="13"/>
      <c r="CK441" s="213"/>
      <c r="CL441" s="213"/>
      <c r="CM441" s="213"/>
      <c r="CN441" s="213"/>
      <c r="CO441" s="149" t="s">
        <v>284</v>
      </c>
      <c r="CP441" s="154" t="s">
        <v>285</v>
      </c>
      <c r="CQ441" s="155">
        <f>IF(CQ432&lt;=CQ426,0,IF(CQ432&lt;=CQ417,CQ426+(CQ432-CQ426)/3,CQ426+CQ425/3))</f>
        <v>0</v>
      </c>
      <c r="CR441" s="70">
        <f>IF(CR432&lt;=CR426,0,IF(CR432&lt;=CR417,CR426+(CR432-CR426)/3,CR426+CR425/3))</f>
        <v>0</v>
      </c>
      <c r="CS441" s="70">
        <f>IF(CS432&lt;=CS426,0,IF(CS432&lt;=CS417,CS426+(CS432-CS426)/3,CS426+CS425/3))</f>
        <v>10.166666666666666</v>
      </c>
      <c r="CT441" s="156">
        <f>IF(CT432&lt;=CT426,0,IF(CT432&lt;=CT417,CT426+(CT432-CT426)/3,CT426+CT425/3))</f>
        <v>13.333333333333334</v>
      </c>
      <c r="CU441" s="213"/>
      <c r="DA441" s="13"/>
      <c r="DB441" s="213"/>
      <c r="DC441" s="213"/>
      <c r="DD441" s="213"/>
      <c r="DE441" s="213"/>
      <c r="DF441" s="149" t="s">
        <v>284</v>
      </c>
      <c r="DG441" s="154" t="s">
        <v>285</v>
      </c>
      <c r="DH441" s="155">
        <f>IF(DH432&lt;=DH426,0,IF(DH432&lt;=DH417,DH426+(DH432-DH426)/3,DH426+DH425/3))</f>
        <v>0</v>
      </c>
      <c r="DI441" s="70">
        <f>IF(DI432&lt;=DI426,0,IF(DI432&lt;=DI417,DI426+(DI432-DI426)/3,DI426+DI425/3))</f>
        <v>0</v>
      </c>
      <c r="DJ441" s="70">
        <f>IF(DJ432&lt;=DJ426,0,IF(DJ432&lt;=DJ417,DJ426+(DJ432-DJ426)/3,DJ426+DJ425/3))</f>
        <v>10.166666666666666</v>
      </c>
      <c r="DK441" s="156">
        <f>IF(DK432&lt;=DK426,0,IF(DK432&lt;=DK417,DK426+(DK432-DK426)/3,DK426+DK425/3))</f>
        <v>13.333333333333334</v>
      </c>
      <c r="DL441" s="213"/>
      <c r="DR441" s="13"/>
      <c r="DS441" s="213"/>
      <c r="DT441" s="213"/>
      <c r="DU441" s="213"/>
      <c r="DV441" s="213"/>
      <c r="DW441" s="149" t="s">
        <v>284</v>
      </c>
      <c r="DX441" s="154" t="s">
        <v>285</v>
      </c>
      <c r="DY441" s="155">
        <f>IF(DY432&lt;=DY426,0,IF(DY432&lt;=DY417,DY426+(DY432-DY426)/3,DY426+DY425/3))</f>
        <v>0</v>
      </c>
      <c r="DZ441" s="70">
        <f>IF(DZ432&lt;=DZ426,0,IF(DZ432&lt;=DZ417,DZ426+(DZ432-DZ426)/3,DZ426+DZ425/3))</f>
        <v>0</v>
      </c>
      <c r="EA441" s="70">
        <f>IF(EA432&lt;=EA426,0,IF(EA432&lt;=EA417,EA426+(EA432-EA426)/3,EA426+EA425/3))</f>
        <v>10.166666666666666</v>
      </c>
      <c r="EB441" s="156">
        <f>IF(EB432&lt;=EB426,0,IF(EB432&lt;=EB417,EB426+(EB432-EB426)/3,EB426+EB425/3))</f>
        <v>13.333333333333334</v>
      </c>
      <c r="EC441" s="213"/>
    </row>
    <row r="442" spans="3:133" x14ac:dyDescent="0.2">
      <c r="C442" s="13"/>
      <c r="D442" s="17"/>
      <c r="E442" s="17"/>
      <c r="F442" s="17"/>
      <c r="G442" s="17"/>
      <c r="H442" s="149" t="s">
        <v>286</v>
      </c>
      <c r="I442" s="161" t="s">
        <v>287</v>
      </c>
      <c r="J442" s="162">
        <f>IF(J432&lt;=J426,0,IF(J432&lt;=J417,J426+(J432-J426)/2,0))</f>
        <v>0</v>
      </c>
      <c r="K442" s="163">
        <f>IF(K432&lt;=K426,0,IF(K432&lt;=K417,K426+(K432-K426)/2,0))</f>
        <v>0</v>
      </c>
      <c r="L442" s="163">
        <f>IF(L432&lt;=L426,0,IF(L432&lt;=L417,L426+(L432-L426)/2,0))</f>
        <v>0</v>
      </c>
      <c r="M442" s="164">
        <f>IF(M432&lt;=M426,0,IF(M432&lt;=M417,M426+(M432-M426)/2,0))</f>
        <v>0</v>
      </c>
      <c r="N442" s="17"/>
      <c r="T442" s="13"/>
      <c r="U442" s="213"/>
      <c r="V442" s="213"/>
      <c r="W442" s="213"/>
      <c r="X442" s="213"/>
      <c r="Y442" s="149" t="s">
        <v>286</v>
      </c>
      <c r="Z442" s="161" t="s">
        <v>287</v>
      </c>
      <c r="AA442" s="162">
        <f>IF(AA432&lt;=AA426,0,IF(AA432&lt;=AA417,AA426+(AA432-AA426)/2,0))</f>
        <v>0</v>
      </c>
      <c r="AB442" s="163">
        <f>IF(AB432&lt;=AB426,0,IF(AB432&lt;=AB417,AB426+(AB432-AB426)/2,0))</f>
        <v>0</v>
      </c>
      <c r="AC442" s="163">
        <f>IF(AC432&lt;=AC426,0,IF(AC432&lt;=AC417,AC426+(AC432-AC426)/2,0))</f>
        <v>0</v>
      </c>
      <c r="AD442" s="164">
        <f>IF(AD432&lt;=AD426,0,IF(AD432&lt;=AD417,AD426+(AD432-AD426)/2,0))</f>
        <v>0</v>
      </c>
      <c r="AE442" s="213"/>
      <c r="AK442" s="13"/>
      <c r="AL442" s="213"/>
      <c r="AM442" s="213"/>
      <c r="AN442" s="213"/>
      <c r="AO442" s="213"/>
      <c r="AP442" s="149" t="s">
        <v>286</v>
      </c>
      <c r="AQ442" s="161" t="s">
        <v>287</v>
      </c>
      <c r="AR442" s="162">
        <f>IF(AR432&lt;=AR426,0,IF(AR432&lt;=AR417,AR426+(AR432-AR426)/2,0))</f>
        <v>0</v>
      </c>
      <c r="AS442" s="163">
        <f>IF(AS432&lt;=AS426,0,IF(AS432&lt;=AS417,AS426+(AS432-AS426)/2,0))</f>
        <v>0</v>
      </c>
      <c r="AT442" s="163">
        <f>IF(AT432&lt;=AT426,0,IF(AT432&lt;=AT417,AT426+(AT432-AT426)/2,0))</f>
        <v>0</v>
      </c>
      <c r="AU442" s="164">
        <f>IF(AU432&lt;=AU426,0,IF(AU432&lt;=AU417,AU426+(AU432-AU426)/2,0))</f>
        <v>0</v>
      </c>
      <c r="AV442" s="213"/>
      <c r="BB442" s="13"/>
      <c r="BC442" s="213"/>
      <c r="BD442" s="213"/>
      <c r="BE442" s="213"/>
      <c r="BF442" s="213"/>
      <c r="BG442" s="149" t="s">
        <v>286</v>
      </c>
      <c r="BH442" s="161" t="s">
        <v>287</v>
      </c>
      <c r="BI442" s="162">
        <f>IF(BI432&lt;=BI426,0,IF(BI432&lt;=BI417,BI426+(BI432-BI426)/2,0))</f>
        <v>0</v>
      </c>
      <c r="BJ442" s="163">
        <f>IF(BJ432&lt;=BJ426,0,IF(BJ432&lt;=BJ417,BJ426+(BJ432-BJ426)/2,0))</f>
        <v>0</v>
      </c>
      <c r="BK442" s="163">
        <f>IF(BK432&lt;=BK426,0,IF(BK432&lt;=BK417,BK426+(BK432-BK426)/2,0))</f>
        <v>0</v>
      </c>
      <c r="BL442" s="164">
        <f>IF(BL432&lt;=BL426,0,IF(BL432&lt;=BL417,BL426+(BL432-BL426)/2,0))</f>
        <v>0</v>
      </c>
      <c r="BM442" s="213"/>
      <c r="BS442" s="13"/>
      <c r="BT442" s="213"/>
      <c r="BU442" s="213"/>
      <c r="BV442" s="213"/>
      <c r="BW442" s="213"/>
      <c r="BX442" s="149" t="s">
        <v>286</v>
      </c>
      <c r="BY442" s="161" t="s">
        <v>287</v>
      </c>
      <c r="BZ442" s="162">
        <f>IF(BZ432&lt;=BZ426,0,IF(BZ432&lt;=BZ417,BZ426+(BZ432-BZ426)/2,0))</f>
        <v>0</v>
      </c>
      <c r="CA442" s="163">
        <f>IF(CA432&lt;=CA426,0,IF(CA432&lt;=CA417,CA426+(CA432-CA426)/2,0))</f>
        <v>0</v>
      </c>
      <c r="CB442" s="163">
        <f>IF(CB432&lt;=CB426,0,IF(CB432&lt;=CB417,CB426+(CB432-CB426)/2,0))</f>
        <v>10.25</v>
      </c>
      <c r="CC442" s="164">
        <f>IF(CC432&lt;=CC426,0,IF(CC432&lt;=CC417,CC426+(CC432-CC426)/2,0))</f>
        <v>15</v>
      </c>
      <c r="CD442" s="213"/>
      <c r="CJ442" s="13"/>
      <c r="CK442" s="213"/>
      <c r="CL442" s="213"/>
      <c r="CM442" s="213"/>
      <c r="CN442" s="213"/>
      <c r="CO442" s="149" t="s">
        <v>286</v>
      </c>
      <c r="CP442" s="161" t="s">
        <v>287</v>
      </c>
      <c r="CQ442" s="162">
        <f>IF(CQ432&lt;=CQ426,0,IF(CQ432&lt;=CQ417,CQ426+(CQ432-CQ426)/2,0))</f>
        <v>0</v>
      </c>
      <c r="CR442" s="163">
        <f>IF(CR432&lt;=CR426,0,IF(CR432&lt;=CR417,CR426+(CR432-CR426)/2,0))</f>
        <v>0</v>
      </c>
      <c r="CS442" s="163">
        <f>IF(CS432&lt;=CS426,0,IF(CS432&lt;=CS417,CS426+(CS432-CS426)/2,0))</f>
        <v>10.25</v>
      </c>
      <c r="CT442" s="164">
        <f>IF(CT432&lt;=CT426,0,IF(CT432&lt;=CT417,CT426+(CT432-CT426)/2,0))</f>
        <v>15</v>
      </c>
      <c r="CU442" s="213"/>
      <c r="DA442" s="13"/>
      <c r="DB442" s="213"/>
      <c r="DC442" s="213"/>
      <c r="DD442" s="213"/>
      <c r="DE442" s="213"/>
      <c r="DF442" s="149" t="s">
        <v>286</v>
      </c>
      <c r="DG442" s="161" t="s">
        <v>287</v>
      </c>
      <c r="DH442" s="162">
        <f>IF(DH432&lt;=DH426,0,IF(DH432&lt;=DH417,DH426+(DH432-DH426)/2,0))</f>
        <v>0</v>
      </c>
      <c r="DI442" s="163">
        <f>IF(DI432&lt;=DI426,0,IF(DI432&lt;=DI417,DI426+(DI432-DI426)/2,0))</f>
        <v>0</v>
      </c>
      <c r="DJ442" s="163">
        <f>IF(DJ432&lt;=DJ426,0,IF(DJ432&lt;=DJ417,DJ426+(DJ432-DJ426)/2,0))</f>
        <v>10.25</v>
      </c>
      <c r="DK442" s="164">
        <f>IF(DK432&lt;=DK426,0,IF(DK432&lt;=DK417,DK426+(DK432-DK426)/2,0))</f>
        <v>15</v>
      </c>
      <c r="DL442" s="213"/>
      <c r="DR442" s="13"/>
      <c r="DS442" s="213"/>
      <c r="DT442" s="213"/>
      <c r="DU442" s="213"/>
      <c r="DV442" s="213"/>
      <c r="DW442" s="149" t="s">
        <v>286</v>
      </c>
      <c r="DX442" s="161" t="s">
        <v>287</v>
      </c>
      <c r="DY442" s="162">
        <f>IF(DY432&lt;=DY426,0,IF(DY432&lt;=DY417,DY426+(DY432-DY426)/2,0))</f>
        <v>0</v>
      </c>
      <c r="DZ442" s="163">
        <f>IF(DZ432&lt;=DZ426,0,IF(DZ432&lt;=DZ417,DZ426+(DZ432-DZ426)/2,0))</f>
        <v>0</v>
      </c>
      <c r="EA442" s="163">
        <f>IF(EA432&lt;=EA426,0,IF(EA432&lt;=EA417,EA426+(EA432-EA426)/2,0))</f>
        <v>10.25</v>
      </c>
      <c r="EB442" s="164">
        <f>IF(EB432&lt;=EB426,0,IF(EB432&lt;=EB417,EB426+(EB432-EB426)/2,0))</f>
        <v>15</v>
      </c>
      <c r="EC442" s="213"/>
    </row>
    <row r="443" spans="3:133" ht="16" thickBot="1" x14ac:dyDescent="0.25">
      <c r="C443" s="13"/>
      <c r="D443" s="17"/>
      <c r="E443" s="17"/>
      <c r="F443" s="17"/>
      <c r="G443" s="17"/>
      <c r="H443" s="147"/>
      <c r="I443" s="165" t="s">
        <v>288</v>
      </c>
      <c r="J443" s="166">
        <f>IF(J438=0,0,(J434*J439+J435*J440+J436*J441+J437*J442)/J438)</f>
        <v>0</v>
      </c>
      <c r="K443" s="167">
        <f t="shared" ref="K443:M443" si="238">IF(K438=0,0,(K434*K439+K435*K440+K436*K441+K437*K442)/K438)</f>
        <v>3.5</v>
      </c>
      <c r="L443" s="167">
        <f t="shared" si="238"/>
        <v>6.9924242424242431</v>
      </c>
      <c r="M443" s="168">
        <f t="shared" si="238"/>
        <v>12.739583333333334</v>
      </c>
      <c r="N443" s="17"/>
      <c r="T443" s="13"/>
      <c r="U443" s="213"/>
      <c r="V443" s="213"/>
      <c r="W443" s="213"/>
      <c r="X443" s="213"/>
      <c r="Y443" s="147"/>
      <c r="Z443" s="165" t="s">
        <v>288</v>
      </c>
      <c r="AA443" s="166">
        <f>IF(AA438=0,0,(AA434*AA439+AA435*AA440+AA436*AA441+AA437*AA442)/AA438)</f>
        <v>0</v>
      </c>
      <c r="AB443" s="167">
        <f t="shared" ref="AB443:AD443" si="239">IF(AB438=0,0,(AB434*AB439+AB435*AB440+AB436*AB441+AB437*AB442)/AB438)</f>
        <v>3.5</v>
      </c>
      <c r="AC443" s="167">
        <f t="shared" si="239"/>
        <v>6.9924242424242431</v>
      </c>
      <c r="AD443" s="168">
        <f t="shared" si="239"/>
        <v>12.739583333333334</v>
      </c>
      <c r="AE443" s="213"/>
      <c r="AK443" s="13"/>
      <c r="AL443" s="213"/>
      <c r="AM443" s="213"/>
      <c r="AN443" s="213"/>
      <c r="AO443" s="213"/>
      <c r="AP443" s="147"/>
      <c r="AQ443" s="165" t="s">
        <v>288</v>
      </c>
      <c r="AR443" s="166">
        <f>IF(AR438=0,0,(AR434*AR439+AR435*AR440+AR436*AR441+AR437*AR442)/AR438)</f>
        <v>0</v>
      </c>
      <c r="AS443" s="167">
        <f t="shared" ref="AS443:AU443" si="240">IF(AS438=0,0,(AS434*AS439+AS435*AS440+AS436*AS441+AS437*AS442)/AS438)</f>
        <v>3.5</v>
      </c>
      <c r="AT443" s="167">
        <f t="shared" si="240"/>
        <v>6.9924242424242431</v>
      </c>
      <c r="AU443" s="168">
        <f t="shared" si="240"/>
        <v>12.739583333333334</v>
      </c>
      <c r="AV443" s="213"/>
      <c r="BB443" s="13"/>
      <c r="BC443" s="213"/>
      <c r="BD443" s="213"/>
      <c r="BE443" s="213"/>
      <c r="BF443" s="213"/>
      <c r="BG443" s="147"/>
      <c r="BH443" s="165" t="s">
        <v>288</v>
      </c>
      <c r="BI443" s="166">
        <f>IF(BI438=0,0,(BI434*BI439+BI435*BI440+BI436*BI441+BI437*BI442)/BI438)</f>
        <v>0</v>
      </c>
      <c r="BJ443" s="167">
        <f t="shared" ref="BJ443:BL443" si="241">IF(BJ438=0,0,(BJ434*BJ439+BJ435*BJ440+BJ436*BJ441+BJ437*BJ442)/BJ438)</f>
        <v>3.5</v>
      </c>
      <c r="BK443" s="167">
        <f t="shared" si="241"/>
        <v>6.9924242424242431</v>
      </c>
      <c r="BL443" s="168">
        <f t="shared" si="241"/>
        <v>12.739583333333334</v>
      </c>
      <c r="BM443" s="213"/>
      <c r="BS443" s="13"/>
      <c r="BT443" s="213"/>
      <c r="BU443" s="213"/>
      <c r="BV443" s="213"/>
      <c r="BW443" s="213"/>
      <c r="BX443" s="147"/>
      <c r="BY443" s="165" t="s">
        <v>288</v>
      </c>
      <c r="BZ443" s="166">
        <f>IF(BZ438=0,0,(BZ434*BZ439+BZ435*BZ440+BZ436*BZ441+BZ437*BZ442)/BZ438)</f>
        <v>0</v>
      </c>
      <c r="CA443" s="167">
        <f t="shared" ref="CA443:CC443" si="242">IF(CA438=0,0,(CA434*CA439+CA435*CA440+CA436*CA441+CA437*CA442)/CA438)</f>
        <v>3.5</v>
      </c>
      <c r="CB443" s="167">
        <f t="shared" si="242"/>
        <v>6.9848139711465453</v>
      </c>
      <c r="CC443" s="168">
        <f t="shared" si="242"/>
        <v>10.000000000000002</v>
      </c>
      <c r="CD443" s="213"/>
      <c r="CJ443" s="13"/>
      <c r="CK443" s="213"/>
      <c r="CL443" s="213"/>
      <c r="CM443" s="213"/>
      <c r="CN443" s="213"/>
      <c r="CO443" s="147"/>
      <c r="CP443" s="165" t="s">
        <v>288</v>
      </c>
      <c r="CQ443" s="166">
        <f>IF(CQ438=0,0,(CQ434*CQ439+CQ435*CQ440+CQ436*CQ441+CQ437*CQ442)/CQ438)</f>
        <v>0</v>
      </c>
      <c r="CR443" s="167">
        <f t="shared" ref="CR443:CT443" si="243">IF(CR438=0,0,(CR434*CR439+CR435*CR440+CR436*CR441+CR437*CR442)/CR438)</f>
        <v>3.5</v>
      </c>
      <c r="CS443" s="167">
        <f t="shared" si="243"/>
        <v>6.9848139711465453</v>
      </c>
      <c r="CT443" s="168">
        <f t="shared" si="243"/>
        <v>10.000000000000002</v>
      </c>
      <c r="CU443" s="213"/>
      <c r="DA443" s="13"/>
      <c r="DB443" s="213"/>
      <c r="DC443" s="213"/>
      <c r="DD443" s="213"/>
      <c r="DE443" s="213"/>
      <c r="DF443" s="147"/>
      <c r="DG443" s="165" t="s">
        <v>288</v>
      </c>
      <c r="DH443" s="166">
        <f>IF(DH438=0,0,(DH434*DH439+DH435*DH440+DH436*DH441+DH437*DH442)/DH438)</f>
        <v>0</v>
      </c>
      <c r="DI443" s="167">
        <f t="shared" ref="DI443:DK443" si="244">IF(DI438=0,0,(DI434*DI439+DI435*DI440+DI436*DI441+DI437*DI442)/DI438)</f>
        <v>3.5</v>
      </c>
      <c r="DJ443" s="167">
        <f t="shared" si="244"/>
        <v>6.9848139711465453</v>
      </c>
      <c r="DK443" s="168">
        <f t="shared" si="244"/>
        <v>10.000000000000002</v>
      </c>
      <c r="DL443" s="213"/>
      <c r="DR443" s="13"/>
      <c r="DS443" s="213"/>
      <c r="DT443" s="213"/>
      <c r="DU443" s="213"/>
      <c r="DV443" s="213"/>
      <c r="DW443" s="147"/>
      <c r="DX443" s="165" t="s">
        <v>288</v>
      </c>
      <c r="DY443" s="166">
        <f>IF(DY438=0,0,(DY434*DY439+DY435*DY440+DY436*DY441+DY437*DY442)/DY438)</f>
        <v>0</v>
      </c>
      <c r="DZ443" s="167">
        <f t="shared" ref="DZ443:EB443" si="245">IF(DZ438=0,0,(DZ434*DZ439+DZ435*DZ440+DZ436*DZ441+DZ437*DZ442)/DZ438)</f>
        <v>3.5</v>
      </c>
      <c r="EA443" s="167">
        <f t="shared" si="245"/>
        <v>6.9848139711465453</v>
      </c>
      <c r="EB443" s="168">
        <f t="shared" si="245"/>
        <v>10.000000000000002</v>
      </c>
      <c r="EC443" s="213"/>
    </row>
    <row r="444" spans="3:133" x14ac:dyDescent="0.2">
      <c r="C444" s="13"/>
      <c r="D444" s="17"/>
      <c r="E444" s="17"/>
      <c r="F444" s="17"/>
      <c r="G444" s="17"/>
      <c r="H444" s="149" t="s">
        <v>289</v>
      </c>
      <c r="I444" s="150" t="s">
        <v>290</v>
      </c>
      <c r="J444" s="151">
        <f>IF(J423/2&lt;=J417,J423/2,J417)</f>
        <v>5.25</v>
      </c>
      <c r="K444" s="152">
        <f>IF(J423&lt;=K417,J423,K417)</f>
        <v>10.5</v>
      </c>
      <c r="L444" s="152">
        <f>IF(2*J423&lt;=M417,2*J423,M417)</f>
        <v>21</v>
      </c>
      <c r="M444" s="153">
        <f>J417</f>
        <v>40</v>
      </c>
      <c r="N444" s="17"/>
      <c r="T444" s="13"/>
      <c r="U444" s="213"/>
      <c r="V444" s="213"/>
      <c r="W444" s="213"/>
      <c r="X444" s="213"/>
      <c r="Y444" s="149" t="s">
        <v>289</v>
      </c>
      <c r="Z444" s="150" t="s">
        <v>290</v>
      </c>
      <c r="AA444" s="151">
        <f>IF(AA423/2&lt;=AA417,AA423/2,AA417)</f>
        <v>5.25</v>
      </c>
      <c r="AB444" s="152">
        <f>IF(AA423&lt;=AB417,AA423,AB417)</f>
        <v>10.5</v>
      </c>
      <c r="AC444" s="152">
        <f>IF(2*AA423&lt;=AD417,2*AA423,AD417)</f>
        <v>21</v>
      </c>
      <c r="AD444" s="153">
        <f>AA417</f>
        <v>40</v>
      </c>
      <c r="AE444" s="213"/>
      <c r="AK444" s="13"/>
      <c r="AL444" s="213"/>
      <c r="AM444" s="213"/>
      <c r="AN444" s="213"/>
      <c r="AO444" s="213"/>
      <c r="AP444" s="149" t="s">
        <v>289</v>
      </c>
      <c r="AQ444" s="150" t="s">
        <v>290</v>
      </c>
      <c r="AR444" s="151">
        <f>IF(AR423/2&lt;=AR417,AR423/2,AR417)</f>
        <v>5.25</v>
      </c>
      <c r="AS444" s="152">
        <f>IF(AR423&lt;=AS417,AR423,AS417)</f>
        <v>10.5</v>
      </c>
      <c r="AT444" s="152">
        <f>IF(2*AR423&lt;=AU417,2*AR423,AU417)</f>
        <v>21</v>
      </c>
      <c r="AU444" s="153">
        <f>AR417</f>
        <v>40</v>
      </c>
      <c r="AV444" s="213"/>
      <c r="BB444" s="13"/>
      <c r="BC444" s="213"/>
      <c r="BD444" s="213"/>
      <c r="BE444" s="213"/>
      <c r="BF444" s="213"/>
      <c r="BG444" s="149" t="s">
        <v>289</v>
      </c>
      <c r="BH444" s="150" t="s">
        <v>290</v>
      </c>
      <c r="BI444" s="151">
        <f>IF(BI423/2&lt;=BI417,BI423/2,BI417)</f>
        <v>5.25</v>
      </c>
      <c r="BJ444" s="152">
        <f>IF(BI423&lt;=BJ417,BI423,BJ417)</f>
        <v>10.5</v>
      </c>
      <c r="BK444" s="152">
        <f>IF(2*BI423&lt;=BL417,2*BI423,BL417)</f>
        <v>21</v>
      </c>
      <c r="BL444" s="153">
        <f>BI417</f>
        <v>40</v>
      </c>
      <c r="BM444" s="213"/>
      <c r="BS444" s="13"/>
      <c r="BT444" s="213"/>
      <c r="BU444" s="213"/>
      <c r="BV444" s="213"/>
      <c r="BW444" s="213"/>
      <c r="BX444" s="149" t="s">
        <v>289</v>
      </c>
      <c r="BY444" s="150" t="s">
        <v>290</v>
      </c>
      <c r="BZ444" s="151">
        <f>IF(BZ423/2&lt;=BZ417,BZ423/2,BZ417)</f>
        <v>5.25</v>
      </c>
      <c r="CA444" s="152">
        <f>IF(BZ423&lt;=CA417,BZ423,CA417)</f>
        <v>10.5</v>
      </c>
      <c r="CB444" s="152">
        <f>IF(2*BZ423&lt;=CC417,2*BZ423,CC417)</f>
        <v>20</v>
      </c>
      <c r="CC444" s="153">
        <f>BZ417</f>
        <v>20</v>
      </c>
      <c r="CD444" s="213"/>
      <c r="CJ444" s="13"/>
      <c r="CK444" s="213"/>
      <c r="CL444" s="213"/>
      <c r="CM444" s="213"/>
      <c r="CN444" s="213"/>
      <c r="CO444" s="149" t="s">
        <v>289</v>
      </c>
      <c r="CP444" s="150" t="s">
        <v>290</v>
      </c>
      <c r="CQ444" s="151">
        <f>IF(CQ423/2&lt;=CQ417,CQ423/2,CQ417)</f>
        <v>5.25</v>
      </c>
      <c r="CR444" s="152">
        <f>IF(CQ423&lt;=CR417,CQ423,CR417)</f>
        <v>10.5</v>
      </c>
      <c r="CS444" s="152">
        <f>IF(2*CQ423&lt;=CT417,2*CQ423,CT417)</f>
        <v>20</v>
      </c>
      <c r="CT444" s="153">
        <f>CQ417</f>
        <v>20</v>
      </c>
      <c r="CU444" s="213"/>
      <c r="DA444" s="13"/>
      <c r="DB444" s="213"/>
      <c r="DC444" s="213"/>
      <c r="DD444" s="213"/>
      <c r="DE444" s="213"/>
      <c r="DF444" s="149" t="s">
        <v>289</v>
      </c>
      <c r="DG444" s="150" t="s">
        <v>290</v>
      </c>
      <c r="DH444" s="151">
        <f>IF(DH423/2&lt;=DH417,DH423/2,DH417)</f>
        <v>5.25</v>
      </c>
      <c r="DI444" s="152">
        <f>IF(DH423&lt;=DI417,DH423,DI417)</f>
        <v>10.5</v>
      </c>
      <c r="DJ444" s="152">
        <f>IF(2*DH423&lt;=DK417,2*DH423,DK417)</f>
        <v>20</v>
      </c>
      <c r="DK444" s="153">
        <f>DH417</f>
        <v>20</v>
      </c>
      <c r="DL444" s="213"/>
      <c r="DR444" s="13"/>
      <c r="DS444" s="213"/>
      <c r="DT444" s="213"/>
      <c r="DU444" s="213"/>
      <c r="DV444" s="213"/>
      <c r="DW444" s="149" t="s">
        <v>289</v>
      </c>
      <c r="DX444" s="150" t="s">
        <v>290</v>
      </c>
      <c r="DY444" s="151">
        <f>IF(DY423/2&lt;=DY417,DY423/2,DY417)</f>
        <v>5.25</v>
      </c>
      <c r="DZ444" s="152">
        <f>IF(DY423&lt;=DZ417,DY423,DZ417)</f>
        <v>10.5</v>
      </c>
      <c r="EA444" s="152">
        <f>IF(2*DY423&lt;=EB417,2*DY423,EB417)</f>
        <v>20</v>
      </c>
      <c r="EB444" s="153">
        <f>DY417</f>
        <v>20</v>
      </c>
      <c r="EC444" s="213"/>
    </row>
    <row r="445" spans="3:133" x14ac:dyDescent="0.2">
      <c r="C445" s="13"/>
      <c r="D445" s="17"/>
      <c r="E445" s="17"/>
      <c r="F445" s="17"/>
      <c r="G445" s="17"/>
      <c r="H445" s="147"/>
      <c r="I445" s="154" t="s">
        <v>291</v>
      </c>
      <c r="J445" s="155">
        <f>IF(J444&lt;=J425,J444*(J418-J420)/2/J425,IF(J444&lt;=J426,"",IF(J444&lt;=J417,(J425-J444+J426)*(J418-J420)/2/J425,"")))</f>
        <v>5.25</v>
      </c>
      <c r="K445" s="70" t="str">
        <f>IF(K444&lt;=K425,K444*(K418-K420)/2/K425,IF(K444&lt;=K426,"",IF(K444&lt;=K417,(K425-K444+K426)*(K418-K420)/2/K425,"")))</f>
        <v/>
      </c>
      <c r="L445" s="70" t="str">
        <f>IF(L444&lt;=L425,L444*(L418-L420)/2/L425,IF(L444&lt;=L426,"",IF(L444&lt;=L417,(L425-L444+L426)*(L418-L420)/2/L425,"")))</f>
        <v/>
      </c>
      <c r="M445" s="156">
        <f>IF(M444&lt;=M425,M444*(M418-M420)/2/M425,IF(M444&lt;=M426,"",IF(M444&lt;=M417,(M425-M444+M426)*(M418-M420)/2/M425,"")))</f>
        <v>0</v>
      </c>
      <c r="N445" s="17"/>
      <c r="T445" s="13"/>
      <c r="U445" s="213"/>
      <c r="V445" s="213"/>
      <c r="W445" s="213"/>
      <c r="X445" s="213"/>
      <c r="Y445" s="147"/>
      <c r="Z445" s="154" t="s">
        <v>291</v>
      </c>
      <c r="AA445" s="155">
        <f>IF(AA444&lt;=AA425,AA444*(AA418-AA420)/2/AA425,IF(AA444&lt;=AA426,"",IF(AA444&lt;=AA417,(AA425-AA444+AA426)*(AA418-AA420)/2/AA425,"")))</f>
        <v>5.25</v>
      </c>
      <c r="AB445" s="70" t="str">
        <f>IF(AB444&lt;=AB425,AB444*(AB418-AB420)/2/AB425,IF(AB444&lt;=AB426,"",IF(AB444&lt;=AB417,(AB425-AB444+AB426)*(AB418-AB420)/2/AB425,"")))</f>
        <v/>
      </c>
      <c r="AC445" s="70" t="str">
        <f>IF(AC444&lt;=AC425,AC444*(AC418-AC420)/2/AC425,IF(AC444&lt;=AC426,"",IF(AC444&lt;=AC417,(AC425-AC444+AC426)*(AC418-AC420)/2/AC425,"")))</f>
        <v/>
      </c>
      <c r="AD445" s="156">
        <f>IF(AD444&lt;=AD425,AD444*(AD418-AD420)/2/AD425,IF(AD444&lt;=AD426,"",IF(AD444&lt;=AD417,(AD425-AD444+AD426)*(AD418-AD420)/2/AD425,"")))</f>
        <v>0</v>
      </c>
      <c r="AE445" s="213"/>
      <c r="AK445" s="13"/>
      <c r="AL445" s="213"/>
      <c r="AM445" s="213"/>
      <c r="AN445" s="213"/>
      <c r="AO445" s="213"/>
      <c r="AP445" s="147"/>
      <c r="AQ445" s="154" t="s">
        <v>291</v>
      </c>
      <c r="AR445" s="155">
        <f>IF(AR444&lt;=AR425,AR444*(AR418-AR420)/2/AR425,IF(AR444&lt;=AR426,"",IF(AR444&lt;=AR417,(AR425-AR444+AR426)*(AR418-AR420)/2/AR425,"")))</f>
        <v>5.25</v>
      </c>
      <c r="AS445" s="70" t="str">
        <f>IF(AS444&lt;=AS425,AS444*(AS418-AS420)/2/AS425,IF(AS444&lt;=AS426,"",IF(AS444&lt;=AS417,(AS425-AS444+AS426)*(AS418-AS420)/2/AS425,"")))</f>
        <v/>
      </c>
      <c r="AT445" s="70" t="str">
        <f>IF(AT444&lt;=AT425,AT444*(AT418-AT420)/2/AT425,IF(AT444&lt;=AT426,"",IF(AT444&lt;=AT417,(AT425-AT444+AT426)*(AT418-AT420)/2/AT425,"")))</f>
        <v/>
      </c>
      <c r="AU445" s="156">
        <f>IF(AU444&lt;=AU425,AU444*(AU418-AU420)/2/AU425,IF(AU444&lt;=AU426,"",IF(AU444&lt;=AU417,(AU425-AU444+AU426)*(AU418-AU420)/2/AU425,"")))</f>
        <v>0</v>
      </c>
      <c r="AV445" s="213"/>
      <c r="BB445" s="13"/>
      <c r="BC445" s="213"/>
      <c r="BD445" s="213"/>
      <c r="BE445" s="213"/>
      <c r="BF445" s="213"/>
      <c r="BG445" s="147"/>
      <c r="BH445" s="154" t="s">
        <v>291</v>
      </c>
      <c r="BI445" s="155">
        <f>IF(BI444&lt;=BI425,BI444*(BI418-BI420)/2/BI425,IF(BI444&lt;=BI426,"",IF(BI444&lt;=BI417,(BI425-BI444+BI426)*(BI418-BI420)/2/BI425,"")))</f>
        <v>5.25</v>
      </c>
      <c r="BJ445" s="70" t="str">
        <f>IF(BJ444&lt;=BJ425,BJ444*(BJ418-BJ420)/2/BJ425,IF(BJ444&lt;=BJ426,"",IF(BJ444&lt;=BJ417,(BJ425-BJ444+BJ426)*(BJ418-BJ420)/2/BJ425,"")))</f>
        <v/>
      </c>
      <c r="BK445" s="70" t="str">
        <f>IF(BK444&lt;=BK425,BK444*(BK418-BK420)/2/BK425,IF(BK444&lt;=BK426,"",IF(BK444&lt;=BK417,(BK425-BK444+BK426)*(BK418-BK420)/2/BK425,"")))</f>
        <v/>
      </c>
      <c r="BL445" s="156">
        <f>IF(BL444&lt;=BL425,BL444*(BL418-BL420)/2/BL425,IF(BL444&lt;=BL426,"",IF(BL444&lt;=BL417,(BL425-BL444+BL426)*(BL418-BL420)/2/BL425,"")))</f>
        <v>0</v>
      </c>
      <c r="BM445" s="213"/>
      <c r="BS445" s="13"/>
      <c r="BT445" s="213"/>
      <c r="BU445" s="213"/>
      <c r="BV445" s="213"/>
      <c r="BW445" s="213"/>
      <c r="BX445" s="147"/>
      <c r="BY445" s="154" t="s">
        <v>291</v>
      </c>
      <c r="BZ445" s="155">
        <f>IF(BZ444&lt;=BZ425,BZ444*(BZ418-BZ420)/2/BZ425,IF(BZ444&lt;=BZ426,"",IF(BZ444&lt;=BZ417,(BZ425-BZ444+BZ426)*(BZ418-BZ420)/2/BZ425,"")))</f>
        <v>5.25</v>
      </c>
      <c r="CA445" s="70">
        <f>IF(CA444&lt;=CA425,CA444*(CA418-CA420)/2/CA425,IF(CA444&lt;=CA426,"",IF(CA444&lt;=CA417,(CA425-CA444+CA426)*(CA418-CA420)/2/CA425,"")))</f>
        <v>9.5</v>
      </c>
      <c r="CB445" s="70">
        <f>IF(CB444&lt;=CB425,CB444*(CB418-CB420)/2/CB425,IF(CB444&lt;=CB426,"",IF(CB444&lt;=CB417,(CB425-CB444+CB426)*(CB418-CB420)/2/CB425,"")))</f>
        <v>0</v>
      </c>
      <c r="CC445" s="156">
        <f>IF(CC444&lt;=CC425,CC444*(CC418-CC420)/2/CC425,IF(CC444&lt;=CC426,"",IF(CC444&lt;=CC417,(CC425-CC444+CC426)*(CC418-CC420)/2/CC425,"")))</f>
        <v>0</v>
      </c>
      <c r="CD445" s="213"/>
      <c r="CJ445" s="13"/>
      <c r="CK445" s="213"/>
      <c r="CL445" s="213"/>
      <c r="CM445" s="213"/>
      <c r="CN445" s="213"/>
      <c r="CO445" s="147"/>
      <c r="CP445" s="154" t="s">
        <v>291</v>
      </c>
      <c r="CQ445" s="155">
        <f>IF(CQ444&lt;=CQ425,CQ444*(CQ418-CQ420)/2/CQ425,IF(CQ444&lt;=CQ426,"",IF(CQ444&lt;=CQ417,(CQ425-CQ444+CQ426)*(CQ418-CQ420)/2/CQ425,"")))</f>
        <v>5.25</v>
      </c>
      <c r="CR445" s="70">
        <f>IF(CR444&lt;=CR425,CR444*(CR418-CR420)/2/CR425,IF(CR444&lt;=CR426,"",IF(CR444&lt;=CR417,(CR425-CR444+CR426)*(CR418-CR420)/2/CR425,"")))</f>
        <v>9.5</v>
      </c>
      <c r="CS445" s="70">
        <f>IF(CS444&lt;=CS425,CS444*(CS418-CS420)/2/CS425,IF(CS444&lt;=CS426,"",IF(CS444&lt;=CS417,(CS425-CS444+CS426)*(CS418-CS420)/2/CS425,"")))</f>
        <v>0</v>
      </c>
      <c r="CT445" s="156">
        <f>IF(CT444&lt;=CT425,CT444*(CT418-CT420)/2/CT425,IF(CT444&lt;=CT426,"",IF(CT444&lt;=CT417,(CT425-CT444+CT426)*(CT418-CT420)/2/CT425,"")))</f>
        <v>0</v>
      </c>
      <c r="CU445" s="213"/>
      <c r="DA445" s="13"/>
      <c r="DB445" s="213"/>
      <c r="DC445" s="213"/>
      <c r="DD445" s="213"/>
      <c r="DE445" s="213"/>
      <c r="DF445" s="147"/>
      <c r="DG445" s="154" t="s">
        <v>291</v>
      </c>
      <c r="DH445" s="155">
        <f>IF(DH444&lt;=DH425,DH444*(DH418-DH420)/2/DH425,IF(DH444&lt;=DH426,"",IF(DH444&lt;=DH417,(DH425-DH444+DH426)*(DH418-DH420)/2/DH425,"")))</f>
        <v>5.25</v>
      </c>
      <c r="DI445" s="70">
        <f>IF(DI444&lt;=DI425,DI444*(DI418-DI420)/2/DI425,IF(DI444&lt;=DI426,"",IF(DI444&lt;=DI417,(DI425-DI444+DI426)*(DI418-DI420)/2/DI425,"")))</f>
        <v>9.5</v>
      </c>
      <c r="DJ445" s="70">
        <f>IF(DJ444&lt;=DJ425,DJ444*(DJ418-DJ420)/2/DJ425,IF(DJ444&lt;=DJ426,"",IF(DJ444&lt;=DJ417,(DJ425-DJ444+DJ426)*(DJ418-DJ420)/2/DJ425,"")))</f>
        <v>0</v>
      </c>
      <c r="DK445" s="156">
        <f>IF(DK444&lt;=DK425,DK444*(DK418-DK420)/2/DK425,IF(DK444&lt;=DK426,"",IF(DK444&lt;=DK417,(DK425-DK444+DK426)*(DK418-DK420)/2/DK425,"")))</f>
        <v>0</v>
      </c>
      <c r="DL445" s="213"/>
      <c r="DR445" s="13"/>
      <c r="DS445" s="213"/>
      <c r="DT445" s="213"/>
      <c r="DU445" s="213"/>
      <c r="DV445" s="213"/>
      <c r="DW445" s="147"/>
      <c r="DX445" s="154" t="s">
        <v>291</v>
      </c>
      <c r="DY445" s="155">
        <f>IF(DY444&lt;=DY425,DY444*(DY418-DY420)/2/DY425,IF(DY444&lt;=DY426,"",IF(DY444&lt;=DY417,(DY425-DY444+DY426)*(DY418-DY420)/2/DY425,"")))</f>
        <v>5.25</v>
      </c>
      <c r="DZ445" s="70">
        <f>IF(DZ444&lt;=DZ425,DZ444*(DZ418-DZ420)/2/DZ425,IF(DZ444&lt;=DZ426,"",IF(DZ444&lt;=DZ417,(DZ425-DZ444+DZ426)*(DZ418-DZ420)/2/DZ425,"")))</f>
        <v>9.5</v>
      </c>
      <c r="EA445" s="70">
        <f>IF(EA444&lt;=EA425,EA444*(EA418-EA420)/2/EA425,IF(EA444&lt;=EA426,"",IF(EA444&lt;=EA417,(EA425-EA444+EA426)*(EA418-EA420)/2/EA425,"")))</f>
        <v>0</v>
      </c>
      <c r="EB445" s="156">
        <f>IF(EB444&lt;=EB425,EB444*(EB418-EB420)/2/EB425,IF(EB444&lt;=EB426,"",IF(EB444&lt;=EB417,(EB425-EB444+EB426)*(EB418-EB420)/2/EB425,"")))</f>
        <v>0</v>
      </c>
      <c r="EC445" s="213"/>
    </row>
    <row r="446" spans="3:133" x14ac:dyDescent="0.2">
      <c r="C446" s="13"/>
      <c r="D446" s="17"/>
      <c r="E446" s="17"/>
      <c r="F446" s="17"/>
      <c r="G446" s="17"/>
      <c r="H446" s="149" t="s">
        <v>271</v>
      </c>
      <c r="I446" s="157" t="s">
        <v>292</v>
      </c>
      <c r="J446" s="158">
        <f>IF(J444&lt;=J425,J444^2*(J418-J420)/4/J425,J425*(J418-J420)/4)</f>
        <v>13.78125</v>
      </c>
      <c r="K446" s="159">
        <f>IF(K444&lt;=K425,K444^2*(K418-K420)/4/K425,K425*(K418-K420)/4)</f>
        <v>50</v>
      </c>
      <c r="L446" s="159">
        <f>IF(L444&lt;=L425,L444^2*(L418-L420)/4/L425,L425*(L418-L420)/4)</f>
        <v>50</v>
      </c>
      <c r="M446" s="160">
        <f>IF(M444&lt;=M425,M444^2*(M418-M420)/4/M425,M425*(M418-M420)/4)</f>
        <v>50</v>
      </c>
      <c r="N446" s="17"/>
      <c r="T446" s="13"/>
      <c r="U446" s="213"/>
      <c r="V446" s="213"/>
      <c r="W446" s="213"/>
      <c r="X446" s="213"/>
      <c r="Y446" s="149" t="s">
        <v>271</v>
      </c>
      <c r="Z446" s="157" t="s">
        <v>292</v>
      </c>
      <c r="AA446" s="158">
        <f>IF(AA444&lt;=AA425,AA444^2*(AA418-AA420)/4/AA425,AA425*(AA418-AA420)/4)</f>
        <v>13.78125</v>
      </c>
      <c r="AB446" s="159">
        <f>IF(AB444&lt;=AB425,AB444^2*(AB418-AB420)/4/AB425,AB425*(AB418-AB420)/4)</f>
        <v>50</v>
      </c>
      <c r="AC446" s="159">
        <f>IF(AC444&lt;=AC425,AC444^2*(AC418-AC420)/4/AC425,AC425*(AC418-AC420)/4)</f>
        <v>50</v>
      </c>
      <c r="AD446" s="160">
        <f>IF(AD444&lt;=AD425,AD444^2*(AD418-AD420)/4/AD425,AD425*(AD418-AD420)/4)</f>
        <v>50</v>
      </c>
      <c r="AE446" s="213"/>
      <c r="AK446" s="13"/>
      <c r="AL446" s="213"/>
      <c r="AM446" s="213"/>
      <c r="AN446" s="213"/>
      <c r="AO446" s="213"/>
      <c r="AP446" s="149" t="s">
        <v>271</v>
      </c>
      <c r="AQ446" s="157" t="s">
        <v>292</v>
      </c>
      <c r="AR446" s="158">
        <f>IF(AR444&lt;=AR425,AR444^2*(AR418-AR420)/4/AR425,AR425*(AR418-AR420)/4)</f>
        <v>13.78125</v>
      </c>
      <c r="AS446" s="159">
        <f>IF(AS444&lt;=AS425,AS444^2*(AS418-AS420)/4/AS425,AS425*(AS418-AS420)/4)</f>
        <v>50</v>
      </c>
      <c r="AT446" s="159">
        <f>IF(AT444&lt;=AT425,AT444^2*(AT418-AT420)/4/AT425,AT425*(AT418-AT420)/4)</f>
        <v>50</v>
      </c>
      <c r="AU446" s="160">
        <f>IF(AU444&lt;=AU425,AU444^2*(AU418-AU420)/4/AU425,AU425*(AU418-AU420)/4)</f>
        <v>50</v>
      </c>
      <c r="AV446" s="213"/>
      <c r="BB446" s="13"/>
      <c r="BC446" s="213"/>
      <c r="BD446" s="213"/>
      <c r="BE446" s="213"/>
      <c r="BF446" s="213"/>
      <c r="BG446" s="149" t="s">
        <v>271</v>
      </c>
      <c r="BH446" s="157" t="s">
        <v>292</v>
      </c>
      <c r="BI446" s="158">
        <f>IF(BI444&lt;=BI425,BI444^2*(BI418-BI420)/4/BI425,BI425*(BI418-BI420)/4)</f>
        <v>13.78125</v>
      </c>
      <c r="BJ446" s="159">
        <f>IF(BJ444&lt;=BJ425,BJ444^2*(BJ418-BJ420)/4/BJ425,BJ425*(BJ418-BJ420)/4)</f>
        <v>50</v>
      </c>
      <c r="BK446" s="159">
        <f>IF(BK444&lt;=BK425,BK444^2*(BK418-BK420)/4/BK425,BK425*(BK418-BK420)/4)</f>
        <v>50</v>
      </c>
      <c r="BL446" s="160">
        <f>IF(BL444&lt;=BL425,BL444^2*(BL418-BL420)/4/BL425,BL425*(BL418-BL420)/4)</f>
        <v>50</v>
      </c>
      <c r="BM446" s="213"/>
      <c r="BS446" s="13"/>
      <c r="BT446" s="213"/>
      <c r="BU446" s="213"/>
      <c r="BV446" s="213"/>
      <c r="BW446" s="213"/>
      <c r="BX446" s="149" t="s">
        <v>271</v>
      </c>
      <c r="BY446" s="157" t="s">
        <v>292</v>
      </c>
      <c r="BZ446" s="158">
        <f>IF(BZ444&lt;=BZ425,BZ444^2*(BZ418-BZ420)/4/BZ425,BZ425*(BZ418-BZ420)/4)</f>
        <v>13.78125</v>
      </c>
      <c r="CA446" s="159">
        <f>IF(CA444&lt;=CA425,CA444^2*(CA418-CA420)/4/CA425,CA425*(CA418-CA420)/4)</f>
        <v>50</v>
      </c>
      <c r="CB446" s="159">
        <f>IF(CB444&lt;=CB425,CB444^2*(CB418-CB420)/4/CB425,CB425*(CB418-CB420)/4)</f>
        <v>50</v>
      </c>
      <c r="CC446" s="160">
        <f>IF(CC444&lt;=CC425,CC444^2*(CC418-CC420)/4/CC425,CC425*(CC418-CC420)/4)</f>
        <v>50</v>
      </c>
      <c r="CD446" s="213"/>
      <c r="CJ446" s="13"/>
      <c r="CK446" s="213"/>
      <c r="CL446" s="213"/>
      <c r="CM446" s="213"/>
      <c r="CN446" s="213"/>
      <c r="CO446" s="149" t="s">
        <v>271</v>
      </c>
      <c r="CP446" s="157" t="s">
        <v>292</v>
      </c>
      <c r="CQ446" s="158">
        <f>IF(CQ444&lt;=CQ425,CQ444^2*(CQ418-CQ420)/4/CQ425,CQ425*(CQ418-CQ420)/4)</f>
        <v>13.78125</v>
      </c>
      <c r="CR446" s="159">
        <f>IF(CR444&lt;=CR425,CR444^2*(CR418-CR420)/4/CR425,CR425*(CR418-CR420)/4)</f>
        <v>50</v>
      </c>
      <c r="CS446" s="159">
        <f>IF(CS444&lt;=CS425,CS444^2*(CS418-CS420)/4/CS425,CS425*(CS418-CS420)/4)</f>
        <v>50</v>
      </c>
      <c r="CT446" s="160">
        <f>IF(CT444&lt;=CT425,CT444^2*(CT418-CT420)/4/CT425,CT425*(CT418-CT420)/4)</f>
        <v>50</v>
      </c>
      <c r="CU446" s="213"/>
      <c r="DA446" s="13"/>
      <c r="DB446" s="213"/>
      <c r="DC446" s="213"/>
      <c r="DD446" s="213"/>
      <c r="DE446" s="213"/>
      <c r="DF446" s="149" t="s">
        <v>271</v>
      </c>
      <c r="DG446" s="157" t="s">
        <v>292</v>
      </c>
      <c r="DH446" s="158">
        <f>IF(DH444&lt;=DH425,DH444^2*(DH418-DH420)/4/DH425,DH425*(DH418-DH420)/4)</f>
        <v>13.78125</v>
      </c>
      <c r="DI446" s="159">
        <f>IF(DI444&lt;=DI425,DI444^2*(DI418-DI420)/4/DI425,DI425*(DI418-DI420)/4)</f>
        <v>50</v>
      </c>
      <c r="DJ446" s="159">
        <f>IF(DJ444&lt;=DJ425,DJ444^2*(DJ418-DJ420)/4/DJ425,DJ425*(DJ418-DJ420)/4)</f>
        <v>50</v>
      </c>
      <c r="DK446" s="160">
        <f>IF(DK444&lt;=DK425,DK444^2*(DK418-DK420)/4/DK425,DK425*(DK418-DK420)/4)</f>
        <v>50</v>
      </c>
      <c r="DL446" s="213"/>
      <c r="DR446" s="13"/>
      <c r="DS446" s="213"/>
      <c r="DT446" s="213"/>
      <c r="DU446" s="213"/>
      <c r="DV446" s="213"/>
      <c r="DW446" s="149" t="s">
        <v>271</v>
      </c>
      <c r="DX446" s="157" t="s">
        <v>292</v>
      </c>
      <c r="DY446" s="158">
        <f>IF(DY444&lt;=DY425,DY444^2*(DY418-DY420)/4/DY425,DY425*(DY418-DY420)/4)</f>
        <v>13.78125</v>
      </c>
      <c r="DZ446" s="159">
        <f>IF(DZ444&lt;=DZ425,DZ444^2*(DZ418-DZ420)/4/DZ425,DZ425*(DZ418-DZ420)/4)</f>
        <v>50</v>
      </c>
      <c r="EA446" s="159">
        <f>IF(EA444&lt;=EA425,EA444^2*(EA418-EA420)/4/EA425,EA425*(EA418-EA420)/4)</f>
        <v>50</v>
      </c>
      <c r="EB446" s="160">
        <f>IF(EB444&lt;=EB425,EB444^2*(EB418-EB420)/4/EB425,EB425*(EB418-EB420)/4)</f>
        <v>50</v>
      </c>
      <c r="EC446" s="213"/>
    </row>
    <row r="447" spans="3:133" x14ac:dyDescent="0.2">
      <c r="C447" s="13"/>
      <c r="D447" s="17"/>
      <c r="E447" s="17"/>
      <c r="F447" s="17"/>
      <c r="G447" s="17"/>
      <c r="H447" s="149" t="s">
        <v>273</v>
      </c>
      <c r="I447" s="154" t="s">
        <v>293</v>
      </c>
      <c r="J447" s="155">
        <f>IF(J444&lt;=J425,0,IF(J444&lt;=J426,(J418-J420)*(J444-J425)/2,(J418-J420)*(J426-J425)/2))</f>
        <v>0</v>
      </c>
      <c r="K447" s="70">
        <f>IF(K444&lt;=K425,0,IF(K444&lt;=K426,(K418-K420)*(K444-K425)/2,(K418-K420)*(K426-K425)/2))</f>
        <v>5</v>
      </c>
      <c r="L447" s="70">
        <f>IF(L444&lt;=L425,0,IF(L444&lt;=L426,(L418-L420)*(L444-L425)/2,(L418-L420)*(L426-L425)/2))</f>
        <v>110</v>
      </c>
      <c r="M447" s="156">
        <f>IF(M444&lt;=M425,0,IF(M444&lt;=M426,(M418-M420)*(M444-M425)/2,(M418-M420)*(M426-M425)/2))</f>
        <v>200</v>
      </c>
      <c r="N447" s="17"/>
      <c r="T447" s="13"/>
      <c r="U447" s="213"/>
      <c r="V447" s="213"/>
      <c r="W447" s="213"/>
      <c r="X447" s="213"/>
      <c r="Y447" s="149" t="s">
        <v>273</v>
      </c>
      <c r="Z447" s="154" t="s">
        <v>293</v>
      </c>
      <c r="AA447" s="155">
        <f>IF(AA444&lt;=AA425,0,IF(AA444&lt;=AA426,(AA418-AA420)*(AA444-AA425)/2,(AA418-AA420)*(AA426-AA425)/2))</f>
        <v>0</v>
      </c>
      <c r="AB447" s="70">
        <f>IF(AB444&lt;=AB425,0,IF(AB444&lt;=AB426,(AB418-AB420)*(AB444-AB425)/2,(AB418-AB420)*(AB426-AB425)/2))</f>
        <v>5</v>
      </c>
      <c r="AC447" s="70">
        <f>IF(AC444&lt;=AC425,0,IF(AC444&lt;=AC426,(AC418-AC420)*(AC444-AC425)/2,(AC418-AC420)*(AC426-AC425)/2))</f>
        <v>110</v>
      </c>
      <c r="AD447" s="156">
        <f>IF(AD444&lt;=AD425,0,IF(AD444&lt;=AD426,(AD418-AD420)*(AD444-AD425)/2,(AD418-AD420)*(AD426-AD425)/2))</f>
        <v>200</v>
      </c>
      <c r="AE447" s="213"/>
      <c r="AK447" s="13"/>
      <c r="AL447" s="213"/>
      <c r="AM447" s="213"/>
      <c r="AN447" s="213"/>
      <c r="AO447" s="213"/>
      <c r="AP447" s="149" t="s">
        <v>273</v>
      </c>
      <c r="AQ447" s="154" t="s">
        <v>293</v>
      </c>
      <c r="AR447" s="155">
        <f>IF(AR444&lt;=AR425,0,IF(AR444&lt;=AR426,(AR418-AR420)*(AR444-AR425)/2,(AR418-AR420)*(AR426-AR425)/2))</f>
        <v>0</v>
      </c>
      <c r="AS447" s="70">
        <f>IF(AS444&lt;=AS425,0,IF(AS444&lt;=AS426,(AS418-AS420)*(AS444-AS425)/2,(AS418-AS420)*(AS426-AS425)/2))</f>
        <v>5</v>
      </c>
      <c r="AT447" s="70">
        <f>IF(AT444&lt;=AT425,0,IF(AT444&lt;=AT426,(AT418-AT420)*(AT444-AT425)/2,(AT418-AT420)*(AT426-AT425)/2))</f>
        <v>110</v>
      </c>
      <c r="AU447" s="156">
        <f>IF(AU444&lt;=AU425,0,IF(AU444&lt;=AU426,(AU418-AU420)*(AU444-AU425)/2,(AU418-AU420)*(AU426-AU425)/2))</f>
        <v>200</v>
      </c>
      <c r="AV447" s="213"/>
      <c r="BB447" s="13"/>
      <c r="BC447" s="213"/>
      <c r="BD447" s="213"/>
      <c r="BE447" s="213"/>
      <c r="BF447" s="213"/>
      <c r="BG447" s="149" t="s">
        <v>273</v>
      </c>
      <c r="BH447" s="154" t="s">
        <v>293</v>
      </c>
      <c r="BI447" s="155">
        <f>IF(BI444&lt;=BI425,0,IF(BI444&lt;=BI426,(BI418-BI420)*(BI444-BI425)/2,(BI418-BI420)*(BI426-BI425)/2))</f>
        <v>0</v>
      </c>
      <c r="BJ447" s="70">
        <f>IF(BJ444&lt;=BJ425,0,IF(BJ444&lt;=BJ426,(BJ418-BJ420)*(BJ444-BJ425)/2,(BJ418-BJ420)*(BJ426-BJ425)/2))</f>
        <v>5</v>
      </c>
      <c r="BK447" s="70">
        <f>IF(BK444&lt;=BK425,0,IF(BK444&lt;=BK426,(BK418-BK420)*(BK444-BK425)/2,(BK418-BK420)*(BK426-BK425)/2))</f>
        <v>110</v>
      </c>
      <c r="BL447" s="156">
        <f>IF(BL444&lt;=BL425,0,IF(BL444&lt;=BL426,(BL418-BL420)*(BL444-BL425)/2,(BL418-BL420)*(BL426-BL425)/2))</f>
        <v>200</v>
      </c>
      <c r="BM447" s="213"/>
      <c r="BS447" s="13"/>
      <c r="BT447" s="213"/>
      <c r="BU447" s="213"/>
      <c r="BV447" s="213"/>
      <c r="BW447" s="213"/>
      <c r="BX447" s="149" t="s">
        <v>273</v>
      </c>
      <c r="BY447" s="154" t="s">
        <v>293</v>
      </c>
      <c r="BZ447" s="155">
        <f>IF(BZ444&lt;=BZ425,0,IF(BZ444&lt;=BZ426,(BZ418-BZ420)*(BZ444-BZ425)/2,(BZ418-BZ420)*(BZ426-BZ425)/2))</f>
        <v>0</v>
      </c>
      <c r="CA447" s="70">
        <f>IF(CA444&lt;=CA425,0,IF(CA444&lt;=CA426,(CA418-CA420)*(CA444-CA425)/2,(CA418-CA420)*(CA426-CA425)/2))</f>
        <v>0</v>
      </c>
      <c r="CB447" s="70">
        <f>IF(CB444&lt;=CB425,0,IF(CB444&lt;=CB426,(CB418-CB420)*(CB444-CB425)/2,(CB418-CB420)*(CB426-CB425)/2))</f>
        <v>0</v>
      </c>
      <c r="CC447" s="156">
        <f>IF(CC444&lt;=CC425,0,IF(CC444&lt;=CC426,(CC418-CC420)*(CC444-CC425)/2,(CC418-CC420)*(CC426-CC425)/2))</f>
        <v>0</v>
      </c>
      <c r="CD447" s="213"/>
      <c r="CJ447" s="13"/>
      <c r="CK447" s="213"/>
      <c r="CL447" s="213"/>
      <c r="CM447" s="213"/>
      <c r="CN447" s="213"/>
      <c r="CO447" s="149" t="s">
        <v>273</v>
      </c>
      <c r="CP447" s="154" t="s">
        <v>293</v>
      </c>
      <c r="CQ447" s="155">
        <f>IF(CQ444&lt;=CQ425,0,IF(CQ444&lt;=CQ426,(CQ418-CQ420)*(CQ444-CQ425)/2,(CQ418-CQ420)*(CQ426-CQ425)/2))</f>
        <v>0</v>
      </c>
      <c r="CR447" s="70">
        <f>IF(CR444&lt;=CR425,0,IF(CR444&lt;=CR426,(CR418-CR420)*(CR444-CR425)/2,(CR418-CR420)*(CR426-CR425)/2))</f>
        <v>0</v>
      </c>
      <c r="CS447" s="70">
        <f>IF(CS444&lt;=CS425,0,IF(CS444&lt;=CS426,(CS418-CS420)*(CS444-CS425)/2,(CS418-CS420)*(CS426-CS425)/2))</f>
        <v>0</v>
      </c>
      <c r="CT447" s="156">
        <f>IF(CT444&lt;=CT425,0,IF(CT444&lt;=CT426,(CT418-CT420)*(CT444-CT425)/2,(CT418-CT420)*(CT426-CT425)/2))</f>
        <v>0</v>
      </c>
      <c r="CU447" s="213"/>
      <c r="DA447" s="13"/>
      <c r="DB447" s="213"/>
      <c r="DC447" s="213"/>
      <c r="DD447" s="213"/>
      <c r="DE447" s="213"/>
      <c r="DF447" s="149" t="s">
        <v>273</v>
      </c>
      <c r="DG447" s="154" t="s">
        <v>293</v>
      </c>
      <c r="DH447" s="155">
        <f>IF(DH444&lt;=DH425,0,IF(DH444&lt;=DH426,(DH418-DH420)*(DH444-DH425)/2,(DH418-DH420)*(DH426-DH425)/2))</f>
        <v>0</v>
      </c>
      <c r="DI447" s="70">
        <f>IF(DI444&lt;=DI425,0,IF(DI444&lt;=DI426,(DI418-DI420)*(DI444-DI425)/2,(DI418-DI420)*(DI426-DI425)/2))</f>
        <v>0</v>
      </c>
      <c r="DJ447" s="70">
        <f>IF(DJ444&lt;=DJ425,0,IF(DJ444&lt;=DJ426,(DJ418-DJ420)*(DJ444-DJ425)/2,(DJ418-DJ420)*(DJ426-DJ425)/2))</f>
        <v>0</v>
      </c>
      <c r="DK447" s="156">
        <f>IF(DK444&lt;=DK425,0,IF(DK444&lt;=DK426,(DK418-DK420)*(DK444-DK425)/2,(DK418-DK420)*(DK426-DK425)/2))</f>
        <v>0</v>
      </c>
      <c r="DL447" s="213"/>
      <c r="DR447" s="13"/>
      <c r="DS447" s="213"/>
      <c r="DT447" s="213"/>
      <c r="DU447" s="213"/>
      <c r="DV447" s="213"/>
      <c r="DW447" s="149" t="s">
        <v>273</v>
      </c>
      <c r="DX447" s="154" t="s">
        <v>293</v>
      </c>
      <c r="DY447" s="155">
        <f>IF(DY444&lt;=DY425,0,IF(DY444&lt;=DY426,(DY418-DY420)*(DY444-DY425)/2,(DY418-DY420)*(DY426-DY425)/2))</f>
        <v>0</v>
      </c>
      <c r="DZ447" s="70">
        <f>IF(DZ444&lt;=DZ425,0,IF(DZ444&lt;=DZ426,(DZ418-DZ420)*(DZ444-DZ425)/2,(DZ418-DZ420)*(DZ426-DZ425)/2))</f>
        <v>0</v>
      </c>
      <c r="EA447" s="70">
        <f>IF(EA444&lt;=EA425,0,IF(EA444&lt;=EA426,(EA418-EA420)*(EA444-EA425)/2,(EA418-EA420)*(EA426-EA425)/2))</f>
        <v>0</v>
      </c>
      <c r="EB447" s="156">
        <f>IF(EB444&lt;=EB425,0,IF(EB444&lt;=EB426,(EB418-EB420)*(EB444-EB425)/2,(EB418-EB420)*(EB426-EB425)/2))</f>
        <v>0</v>
      </c>
      <c r="EC447" s="213"/>
    </row>
    <row r="448" spans="3:133" x14ac:dyDescent="0.2">
      <c r="C448" s="13"/>
      <c r="D448" s="17"/>
      <c r="E448" s="17"/>
      <c r="F448" s="17"/>
      <c r="G448" s="17"/>
      <c r="H448" s="149" t="s">
        <v>275</v>
      </c>
      <c r="I448" s="154" t="s">
        <v>294</v>
      </c>
      <c r="J448" s="155">
        <f>IF(J444&lt;=J426,0,IF(J444&lt;=J417,(J444-J426)*(((J418-J420)/2)-J445)/2,J425*(J418-J420)/2))</f>
        <v>0</v>
      </c>
      <c r="K448" s="70">
        <f>IF(K444&lt;=K426,0,IF(K444&lt;=K417,(K444-K426)*(((K418-K420)/2)-K445)/2,K425*(K418-K420)/2))</f>
        <v>0</v>
      </c>
      <c r="L448" s="70">
        <f>IF(L444&lt;=L426,0,IF(L444&lt;=L417,(L444-L426)*(((L418-L420)/2)-L445)/2,L425*(L418-L420)/2))</f>
        <v>0</v>
      </c>
      <c r="M448" s="156">
        <f>IF(M444&lt;=M426,0,IF(M444&lt;=M417,(M444-M426)*(((M418-M420)/2)-M445)/2,M425*(M418-M420)/2))</f>
        <v>50</v>
      </c>
      <c r="N448" s="17"/>
      <c r="T448" s="13"/>
      <c r="U448" s="213"/>
      <c r="V448" s="213"/>
      <c r="W448" s="213"/>
      <c r="X448" s="213"/>
      <c r="Y448" s="149" t="s">
        <v>275</v>
      </c>
      <c r="Z448" s="154" t="s">
        <v>294</v>
      </c>
      <c r="AA448" s="155">
        <f>IF(AA444&lt;=AA426,0,IF(AA444&lt;=AA417,(AA444-AA426)*(((AA418-AA420)/2)-AA445)/2,AA425*(AA418-AA420)/2))</f>
        <v>0</v>
      </c>
      <c r="AB448" s="70">
        <f>IF(AB444&lt;=AB426,0,IF(AB444&lt;=AB417,(AB444-AB426)*(((AB418-AB420)/2)-AB445)/2,AB425*(AB418-AB420)/2))</f>
        <v>0</v>
      </c>
      <c r="AC448" s="70">
        <f>IF(AC444&lt;=AC426,0,IF(AC444&lt;=AC417,(AC444-AC426)*(((AC418-AC420)/2)-AC445)/2,AC425*(AC418-AC420)/2))</f>
        <v>0</v>
      </c>
      <c r="AD448" s="156">
        <f>IF(AD444&lt;=AD426,0,IF(AD444&lt;=AD417,(AD444-AD426)*(((AD418-AD420)/2)-AD445)/2,AD425*(AD418-AD420)/2))</f>
        <v>50</v>
      </c>
      <c r="AE448" s="213"/>
      <c r="AK448" s="13"/>
      <c r="AL448" s="213"/>
      <c r="AM448" s="213"/>
      <c r="AN448" s="213"/>
      <c r="AO448" s="213"/>
      <c r="AP448" s="149" t="s">
        <v>275</v>
      </c>
      <c r="AQ448" s="154" t="s">
        <v>294</v>
      </c>
      <c r="AR448" s="155">
        <f>IF(AR444&lt;=AR426,0,IF(AR444&lt;=AR417,(AR444-AR426)*(((AR418-AR420)/2)-AR445)/2,AR425*(AR418-AR420)/2))</f>
        <v>0</v>
      </c>
      <c r="AS448" s="70">
        <f>IF(AS444&lt;=AS426,0,IF(AS444&lt;=AS417,(AS444-AS426)*(((AS418-AS420)/2)-AS445)/2,AS425*(AS418-AS420)/2))</f>
        <v>0</v>
      </c>
      <c r="AT448" s="70">
        <f>IF(AT444&lt;=AT426,0,IF(AT444&lt;=AT417,(AT444-AT426)*(((AT418-AT420)/2)-AT445)/2,AT425*(AT418-AT420)/2))</f>
        <v>0</v>
      </c>
      <c r="AU448" s="156">
        <f>IF(AU444&lt;=AU426,0,IF(AU444&lt;=AU417,(AU444-AU426)*(((AU418-AU420)/2)-AU445)/2,AU425*(AU418-AU420)/2))</f>
        <v>50</v>
      </c>
      <c r="AV448" s="213"/>
      <c r="BB448" s="13"/>
      <c r="BC448" s="213"/>
      <c r="BD448" s="213"/>
      <c r="BE448" s="213"/>
      <c r="BF448" s="213"/>
      <c r="BG448" s="149" t="s">
        <v>275</v>
      </c>
      <c r="BH448" s="154" t="s">
        <v>294</v>
      </c>
      <c r="BI448" s="155">
        <f>IF(BI444&lt;=BI426,0,IF(BI444&lt;=BI417,(BI444-BI426)*(((BI418-BI420)/2)-BI445)/2,BI425*(BI418-BI420)/2))</f>
        <v>0</v>
      </c>
      <c r="BJ448" s="70">
        <f>IF(BJ444&lt;=BJ426,0,IF(BJ444&lt;=BJ417,(BJ444-BJ426)*(((BJ418-BJ420)/2)-BJ445)/2,BJ425*(BJ418-BJ420)/2))</f>
        <v>0</v>
      </c>
      <c r="BK448" s="70">
        <f>IF(BK444&lt;=BK426,0,IF(BK444&lt;=BK417,(BK444-BK426)*(((BK418-BK420)/2)-BK445)/2,BK425*(BK418-BK420)/2))</f>
        <v>0</v>
      </c>
      <c r="BL448" s="156">
        <f>IF(BL444&lt;=BL426,0,IF(BL444&lt;=BL417,(BL444-BL426)*(((BL418-BL420)/2)-BL445)/2,BL425*(BL418-BL420)/2))</f>
        <v>50</v>
      </c>
      <c r="BM448" s="213"/>
      <c r="BS448" s="13"/>
      <c r="BT448" s="213"/>
      <c r="BU448" s="213"/>
      <c r="BV448" s="213"/>
      <c r="BW448" s="213"/>
      <c r="BX448" s="149" t="s">
        <v>275</v>
      </c>
      <c r="BY448" s="154" t="s">
        <v>294</v>
      </c>
      <c r="BZ448" s="155">
        <f>IF(BZ444&lt;=BZ426,0,IF(BZ444&lt;=BZ417,(BZ444-BZ426)*(((BZ418-BZ420)/2)-BZ445)/2,BZ425*(BZ418-BZ420)/2))</f>
        <v>0</v>
      </c>
      <c r="CA448" s="70">
        <f>IF(CA444&lt;=CA426,0,IF(CA444&lt;=CA417,(CA444-CA426)*(((CA418-CA420)/2)-CA445)/2,CA425*(CA418-CA420)/2))</f>
        <v>0.125</v>
      </c>
      <c r="CB448" s="70">
        <f>IF(CB444&lt;=CB426,0,IF(CB444&lt;=CB417,(CB444-CB426)*(((CB418-CB420)/2)-CB445)/2,CB425*(CB418-CB420)/2))</f>
        <v>50</v>
      </c>
      <c r="CC448" s="156">
        <f>IF(CC444&lt;=CC426,0,IF(CC444&lt;=CC417,(CC444-CC426)*(((CC418-CC420)/2)-CC445)/2,CC425*(CC418-CC420)/2))</f>
        <v>50</v>
      </c>
      <c r="CD448" s="213"/>
      <c r="CJ448" s="13"/>
      <c r="CK448" s="213"/>
      <c r="CL448" s="213"/>
      <c r="CM448" s="213"/>
      <c r="CN448" s="213"/>
      <c r="CO448" s="149" t="s">
        <v>275</v>
      </c>
      <c r="CP448" s="154" t="s">
        <v>294</v>
      </c>
      <c r="CQ448" s="155">
        <f>IF(CQ444&lt;=CQ426,0,IF(CQ444&lt;=CQ417,(CQ444-CQ426)*(((CQ418-CQ420)/2)-CQ445)/2,CQ425*(CQ418-CQ420)/2))</f>
        <v>0</v>
      </c>
      <c r="CR448" s="70">
        <f>IF(CR444&lt;=CR426,0,IF(CR444&lt;=CR417,(CR444-CR426)*(((CR418-CR420)/2)-CR445)/2,CR425*(CR418-CR420)/2))</f>
        <v>0.125</v>
      </c>
      <c r="CS448" s="70">
        <f>IF(CS444&lt;=CS426,0,IF(CS444&lt;=CS417,(CS444-CS426)*(((CS418-CS420)/2)-CS445)/2,CS425*(CS418-CS420)/2))</f>
        <v>50</v>
      </c>
      <c r="CT448" s="156">
        <f>IF(CT444&lt;=CT426,0,IF(CT444&lt;=CT417,(CT444-CT426)*(((CT418-CT420)/2)-CT445)/2,CT425*(CT418-CT420)/2))</f>
        <v>50</v>
      </c>
      <c r="CU448" s="213"/>
      <c r="DA448" s="13"/>
      <c r="DB448" s="213"/>
      <c r="DC448" s="213"/>
      <c r="DD448" s="213"/>
      <c r="DE448" s="213"/>
      <c r="DF448" s="149" t="s">
        <v>275</v>
      </c>
      <c r="DG448" s="154" t="s">
        <v>294</v>
      </c>
      <c r="DH448" s="155">
        <f>IF(DH444&lt;=DH426,0,IF(DH444&lt;=DH417,(DH444-DH426)*(((DH418-DH420)/2)-DH445)/2,DH425*(DH418-DH420)/2))</f>
        <v>0</v>
      </c>
      <c r="DI448" s="70">
        <f>IF(DI444&lt;=DI426,0,IF(DI444&lt;=DI417,(DI444-DI426)*(((DI418-DI420)/2)-DI445)/2,DI425*(DI418-DI420)/2))</f>
        <v>0.125</v>
      </c>
      <c r="DJ448" s="70">
        <f>IF(DJ444&lt;=DJ426,0,IF(DJ444&lt;=DJ417,(DJ444-DJ426)*(((DJ418-DJ420)/2)-DJ445)/2,DJ425*(DJ418-DJ420)/2))</f>
        <v>50</v>
      </c>
      <c r="DK448" s="156">
        <f>IF(DK444&lt;=DK426,0,IF(DK444&lt;=DK417,(DK444-DK426)*(((DK418-DK420)/2)-DK445)/2,DK425*(DK418-DK420)/2))</f>
        <v>50</v>
      </c>
      <c r="DL448" s="213"/>
      <c r="DR448" s="13"/>
      <c r="DS448" s="213"/>
      <c r="DT448" s="213"/>
      <c r="DU448" s="213"/>
      <c r="DV448" s="213"/>
      <c r="DW448" s="149" t="s">
        <v>275</v>
      </c>
      <c r="DX448" s="154" t="s">
        <v>294</v>
      </c>
      <c r="DY448" s="155">
        <f>IF(DY444&lt;=DY426,0,IF(DY444&lt;=DY417,(DY444-DY426)*(((DY418-DY420)/2)-DY445)/2,DY425*(DY418-DY420)/2))</f>
        <v>0</v>
      </c>
      <c r="DZ448" s="70">
        <f>IF(DZ444&lt;=DZ426,0,IF(DZ444&lt;=DZ417,(DZ444-DZ426)*(((DZ418-DZ420)/2)-DZ445)/2,DZ425*(DZ418-DZ420)/2))</f>
        <v>0.125</v>
      </c>
      <c r="EA448" s="70">
        <f>IF(EA444&lt;=EA426,0,IF(EA444&lt;=EA417,(EA444-EA426)*(((EA418-EA420)/2)-EA445)/2,EA425*(EA418-EA420)/2))</f>
        <v>50</v>
      </c>
      <c r="EB448" s="156">
        <f>IF(EB444&lt;=EB426,0,IF(EB444&lt;=EB417,(EB444-EB426)*(((EB418-EB420)/2)-EB445)/2,EB425*(EB418-EB420)/2))</f>
        <v>50</v>
      </c>
      <c r="EC448" s="213"/>
    </row>
    <row r="449" spans="2:136" x14ac:dyDescent="0.2">
      <c r="C449" s="13"/>
      <c r="D449" s="17"/>
      <c r="E449" s="17"/>
      <c r="F449" s="17"/>
      <c r="G449" s="17"/>
      <c r="H449" s="149" t="s">
        <v>277</v>
      </c>
      <c r="I449" s="161" t="s">
        <v>295</v>
      </c>
      <c r="J449" s="162">
        <f>IF(J444&lt;=J426,0,IF(J444&lt;=J417,J445*(J444-J426),0))</f>
        <v>0</v>
      </c>
      <c r="K449" s="163">
        <f>IF(K444&lt;=K426,0,IF(K444&lt;=K417,K445*(K444-K426),0))</f>
        <v>0</v>
      </c>
      <c r="L449" s="163">
        <f>IF(L444&lt;=L426,0,IF(L444&lt;=L417,L445*(L444-L426),0))</f>
        <v>0</v>
      </c>
      <c r="M449" s="164">
        <f>IF(M444&lt;=M426,0,IF(M444&lt;=M417,M445*(M444-M426),0))</f>
        <v>0</v>
      </c>
      <c r="N449" s="17"/>
      <c r="T449" s="13"/>
      <c r="U449" s="213"/>
      <c r="V449" s="213"/>
      <c r="W449" s="213"/>
      <c r="X449" s="213"/>
      <c r="Y449" s="149" t="s">
        <v>277</v>
      </c>
      <c r="Z449" s="161" t="s">
        <v>295</v>
      </c>
      <c r="AA449" s="162">
        <f>IF(AA444&lt;=AA426,0,IF(AA444&lt;=AA417,AA445*(AA444-AA426),0))</f>
        <v>0</v>
      </c>
      <c r="AB449" s="163">
        <f>IF(AB444&lt;=AB426,0,IF(AB444&lt;=AB417,AB445*(AB444-AB426),0))</f>
        <v>0</v>
      </c>
      <c r="AC449" s="163">
        <f>IF(AC444&lt;=AC426,0,IF(AC444&lt;=AC417,AC445*(AC444-AC426),0))</f>
        <v>0</v>
      </c>
      <c r="AD449" s="164">
        <f>IF(AD444&lt;=AD426,0,IF(AD444&lt;=AD417,AD445*(AD444-AD426),0))</f>
        <v>0</v>
      </c>
      <c r="AE449" s="213"/>
      <c r="AK449" s="13"/>
      <c r="AL449" s="213"/>
      <c r="AM449" s="213"/>
      <c r="AN449" s="213"/>
      <c r="AO449" s="213"/>
      <c r="AP449" s="149" t="s">
        <v>277</v>
      </c>
      <c r="AQ449" s="161" t="s">
        <v>295</v>
      </c>
      <c r="AR449" s="162">
        <f>IF(AR444&lt;=AR426,0,IF(AR444&lt;=AR417,AR445*(AR444-AR426),0))</f>
        <v>0</v>
      </c>
      <c r="AS449" s="163">
        <f>IF(AS444&lt;=AS426,0,IF(AS444&lt;=AS417,AS445*(AS444-AS426),0))</f>
        <v>0</v>
      </c>
      <c r="AT449" s="163">
        <f>IF(AT444&lt;=AT426,0,IF(AT444&lt;=AT417,AT445*(AT444-AT426),0))</f>
        <v>0</v>
      </c>
      <c r="AU449" s="164">
        <f>IF(AU444&lt;=AU426,0,IF(AU444&lt;=AU417,AU445*(AU444-AU426),0))</f>
        <v>0</v>
      </c>
      <c r="AV449" s="213"/>
      <c r="BB449" s="13"/>
      <c r="BC449" s="213"/>
      <c r="BD449" s="213"/>
      <c r="BE449" s="213"/>
      <c r="BF449" s="213"/>
      <c r="BG449" s="149" t="s">
        <v>277</v>
      </c>
      <c r="BH449" s="161" t="s">
        <v>295</v>
      </c>
      <c r="BI449" s="162">
        <f>IF(BI444&lt;=BI426,0,IF(BI444&lt;=BI417,BI445*(BI444-BI426),0))</f>
        <v>0</v>
      </c>
      <c r="BJ449" s="163">
        <f>IF(BJ444&lt;=BJ426,0,IF(BJ444&lt;=BJ417,BJ445*(BJ444-BJ426),0))</f>
        <v>0</v>
      </c>
      <c r="BK449" s="163">
        <f>IF(BK444&lt;=BK426,0,IF(BK444&lt;=BK417,BK445*(BK444-BK426),0))</f>
        <v>0</v>
      </c>
      <c r="BL449" s="164">
        <f>IF(BL444&lt;=BL426,0,IF(BL444&lt;=BL417,BL445*(BL444-BL426),0))</f>
        <v>0</v>
      </c>
      <c r="BM449" s="213"/>
      <c r="BS449" s="13"/>
      <c r="BT449" s="213"/>
      <c r="BU449" s="213"/>
      <c r="BV449" s="213"/>
      <c r="BW449" s="213"/>
      <c r="BX449" s="149" t="s">
        <v>277</v>
      </c>
      <c r="BY449" s="161" t="s">
        <v>295</v>
      </c>
      <c r="BZ449" s="162">
        <f>IF(BZ444&lt;=BZ426,0,IF(BZ444&lt;=BZ417,BZ445*(BZ444-BZ426),0))</f>
        <v>0</v>
      </c>
      <c r="CA449" s="163">
        <f>IF(CA444&lt;=CA426,0,IF(CA444&lt;=CA417,CA445*(CA444-CA426),0))</f>
        <v>4.75</v>
      </c>
      <c r="CB449" s="163">
        <f>IF(CB444&lt;=CB426,0,IF(CB444&lt;=CB417,CB445*(CB444-CB426),0))</f>
        <v>0</v>
      </c>
      <c r="CC449" s="164">
        <f>IF(CC444&lt;=CC426,0,IF(CC444&lt;=CC417,CC445*(CC444-CC426),0))</f>
        <v>0</v>
      </c>
      <c r="CD449" s="213"/>
      <c r="CJ449" s="13"/>
      <c r="CK449" s="213"/>
      <c r="CL449" s="213"/>
      <c r="CM449" s="213"/>
      <c r="CN449" s="213"/>
      <c r="CO449" s="149" t="s">
        <v>277</v>
      </c>
      <c r="CP449" s="161" t="s">
        <v>295</v>
      </c>
      <c r="CQ449" s="162">
        <f>IF(CQ444&lt;=CQ426,0,IF(CQ444&lt;=CQ417,CQ445*(CQ444-CQ426),0))</f>
        <v>0</v>
      </c>
      <c r="CR449" s="163">
        <f>IF(CR444&lt;=CR426,0,IF(CR444&lt;=CR417,CR445*(CR444-CR426),0))</f>
        <v>4.75</v>
      </c>
      <c r="CS449" s="163">
        <f>IF(CS444&lt;=CS426,0,IF(CS444&lt;=CS417,CS445*(CS444-CS426),0))</f>
        <v>0</v>
      </c>
      <c r="CT449" s="164">
        <f>IF(CT444&lt;=CT426,0,IF(CT444&lt;=CT417,CT445*(CT444-CT426),0))</f>
        <v>0</v>
      </c>
      <c r="CU449" s="213"/>
      <c r="DA449" s="13"/>
      <c r="DB449" s="213"/>
      <c r="DC449" s="213"/>
      <c r="DD449" s="213"/>
      <c r="DE449" s="213"/>
      <c r="DF449" s="149" t="s">
        <v>277</v>
      </c>
      <c r="DG449" s="161" t="s">
        <v>295</v>
      </c>
      <c r="DH449" s="162">
        <f>IF(DH444&lt;=DH426,0,IF(DH444&lt;=DH417,DH445*(DH444-DH426),0))</f>
        <v>0</v>
      </c>
      <c r="DI449" s="163">
        <f>IF(DI444&lt;=DI426,0,IF(DI444&lt;=DI417,DI445*(DI444-DI426),0))</f>
        <v>4.75</v>
      </c>
      <c r="DJ449" s="163">
        <f>IF(DJ444&lt;=DJ426,0,IF(DJ444&lt;=DJ417,DJ445*(DJ444-DJ426),0))</f>
        <v>0</v>
      </c>
      <c r="DK449" s="164">
        <f>IF(DK444&lt;=DK426,0,IF(DK444&lt;=DK417,DK445*(DK444-DK426),0))</f>
        <v>0</v>
      </c>
      <c r="DL449" s="213"/>
      <c r="DR449" s="13"/>
      <c r="DS449" s="213"/>
      <c r="DT449" s="213"/>
      <c r="DU449" s="213"/>
      <c r="DV449" s="213"/>
      <c r="DW449" s="149" t="s">
        <v>277</v>
      </c>
      <c r="DX449" s="161" t="s">
        <v>295</v>
      </c>
      <c r="DY449" s="162">
        <f>IF(DY444&lt;=DY426,0,IF(DY444&lt;=DY417,DY445*(DY444-DY426),0))</f>
        <v>0</v>
      </c>
      <c r="DZ449" s="163">
        <f>IF(DZ444&lt;=DZ426,0,IF(DZ444&lt;=DZ417,DZ445*(DZ444-DZ426),0))</f>
        <v>4.75</v>
      </c>
      <c r="EA449" s="163">
        <f>IF(EA444&lt;=EA426,0,IF(EA444&lt;=EA417,EA445*(EA444-EA426),0))</f>
        <v>0</v>
      </c>
      <c r="EB449" s="164">
        <f>IF(EB444&lt;=EB426,0,IF(EB444&lt;=EB417,EB445*(EB444-EB426),0))</f>
        <v>0</v>
      </c>
      <c r="EC449" s="213"/>
    </row>
    <row r="450" spans="2:136" x14ac:dyDescent="0.2">
      <c r="C450" s="13"/>
      <c r="D450" s="17"/>
      <c r="E450" s="17"/>
      <c r="F450" s="17"/>
      <c r="G450" s="17"/>
      <c r="H450" s="147"/>
      <c r="I450" s="154" t="s">
        <v>296</v>
      </c>
      <c r="J450" s="155">
        <f t="shared" ref="J450:M450" si="246">SUM(J446:J449)</f>
        <v>13.78125</v>
      </c>
      <c r="K450" s="70">
        <f t="shared" si="246"/>
        <v>55</v>
      </c>
      <c r="L450" s="70">
        <f t="shared" si="246"/>
        <v>160</v>
      </c>
      <c r="M450" s="156">
        <f t="shared" si="246"/>
        <v>300</v>
      </c>
      <c r="N450" s="17"/>
      <c r="T450" s="13"/>
      <c r="U450" s="213"/>
      <c r="V450" s="213"/>
      <c r="W450" s="213"/>
      <c r="X450" s="213"/>
      <c r="Y450" s="147"/>
      <c r="Z450" s="154" t="s">
        <v>296</v>
      </c>
      <c r="AA450" s="155">
        <f t="shared" ref="AA450:AD450" si="247">SUM(AA446:AA449)</f>
        <v>13.78125</v>
      </c>
      <c r="AB450" s="70">
        <f t="shared" si="247"/>
        <v>55</v>
      </c>
      <c r="AC450" s="70">
        <f t="shared" si="247"/>
        <v>160</v>
      </c>
      <c r="AD450" s="156">
        <f t="shared" si="247"/>
        <v>300</v>
      </c>
      <c r="AE450" s="213"/>
      <c r="AK450" s="13"/>
      <c r="AL450" s="213"/>
      <c r="AM450" s="213"/>
      <c r="AN450" s="213"/>
      <c r="AO450" s="213"/>
      <c r="AP450" s="147"/>
      <c r="AQ450" s="154" t="s">
        <v>296</v>
      </c>
      <c r="AR450" s="155">
        <f t="shared" ref="AR450:AU450" si="248">SUM(AR446:AR449)</f>
        <v>13.78125</v>
      </c>
      <c r="AS450" s="70">
        <f t="shared" si="248"/>
        <v>55</v>
      </c>
      <c r="AT450" s="70">
        <f t="shared" si="248"/>
        <v>160</v>
      </c>
      <c r="AU450" s="156">
        <f t="shared" si="248"/>
        <v>300</v>
      </c>
      <c r="AV450" s="213"/>
      <c r="BB450" s="13"/>
      <c r="BC450" s="213"/>
      <c r="BD450" s="213"/>
      <c r="BE450" s="213"/>
      <c r="BF450" s="213"/>
      <c r="BG450" s="147"/>
      <c r="BH450" s="154" t="s">
        <v>296</v>
      </c>
      <c r="BI450" s="155">
        <f t="shared" ref="BI450:BL450" si="249">SUM(BI446:BI449)</f>
        <v>13.78125</v>
      </c>
      <c r="BJ450" s="70">
        <f t="shared" si="249"/>
        <v>55</v>
      </c>
      <c r="BK450" s="70">
        <f t="shared" si="249"/>
        <v>160</v>
      </c>
      <c r="BL450" s="156">
        <f t="shared" si="249"/>
        <v>300</v>
      </c>
      <c r="BM450" s="213"/>
      <c r="BS450" s="13"/>
      <c r="BT450" s="213"/>
      <c r="BU450" s="213"/>
      <c r="BV450" s="213"/>
      <c r="BW450" s="213"/>
      <c r="BX450" s="147"/>
      <c r="BY450" s="154" t="s">
        <v>296</v>
      </c>
      <c r="BZ450" s="155">
        <f t="shared" ref="BZ450:CC450" si="250">SUM(BZ446:BZ449)</f>
        <v>13.78125</v>
      </c>
      <c r="CA450" s="70">
        <f t="shared" si="250"/>
        <v>54.875</v>
      </c>
      <c r="CB450" s="70">
        <f t="shared" si="250"/>
        <v>100</v>
      </c>
      <c r="CC450" s="156">
        <f t="shared" si="250"/>
        <v>100</v>
      </c>
      <c r="CD450" s="213"/>
      <c r="CJ450" s="13"/>
      <c r="CK450" s="213"/>
      <c r="CL450" s="213"/>
      <c r="CM450" s="213"/>
      <c r="CN450" s="213"/>
      <c r="CO450" s="147"/>
      <c r="CP450" s="154" t="s">
        <v>296</v>
      </c>
      <c r="CQ450" s="155">
        <f t="shared" ref="CQ450:CT450" si="251">SUM(CQ446:CQ449)</f>
        <v>13.78125</v>
      </c>
      <c r="CR450" s="70">
        <f t="shared" si="251"/>
        <v>54.875</v>
      </c>
      <c r="CS450" s="70">
        <f t="shared" si="251"/>
        <v>100</v>
      </c>
      <c r="CT450" s="156">
        <f t="shared" si="251"/>
        <v>100</v>
      </c>
      <c r="CU450" s="213"/>
      <c r="DA450" s="13"/>
      <c r="DB450" s="213"/>
      <c r="DC450" s="213"/>
      <c r="DD450" s="213"/>
      <c r="DE450" s="213"/>
      <c r="DF450" s="147"/>
      <c r="DG450" s="154" t="s">
        <v>296</v>
      </c>
      <c r="DH450" s="155">
        <f t="shared" ref="DH450:DK450" si="252">SUM(DH446:DH449)</f>
        <v>13.78125</v>
      </c>
      <c r="DI450" s="70">
        <f t="shared" si="252"/>
        <v>54.875</v>
      </c>
      <c r="DJ450" s="70">
        <f t="shared" si="252"/>
        <v>100</v>
      </c>
      <c r="DK450" s="156">
        <f t="shared" si="252"/>
        <v>100</v>
      </c>
      <c r="DL450" s="213"/>
      <c r="DR450" s="13"/>
      <c r="DS450" s="213"/>
      <c r="DT450" s="213"/>
      <c r="DU450" s="213"/>
      <c r="DV450" s="213"/>
      <c r="DW450" s="147"/>
      <c r="DX450" s="154" t="s">
        <v>296</v>
      </c>
      <c r="DY450" s="155">
        <f t="shared" ref="DY450:EB450" si="253">SUM(DY446:DY449)</f>
        <v>13.78125</v>
      </c>
      <c r="DZ450" s="70">
        <f t="shared" si="253"/>
        <v>54.875</v>
      </c>
      <c r="EA450" s="70">
        <f t="shared" si="253"/>
        <v>100</v>
      </c>
      <c r="EB450" s="156">
        <f t="shared" si="253"/>
        <v>100</v>
      </c>
      <c r="EC450" s="213"/>
    </row>
    <row r="451" spans="2:136" x14ac:dyDescent="0.2">
      <c r="C451" s="13"/>
      <c r="D451" s="17"/>
      <c r="E451" s="17"/>
      <c r="F451" s="17"/>
      <c r="G451" s="17"/>
      <c r="H451" s="147"/>
      <c r="I451" s="157" t="s">
        <v>297</v>
      </c>
      <c r="J451" s="158">
        <f>IF(J444&lt;=J425,2*J444/3,2*J425/3)</f>
        <v>3.5</v>
      </c>
      <c r="K451" s="159">
        <f t="shared" ref="K451:M451" si="254">IF(K444&lt;=K425,2*K444/3,2*K425/3)</f>
        <v>6.666666666666667</v>
      </c>
      <c r="L451" s="159">
        <f t="shared" si="254"/>
        <v>6.666666666666667</v>
      </c>
      <c r="M451" s="160">
        <f t="shared" si="254"/>
        <v>6.666666666666667</v>
      </c>
      <c r="N451" s="17"/>
      <c r="T451" s="13"/>
      <c r="U451" s="213"/>
      <c r="V451" s="213"/>
      <c r="W451" s="213"/>
      <c r="X451" s="213"/>
      <c r="Y451" s="147"/>
      <c r="Z451" s="157" t="s">
        <v>297</v>
      </c>
      <c r="AA451" s="158">
        <f>IF(AA444&lt;=AA425,2*AA444/3,2*AA425/3)</f>
        <v>3.5</v>
      </c>
      <c r="AB451" s="159">
        <f t="shared" ref="AB451:AD451" si="255">IF(AB444&lt;=AB425,2*AB444/3,2*AB425/3)</f>
        <v>6.666666666666667</v>
      </c>
      <c r="AC451" s="159">
        <f t="shared" si="255"/>
        <v>6.666666666666667</v>
      </c>
      <c r="AD451" s="160">
        <f t="shared" si="255"/>
        <v>6.666666666666667</v>
      </c>
      <c r="AE451" s="213"/>
      <c r="AK451" s="13"/>
      <c r="AL451" s="213"/>
      <c r="AM451" s="213"/>
      <c r="AN451" s="213"/>
      <c r="AO451" s="213"/>
      <c r="AP451" s="147"/>
      <c r="AQ451" s="157" t="s">
        <v>297</v>
      </c>
      <c r="AR451" s="158">
        <f>IF(AR444&lt;=AR425,2*AR444/3,2*AR425/3)</f>
        <v>3.5</v>
      </c>
      <c r="AS451" s="159">
        <f t="shared" ref="AS451:AU451" si="256">IF(AS444&lt;=AS425,2*AS444/3,2*AS425/3)</f>
        <v>6.666666666666667</v>
      </c>
      <c r="AT451" s="159">
        <f t="shared" si="256"/>
        <v>6.666666666666667</v>
      </c>
      <c r="AU451" s="160">
        <f t="shared" si="256"/>
        <v>6.666666666666667</v>
      </c>
      <c r="AV451" s="213"/>
      <c r="BB451" s="13"/>
      <c r="BC451" s="213"/>
      <c r="BD451" s="213"/>
      <c r="BE451" s="213"/>
      <c r="BF451" s="213"/>
      <c r="BG451" s="147"/>
      <c r="BH451" s="157" t="s">
        <v>297</v>
      </c>
      <c r="BI451" s="158">
        <f>IF(BI444&lt;=BI425,2*BI444/3,2*BI425/3)</f>
        <v>3.5</v>
      </c>
      <c r="BJ451" s="159">
        <f t="shared" ref="BJ451:BL451" si="257">IF(BJ444&lt;=BJ425,2*BJ444/3,2*BJ425/3)</f>
        <v>6.666666666666667</v>
      </c>
      <c r="BK451" s="159">
        <f t="shared" si="257"/>
        <v>6.666666666666667</v>
      </c>
      <c r="BL451" s="160">
        <f t="shared" si="257"/>
        <v>6.666666666666667</v>
      </c>
      <c r="BM451" s="213"/>
      <c r="BS451" s="13"/>
      <c r="BT451" s="213"/>
      <c r="BU451" s="213"/>
      <c r="BV451" s="213"/>
      <c r="BW451" s="213"/>
      <c r="BX451" s="147"/>
      <c r="BY451" s="157" t="s">
        <v>297</v>
      </c>
      <c r="BZ451" s="158">
        <f>IF(BZ444&lt;=BZ425,2*BZ444/3,2*BZ425/3)</f>
        <v>3.5</v>
      </c>
      <c r="CA451" s="159">
        <f t="shared" ref="CA451:CC451" si="258">IF(CA444&lt;=CA425,2*CA444/3,2*CA425/3)</f>
        <v>6.666666666666667</v>
      </c>
      <c r="CB451" s="159">
        <f t="shared" si="258"/>
        <v>6.666666666666667</v>
      </c>
      <c r="CC451" s="160">
        <f t="shared" si="258"/>
        <v>6.666666666666667</v>
      </c>
      <c r="CD451" s="213"/>
      <c r="CJ451" s="13"/>
      <c r="CK451" s="213"/>
      <c r="CL451" s="213"/>
      <c r="CM451" s="213"/>
      <c r="CN451" s="213"/>
      <c r="CO451" s="147"/>
      <c r="CP451" s="157" t="s">
        <v>297</v>
      </c>
      <c r="CQ451" s="158">
        <f>IF(CQ444&lt;=CQ425,2*CQ444/3,2*CQ425/3)</f>
        <v>3.5</v>
      </c>
      <c r="CR451" s="159">
        <f t="shared" ref="CR451:CT451" si="259">IF(CR444&lt;=CR425,2*CR444/3,2*CR425/3)</f>
        <v>6.666666666666667</v>
      </c>
      <c r="CS451" s="159">
        <f t="shared" si="259"/>
        <v>6.666666666666667</v>
      </c>
      <c r="CT451" s="160">
        <f t="shared" si="259"/>
        <v>6.666666666666667</v>
      </c>
      <c r="CU451" s="213"/>
      <c r="DA451" s="13"/>
      <c r="DB451" s="213"/>
      <c r="DC451" s="213"/>
      <c r="DD451" s="213"/>
      <c r="DE451" s="213"/>
      <c r="DF451" s="147"/>
      <c r="DG451" s="157" t="s">
        <v>297</v>
      </c>
      <c r="DH451" s="158">
        <f>IF(DH444&lt;=DH425,2*DH444/3,2*DH425/3)</f>
        <v>3.5</v>
      </c>
      <c r="DI451" s="159">
        <f t="shared" ref="DI451:DK451" si="260">IF(DI444&lt;=DI425,2*DI444/3,2*DI425/3)</f>
        <v>6.666666666666667</v>
      </c>
      <c r="DJ451" s="159">
        <f t="shared" si="260"/>
        <v>6.666666666666667</v>
      </c>
      <c r="DK451" s="160">
        <f t="shared" si="260"/>
        <v>6.666666666666667</v>
      </c>
      <c r="DL451" s="213"/>
      <c r="DR451" s="13"/>
      <c r="DS451" s="213"/>
      <c r="DT451" s="213"/>
      <c r="DU451" s="213"/>
      <c r="DV451" s="213"/>
      <c r="DW451" s="147"/>
      <c r="DX451" s="157" t="s">
        <v>297</v>
      </c>
      <c r="DY451" s="158">
        <f>IF(DY444&lt;=DY425,2*DY444/3,2*DY425/3)</f>
        <v>3.5</v>
      </c>
      <c r="DZ451" s="159">
        <f t="shared" ref="DZ451:EB451" si="261">IF(DZ444&lt;=DZ425,2*DZ444/3,2*DZ425/3)</f>
        <v>6.666666666666667</v>
      </c>
      <c r="EA451" s="159">
        <f t="shared" si="261"/>
        <v>6.666666666666667</v>
      </c>
      <c r="EB451" s="160">
        <f t="shared" si="261"/>
        <v>6.666666666666667</v>
      </c>
      <c r="EC451" s="213"/>
    </row>
    <row r="452" spans="2:136" x14ac:dyDescent="0.2">
      <c r="C452" s="13"/>
      <c r="E452" s="82"/>
      <c r="F452" s="31"/>
      <c r="G452" s="169" t="s">
        <v>298</v>
      </c>
      <c r="H452" s="170">
        <f>SUM(J456:M456)</f>
        <v>300</v>
      </c>
      <c r="I452" s="154" t="s">
        <v>299</v>
      </c>
      <c r="J452" s="155">
        <f>IF(J444&lt;=J425,0,IF(J444&lt;=J426,J425+(J444-J425)/2,J425+(J426-J425)/2))</f>
        <v>0</v>
      </c>
      <c r="K452" s="70">
        <f>IF(K444&lt;=K425,0,IF(K444&lt;=K426,K425+(K444-K425)/2,K425+(K426-K425)/2))</f>
        <v>10.25</v>
      </c>
      <c r="L452" s="70">
        <f>IF(L444&lt;=L425,0,IF(L444&lt;=L426,L425+(L444-L425)/2,L425+(L426-L425)/2))</f>
        <v>15.5</v>
      </c>
      <c r="M452" s="156">
        <f>IF(M444&lt;=M425,0,IF(M444&lt;=M426,M425+(M444-M425)/2,M425+(M426-M425)/2))</f>
        <v>20</v>
      </c>
      <c r="N452" s="17"/>
      <c r="T452" s="13"/>
      <c r="V452" s="215"/>
      <c r="W452" s="216"/>
      <c r="X452" s="169" t="s">
        <v>298</v>
      </c>
      <c r="Y452" s="170">
        <f>SUM(AA456:AD456)</f>
        <v>300</v>
      </c>
      <c r="Z452" s="154" t="s">
        <v>299</v>
      </c>
      <c r="AA452" s="155">
        <f>IF(AA444&lt;=AA425,0,IF(AA444&lt;=AA426,AA425+(AA444-AA425)/2,AA425+(AA426-AA425)/2))</f>
        <v>0</v>
      </c>
      <c r="AB452" s="70">
        <f>IF(AB444&lt;=AB425,0,IF(AB444&lt;=AB426,AB425+(AB444-AB425)/2,AB425+(AB426-AB425)/2))</f>
        <v>10.25</v>
      </c>
      <c r="AC452" s="70">
        <f>IF(AC444&lt;=AC425,0,IF(AC444&lt;=AC426,AC425+(AC444-AC425)/2,AC425+(AC426-AC425)/2))</f>
        <v>15.5</v>
      </c>
      <c r="AD452" s="156">
        <f>IF(AD444&lt;=AD425,0,IF(AD444&lt;=AD426,AD425+(AD444-AD425)/2,AD425+(AD426-AD425)/2))</f>
        <v>20</v>
      </c>
      <c r="AE452" s="213"/>
      <c r="AK452" s="13"/>
      <c r="AM452" s="215"/>
      <c r="AN452" s="216"/>
      <c r="AO452" s="169" t="s">
        <v>298</v>
      </c>
      <c r="AP452" s="170">
        <f>SUM(AR456:AU456)</f>
        <v>300</v>
      </c>
      <c r="AQ452" s="154" t="s">
        <v>299</v>
      </c>
      <c r="AR452" s="155">
        <f>IF(AR444&lt;=AR425,0,IF(AR444&lt;=AR426,AR425+(AR444-AR425)/2,AR425+(AR426-AR425)/2))</f>
        <v>0</v>
      </c>
      <c r="AS452" s="70">
        <f>IF(AS444&lt;=AS425,0,IF(AS444&lt;=AS426,AS425+(AS444-AS425)/2,AS425+(AS426-AS425)/2))</f>
        <v>10.25</v>
      </c>
      <c r="AT452" s="70">
        <f>IF(AT444&lt;=AT425,0,IF(AT444&lt;=AT426,AT425+(AT444-AT425)/2,AT425+(AT426-AT425)/2))</f>
        <v>15.5</v>
      </c>
      <c r="AU452" s="156">
        <f>IF(AU444&lt;=AU425,0,IF(AU444&lt;=AU426,AU425+(AU444-AU425)/2,AU425+(AU426-AU425)/2))</f>
        <v>20</v>
      </c>
      <c r="AV452" s="213"/>
      <c r="BB452" s="13"/>
      <c r="BD452" s="215"/>
      <c r="BE452" s="216"/>
      <c r="BF452" s="169" t="s">
        <v>298</v>
      </c>
      <c r="BG452" s="170">
        <f>SUM(BI456:BL456)</f>
        <v>300</v>
      </c>
      <c r="BH452" s="154" t="s">
        <v>299</v>
      </c>
      <c r="BI452" s="155">
        <f>IF(BI444&lt;=BI425,0,IF(BI444&lt;=BI426,BI425+(BI444-BI425)/2,BI425+(BI426-BI425)/2))</f>
        <v>0</v>
      </c>
      <c r="BJ452" s="70">
        <f>IF(BJ444&lt;=BJ425,0,IF(BJ444&lt;=BJ426,BJ425+(BJ444-BJ425)/2,BJ425+(BJ426-BJ425)/2))</f>
        <v>10.25</v>
      </c>
      <c r="BK452" s="70">
        <f>IF(BK444&lt;=BK425,0,IF(BK444&lt;=BK426,BK425+(BK444-BK425)/2,BK425+(BK426-BK425)/2))</f>
        <v>15.5</v>
      </c>
      <c r="BL452" s="156">
        <f>IF(BL444&lt;=BL425,0,IF(BL444&lt;=BL426,BL425+(BL444-BL425)/2,BL425+(BL426-BL425)/2))</f>
        <v>20</v>
      </c>
      <c r="BM452" s="213"/>
      <c r="BS452" s="13"/>
      <c r="BU452" s="215"/>
      <c r="BV452" s="216"/>
      <c r="BW452" s="169" t="s">
        <v>298</v>
      </c>
      <c r="BX452" s="170">
        <f>SUM(BZ456:CC456)</f>
        <v>100</v>
      </c>
      <c r="BY452" s="154" t="s">
        <v>299</v>
      </c>
      <c r="BZ452" s="155">
        <f>IF(BZ444&lt;=BZ425,0,IF(BZ444&lt;=BZ426,BZ425+(BZ444-BZ425)/2,BZ425+(BZ426-BZ425)/2))</f>
        <v>0</v>
      </c>
      <c r="CA452" s="70">
        <f>IF(CA444&lt;=CA425,0,IF(CA444&lt;=CA426,CA425+(CA444-CA425)/2,CA425+(CA426-CA425)/2))</f>
        <v>10</v>
      </c>
      <c r="CB452" s="70">
        <f>IF(CB444&lt;=CB425,0,IF(CB444&lt;=CB426,CB425+(CB444-CB425)/2,CB425+(CB426-CB425)/2))</f>
        <v>10</v>
      </c>
      <c r="CC452" s="156">
        <f>IF(CC444&lt;=CC425,0,IF(CC444&lt;=CC426,CC425+(CC444-CC425)/2,CC425+(CC426-CC425)/2))</f>
        <v>10</v>
      </c>
      <c r="CD452" s="213"/>
      <c r="CJ452" s="13"/>
      <c r="CL452" s="215"/>
      <c r="CM452" s="216"/>
      <c r="CN452" s="169" t="s">
        <v>298</v>
      </c>
      <c r="CO452" s="170">
        <f>SUM(CQ456:CT456)</f>
        <v>100</v>
      </c>
      <c r="CP452" s="154" t="s">
        <v>299</v>
      </c>
      <c r="CQ452" s="155">
        <f>IF(CQ444&lt;=CQ425,0,IF(CQ444&lt;=CQ426,CQ425+(CQ444-CQ425)/2,CQ425+(CQ426-CQ425)/2))</f>
        <v>0</v>
      </c>
      <c r="CR452" s="70">
        <f>IF(CR444&lt;=CR425,0,IF(CR444&lt;=CR426,CR425+(CR444-CR425)/2,CR425+(CR426-CR425)/2))</f>
        <v>10</v>
      </c>
      <c r="CS452" s="70">
        <f>IF(CS444&lt;=CS425,0,IF(CS444&lt;=CS426,CS425+(CS444-CS425)/2,CS425+(CS426-CS425)/2))</f>
        <v>10</v>
      </c>
      <c r="CT452" s="156">
        <f>IF(CT444&lt;=CT425,0,IF(CT444&lt;=CT426,CT425+(CT444-CT425)/2,CT425+(CT426-CT425)/2))</f>
        <v>10</v>
      </c>
      <c r="CU452" s="213"/>
      <c r="DA452" s="13"/>
      <c r="DC452" s="215"/>
      <c r="DD452" s="216"/>
      <c r="DE452" s="169" t="s">
        <v>298</v>
      </c>
      <c r="DF452" s="170">
        <f>SUM(DH456:DK456)</f>
        <v>100</v>
      </c>
      <c r="DG452" s="154" t="s">
        <v>299</v>
      </c>
      <c r="DH452" s="155">
        <f>IF(DH444&lt;=DH425,0,IF(DH444&lt;=DH426,DH425+(DH444-DH425)/2,DH425+(DH426-DH425)/2))</f>
        <v>0</v>
      </c>
      <c r="DI452" s="70">
        <f>IF(DI444&lt;=DI425,0,IF(DI444&lt;=DI426,DI425+(DI444-DI425)/2,DI425+(DI426-DI425)/2))</f>
        <v>10</v>
      </c>
      <c r="DJ452" s="70">
        <f>IF(DJ444&lt;=DJ425,0,IF(DJ444&lt;=DJ426,DJ425+(DJ444-DJ425)/2,DJ425+(DJ426-DJ425)/2))</f>
        <v>10</v>
      </c>
      <c r="DK452" s="156">
        <f>IF(DK444&lt;=DK425,0,IF(DK444&lt;=DK426,DK425+(DK444-DK425)/2,DK425+(DK426-DK425)/2))</f>
        <v>10</v>
      </c>
      <c r="DL452" s="213"/>
      <c r="DR452" s="13"/>
      <c r="DT452" s="215"/>
      <c r="DU452" s="216"/>
      <c r="DV452" s="169" t="s">
        <v>298</v>
      </c>
      <c r="DW452" s="170">
        <f>SUM(DY456:EB456)</f>
        <v>100</v>
      </c>
      <c r="DX452" s="154" t="s">
        <v>299</v>
      </c>
      <c r="DY452" s="155">
        <f>IF(DY444&lt;=DY425,0,IF(DY444&lt;=DY426,DY425+(DY444-DY425)/2,DY425+(DY426-DY425)/2))</f>
        <v>0</v>
      </c>
      <c r="DZ452" s="70">
        <f>IF(DZ444&lt;=DZ425,0,IF(DZ444&lt;=DZ426,DZ425+(DZ444-DZ425)/2,DZ425+(DZ426-DZ425)/2))</f>
        <v>10</v>
      </c>
      <c r="EA452" s="70">
        <f>IF(EA444&lt;=EA425,0,IF(EA444&lt;=EA426,EA425+(EA444-EA425)/2,EA425+(EA426-EA425)/2))</f>
        <v>10</v>
      </c>
      <c r="EB452" s="156">
        <f>IF(EB444&lt;=EB425,0,IF(EB444&lt;=EB426,EB425+(EB444-EB425)/2,EB425+(EB426-EB425)/2))</f>
        <v>10</v>
      </c>
      <c r="EC452" s="213"/>
    </row>
    <row r="453" spans="2:136" x14ac:dyDescent="0.2">
      <c r="C453" s="13"/>
      <c r="E453" s="92"/>
      <c r="F453" s="30"/>
      <c r="G453" s="129" t="s">
        <v>300</v>
      </c>
      <c r="H453" s="171">
        <f>SUM(J457:M457)</f>
        <v>335.41026230280329</v>
      </c>
      <c r="I453" s="154" t="s">
        <v>301</v>
      </c>
      <c r="J453" s="155">
        <f>IF(J444&lt;=J426,0,IF(J444&lt;=J417,J426+(J444-J426)/3,J426+J425/3))</f>
        <v>0</v>
      </c>
      <c r="K453" s="70">
        <f>IF(K444&lt;=K426,0,IF(K444&lt;=K417,K426+(K444-K426)/3,K426+K425/3))</f>
        <v>0</v>
      </c>
      <c r="L453" s="70">
        <f>IF(L444&lt;=L426,0,IF(L444&lt;=L417,L426+(L444-L426)/3,L426+L425/3))</f>
        <v>0</v>
      </c>
      <c r="M453" s="156">
        <f>IF(M444&lt;=M426,0,IF(M444&lt;=M417,M426+(M444-M426)/3,M426+M425/3))</f>
        <v>33.333333333333336</v>
      </c>
      <c r="N453" s="17"/>
      <c r="T453" s="13"/>
      <c r="V453" s="92"/>
      <c r="W453" s="30"/>
      <c r="X453" s="129" t="s">
        <v>300</v>
      </c>
      <c r="Y453" s="171">
        <f>SUM(AA457:AD457)</f>
        <v>335.41026230280329</v>
      </c>
      <c r="Z453" s="154" t="s">
        <v>301</v>
      </c>
      <c r="AA453" s="155">
        <f>IF(AA444&lt;=AA426,0,IF(AA444&lt;=AA417,AA426+(AA444-AA426)/3,AA426+AA425/3))</f>
        <v>0</v>
      </c>
      <c r="AB453" s="70">
        <f>IF(AB444&lt;=AB426,0,IF(AB444&lt;=AB417,AB426+(AB444-AB426)/3,AB426+AB425/3))</f>
        <v>0</v>
      </c>
      <c r="AC453" s="70">
        <f>IF(AC444&lt;=AC426,0,IF(AC444&lt;=AC417,AC426+(AC444-AC426)/3,AC426+AC425/3))</f>
        <v>0</v>
      </c>
      <c r="AD453" s="156">
        <f>IF(AD444&lt;=AD426,0,IF(AD444&lt;=AD417,AD426+(AD444-AD426)/3,AD426+AD425/3))</f>
        <v>33.333333333333336</v>
      </c>
      <c r="AE453" s="213"/>
      <c r="AK453" s="13"/>
      <c r="AM453" s="92"/>
      <c r="AN453" s="30"/>
      <c r="AO453" s="129" t="s">
        <v>300</v>
      </c>
      <c r="AP453" s="171">
        <f>SUM(AR457:AU457)</f>
        <v>335.41026230280329</v>
      </c>
      <c r="AQ453" s="154" t="s">
        <v>301</v>
      </c>
      <c r="AR453" s="155">
        <f>IF(AR444&lt;=AR426,0,IF(AR444&lt;=AR417,AR426+(AR444-AR426)/3,AR426+AR425/3))</f>
        <v>0</v>
      </c>
      <c r="AS453" s="70">
        <f>IF(AS444&lt;=AS426,0,IF(AS444&lt;=AS417,AS426+(AS444-AS426)/3,AS426+AS425/3))</f>
        <v>0</v>
      </c>
      <c r="AT453" s="70">
        <f>IF(AT444&lt;=AT426,0,IF(AT444&lt;=AT417,AT426+(AT444-AT426)/3,AT426+AT425/3))</f>
        <v>0</v>
      </c>
      <c r="AU453" s="156">
        <f>IF(AU444&lt;=AU426,0,IF(AU444&lt;=AU417,AU426+(AU444-AU426)/3,AU426+AU425/3))</f>
        <v>33.333333333333336</v>
      </c>
      <c r="AV453" s="213"/>
      <c r="BB453" s="13"/>
      <c r="BD453" s="92"/>
      <c r="BE453" s="30"/>
      <c r="BF453" s="129" t="s">
        <v>300</v>
      </c>
      <c r="BG453" s="171">
        <f>SUM(BI457:BL457)</f>
        <v>335.41026230280329</v>
      </c>
      <c r="BH453" s="154" t="s">
        <v>301</v>
      </c>
      <c r="BI453" s="155">
        <f>IF(BI444&lt;=BI426,0,IF(BI444&lt;=BI417,BI426+(BI444-BI426)/3,BI426+BI425/3))</f>
        <v>0</v>
      </c>
      <c r="BJ453" s="70">
        <f>IF(BJ444&lt;=BJ426,0,IF(BJ444&lt;=BJ417,BJ426+(BJ444-BJ426)/3,BJ426+BJ425/3))</f>
        <v>0</v>
      </c>
      <c r="BK453" s="70">
        <f>IF(BK444&lt;=BK426,0,IF(BK444&lt;=BK417,BK426+(BK444-BK426)/3,BK426+BK425/3))</f>
        <v>0</v>
      </c>
      <c r="BL453" s="156">
        <f>IF(BL444&lt;=BL426,0,IF(BL444&lt;=BL417,BL426+(BL444-BL426)/3,BL426+BL425/3))</f>
        <v>33.333333333333336</v>
      </c>
      <c r="BM453" s="213"/>
      <c r="BS453" s="13"/>
      <c r="BU453" s="92"/>
      <c r="BV453" s="30"/>
      <c r="BW453" s="129" t="s">
        <v>300</v>
      </c>
      <c r="BX453" s="171">
        <f>SUM(BZ457:CC457)</f>
        <v>111.8034207676011</v>
      </c>
      <c r="BY453" s="154" t="s">
        <v>301</v>
      </c>
      <c r="BZ453" s="155">
        <f>IF(BZ444&lt;=BZ426,0,IF(BZ444&lt;=BZ417,BZ426+(BZ444-BZ426)/3,BZ426+BZ425/3))</f>
        <v>0</v>
      </c>
      <c r="CA453" s="70">
        <f>IF(CA444&lt;=CA426,0,IF(CA444&lt;=CA417,CA426+(CA444-CA426)/3,CA426+CA425/3))</f>
        <v>10.166666666666666</v>
      </c>
      <c r="CB453" s="70">
        <f>IF(CB444&lt;=CB426,0,IF(CB444&lt;=CB417,CB426+(CB444-CB426)/3,CB426+CB425/3))</f>
        <v>13.333333333333334</v>
      </c>
      <c r="CC453" s="156">
        <f>IF(CC444&lt;=CC426,0,IF(CC444&lt;=CC417,CC426+(CC444-CC426)/3,CC426+CC425/3))</f>
        <v>13.333333333333334</v>
      </c>
      <c r="CD453" s="213"/>
      <c r="CJ453" s="13"/>
      <c r="CL453" s="92"/>
      <c r="CM453" s="30"/>
      <c r="CN453" s="129" t="s">
        <v>300</v>
      </c>
      <c r="CO453" s="171">
        <f>SUM(CQ457:CT457)</f>
        <v>111.8034207676011</v>
      </c>
      <c r="CP453" s="154" t="s">
        <v>301</v>
      </c>
      <c r="CQ453" s="155">
        <f>IF(CQ444&lt;=CQ426,0,IF(CQ444&lt;=CQ417,CQ426+(CQ444-CQ426)/3,CQ426+CQ425/3))</f>
        <v>0</v>
      </c>
      <c r="CR453" s="70">
        <f>IF(CR444&lt;=CR426,0,IF(CR444&lt;=CR417,CR426+(CR444-CR426)/3,CR426+CR425/3))</f>
        <v>10.166666666666666</v>
      </c>
      <c r="CS453" s="70">
        <f>IF(CS444&lt;=CS426,0,IF(CS444&lt;=CS417,CS426+(CS444-CS426)/3,CS426+CS425/3))</f>
        <v>13.333333333333334</v>
      </c>
      <c r="CT453" s="156">
        <f>IF(CT444&lt;=CT426,0,IF(CT444&lt;=CT417,CT426+(CT444-CT426)/3,CT426+CT425/3))</f>
        <v>13.333333333333334</v>
      </c>
      <c r="CU453" s="213"/>
      <c r="DA453" s="13"/>
      <c r="DC453" s="92"/>
      <c r="DD453" s="30"/>
      <c r="DE453" s="129" t="s">
        <v>300</v>
      </c>
      <c r="DF453" s="171">
        <f>SUM(DH457:DK457)</f>
        <v>111.8034207676011</v>
      </c>
      <c r="DG453" s="154" t="s">
        <v>301</v>
      </c>
      <c r="DH453" s="155">
        <f>IF(DH444&lt;=DH426,0,IF(DH444&lt;=DH417,DH426+(DH444-DH426)/3,DH426+DH425/3))</f>
        <v>0</v>
      </c>
      <c r="DI453" s="70">
        <f>IF(DI444&lt;=DI426,0,IF(DI444&lt;=DI417,DI426+(DI444-DI426)/3,DI426+DI425/3))</f>
        <v>10.166666666666666</v>
      </c>
      <c r="DJ453" s="70">
        <f>IF(DJ444&lt;=DJ426,0,IF(DJ444&lt;=DJ417,DJ426+(DJ444-DJ426)/3,DJ426+DJ425/3))</f>
        <v>13.333333333333334</v>
      </c>
      <c r="DK453" s="156">
        <f>IF(DK444&lt;=DK426,0,IF(DK444&lt;=DK417,DK426+(DK444-DK426)/3,DK426+DK425/3))</f>
        <v>13.333333333333334</v>
      </c>
      <c r="DL453" s="213"/>
      <c r="DR453" s="13"/>
      <c r="DT453" s="92"/>
      <c r="DU453" s="30"/>
      <c r="DV453" s="129" t="s">
        <v>300</v>
      </c>
      <c r="DW453" s="171">
        <f>SUM(DY457:EB457)</f>
        <v>111.8034207676011</v>
      </c>
      <c r="DX453" s="154" t="s">
        <v>301</v>
      </c>
      <c r="DY453" s="155">
        <f>IF(DY444&lt;=DY426,0,IF(DY444&lt;=DY417,DY426+(DY444-DY426)/3,DY426+DY425/3))</f>
        <v>0</v>
      </c>
      <c r="DZ453" s="70">
        <f>IF(DZ444&lt;=DZ426,0,IF(DZ444&lt;=DZ417,DZ426+(DZ444-DZ426)/3,DZ426+DZ425/3))</f>
        <v>10.166666666666666</v>
      </c>
      <c r="EA453" s="70">
        <f>IF(EA444&lt;=EA426,0,IF(EA444&lt;=EA417,EA426+(EA444-EA426)/3,EA426+EA425/3))</f>
        <v>13.333333333333334</v>
      </c>
      <c r="EB453" s="156">
        <f>IF(EB444&lt;=EB426,0,IF(EB444&lt;=EB417,EB426+(EB444-EB426)/3,EB426+EB425/3))</f>
        <v>13.333333333333334</v>
      </c>
      <c r="EC453" s="213"/>
    </row>
    <row r="454" spans="2:136" x14ac:dyDescent="0.2">
      <c r="C454" s="13"/>
      <c r="D454" s="17"/>
      <c r="E454" s="17"/>
      <c r="F454" s="17"/>
      <c r="G454" s="17"/>
      <c r="H454" s="147"/>
      <c r="I454" s="161" t="s">
        <v>302</v>
      </c>
      <c r="J454" s="162">
        <f>IF(J444&lt;=J426,0,IF(J444&lt;=J417,J426+(J444-J426)/2,0))</f>
        <v>0</v>
      </c>
      <c r="K454" s="163">
        <f>IF(K444&lt;=K426,0,IF(K444&lt;=K417,K426+(K444-K426)/2,0))</f>
        <v>0</v>
      </c>
      <c r="L454" s="163">
        <f>IF(L444&lt;=L426,0,IF(L444&lt;=L417,L426+(L444-L426)/2,0))</f>
        <v>0</v>
      </c>
      <c r="M454" s="164">
        <f>IF(M444&lt;=M426,0,IF(M444&lt;=M417,M426+(M444-M426)/2,0))</f>
        <v>35</v>
      </c>
      <c r="N454" s="17"/>
      <c r="T454" s="13"/>
      <c r="U454" s="213"/>
      <c r="V454" s="213"/>
      <c r="W454" s="213"/>
      <c r="X454" s="213"/>
      <c r="Y454" s="147"/>
      <c r="Z454" s="161" t="s">
        <v>302</v>
      </c>
      <c r="AA454" s="162">
        <f>IF(AA444&lt;=AA426,0,IF(AA444&lt;=AA417,AA426+(AA444-AA426)/2,0))</f>
        <v>0</v>
      </c>
      <c r="AB454" s="163">
        <f>IF(AB444&lt;=AB426,0,IF(AB444&lt;=AB417,AB426+(AB444-AB426)/2,0))</f>
        <v>0</v>
      </c>
      <c r="AC454" s="163">
        <f>IF(AC444&lt;=AC426,0,IF(AC444&lt;=AC417,AC426+(AC444-AC426)/2,0))</f>
        <v>0</v>
      </c>
      <c r="AD454" s="164">
        <f>IF(AD444&lt;=AD426,0,IF(AD444&lt;=AD417,AD426+(AD444-AD426)/2,0))</f>
        <v>35</v>
      </c>
      <c r="AE454" s="213"/>
      <c r="AK454" s="13"/>
      <c r="AL454" s="213"/>
      <c r="AM454" s="213"/>
      <c r="AN454" s="213"/>
      <c r="AO454" s="213"/>
      <c r="AP454" s="147"/>
      <c r="AQ454" s="161" t="s">
        <v>302</v>
      </c>
      <c r="AR454" s="162">
        <f>IF(AR444&lt;=AR426,0,IF(AR444&lt;=AR417,AR426+(AR444-AR426)/2,0))</f>
        <v>0</v>
      </c>
      <c r="AS454" s="163">
        <f>IF(AS444&lt;=AS426,0,IF(AS444&lt;=AS417,AS426+(AS444-AS426)/2,0))</f>
        <v>0</v>
      </c>
      <c r="AT454" s="163">
        <f>IF(AT444&lt;=AT426,0,IF(AT444&lt;=AT417,AT426+(AT444-AT426)/2,0))</f>
        <v>0</v>
      </c>
      <c r="AU454" s="164">
        <f>IF(AU444&lt;=AU426,0,IF(AU444&lt;=AU417,AU426+(AU444-AU426)/2,0))</f>
        <v>35</v>
      </c>
      <c r="AV454" s="213"/>
      <c r="BB454" s="13"/>
      <c r="BC454" s="213"/>
      <c r="BD454" s="213"/>
      <c r="BE454" s="213"/>
      <c r="BF454" s="213"/>
      <c r="BG454" s="147"/>
      <c r="BH454" s="161" t="s">
        <v>302</v>
      </c>
      <c r="BI454" s="162">
        <f>IF(BI444&lt;=BI426,0,IF(BI444&lt;=BI417,BI426+(BI444-BI426)/2,0))</f>
        <v>0</v>
      </c>
      <c r="BJ454" s="163">
        <f>IF(BJ444&lt;=BJ426,0,IF(BJ444&lt;=BJ417,BJ426+(BJ444-BJ426)/2,0))</f>
        <v>0</v>
      </c>
      <c r="BK454" s="163">
        <f>IF(BK444&lt;=BK426,0,IF(BK444&lt;=BK417,BK426+(BK444-BK426)/2,0))</f>
        <v>0</v>
      </c>
      <c r="BL454" s="164">
        <f>IF(BL444&lt;=BL426,0,IF(BL444&lt;=BL417,BL426+(BL444-BL426)/2,0))</f>
        <v>35</v>
      </c>
      <c r="BM454" s="213"/>
      <c r="BS454" s="13"/>
      <c r="BT454" s="213"/>
      <c r="BU454" s="213"/>
      <c r="BV454" s="213"/>
      <c r="BW454" s="213"/>
      <c r="BX454" s="147"/>
      <c r="BY454" s="161" t="s">
        <v>302</v>
      </c>
      <c r="BZ454" s="162">
        <f>IF(BZ444&lt;=BZ426,0,IF(BZ444&lt;=BZ417,BZ426+(BZ444-BZ426)/2,0))</f>
        <v>0</v>
      </c>
      <c r="CA454" s="163">
        <f>IF(CA444&lt;=CA426,0,IF(CA444&lt;=CA417,CA426+(CA444-CA426)/2,0))</f>
        <v>10.25</v>
      </c>
      <c r="CB454" s="163">
        <f>IF(CB444&lt;=CB426,0,IF(CB444&lt;=CB417,CB426+(CB444-CB426)/2,0))</f>
        <v>15</v>
      </c>
      <c r="CC454" s="164">
        <f>IF(CC444&lt;=CC426,0,IF(CC444&lt;=CC417,CC426+(CC444-CC426)/2,0))</f>
        <v>15</v>
      </c>
      <c r="CD454" s="213"/>
      <c r="CJ454" s="13"/>
      <c r="CK454" s="213"/>
      <c r="CL454" s="213"/>
      <c r="CM454" s="213"/>
      <c r="CN454" s="213"/>
      <c r="CO454" s="147"/>
      <c r="CP454" s="161" t="s">
        <v>302</v>
      </c>
      <c r="CQ454" s="162">
        <f>IF(CQ444&lt;=CQ426,0,IF(CQ444&lt;=CQ417,CQ426+(CQ444-CQ426)/2,0))</f>
        <v>0</v>
      </c>
      <c r="CR454" s="163">
        <f>IF(CR444&lt;=CR426,0,IF(CR444&lt;=CR417,CR426+(CR444-CR426)/2,0))</f>
        <v>10.25</v>
      </c>
      <c r="CS454" s="163">
        <f>IF(CS444&lt;=CS426,0,IF(CS444&lt;=CS417,CS426+(CS444-CS426)/2,0))</f>
        <v>15</v>
      </c>
      <c r="CT454" s="164">
        <f>IF(CT444&lt;=CT426,0,IF(CT444&lt;=CT417,CT426+(CT444-CT426)/2,0))</f>
        <v>15</v>
      </c>
      <c r="CU454" s="213"/>
      <c r="DA454" s="13"/>
      <c r="DB454" s="213"/>
      <c r="DC454" s="213"/>
      <c r="DD454" s="213"/>
      <c r="DE454" s="213"/>
      <c r="DF454" s="147"/>
      <c r="DG454" s="161" t="s">
        <v>302</v>
      </c>
      <c r="DH454" s="162">
        <f>IF(DH444&lt;=DH426,0,IF(DH444&lt;=DH417,DH426+(DH444-DH426)/2,0))</f>
        <v>0</v>
      </c>
      <c r="DI454" s="163">
        <f>IF(DI444&lt;=DI426,0,IF(DI444&lt;=DI417,DI426+(DI444-DI426)/2,0))</f>
        <v>10.25</v>
      </c>
      <c r="DJ454" s="163">
        <f>IF(DJ444&lt;=DJ426,0,IF(DJ444&lt;=DJ417,DJ426+(DJ444-DJ426)/2,0))</f>
        <v>15</v>
      </c>
      <c r="DK454" s="164">
        <f>IF(DK444&lt;=DK426,0,IF(DK444&lt;=DK417,DK426+(DK444-DK426)/2,0))</f>
        <v>15</v>
      </c>
      <c r="DL454" s="213"/>
      <c r="DR454" s="13"/>
      <c r="DS454" s="213"/>
      <c r="DT454" s="213"/>
      <c r="DU454" s="213"/>
      <c r="DV454" s="213"/>
      <c r="DW454" s="147"/>
      <c r="DX454" s="161" t="s">
        <v>302</v>
      </c>
      <c r="DY454" s="162">
        <f>IF(DY444&lt;=DY426,0,IF(DY444&lt;=DY417,DY426+(DY444-DY426)/2,0))</f>
        <v>0</v>
      </c>
      <c r="DZ454" s="163">
        <f>IF(DZ444&lt;=DZ426,0,IF(DZ444&lt;=DZ417,DZ426+(DZ444-DZ426)/2,0))</f>
        <v>10.25</v>
      </c>
      <c r="EA454" s="163">
        <f>IF(EA444&lt;=EA426,0,IF(EA444&lt;=EA417,EA426+(EA444-EA426)/2,0))</f>
        <v>15</v>
      </c>
      <c r="EB454" s="164">
        <f>IF(EB444&lt;=EB426,0,IF(EB444&lt;=EB417,EB426+(EB444-EB426)/2,0))</f>
        <v>15</v>
      </c>
      <c r="EC454" s="213"/>
    </row>
    <row r="455" spans="2:136" x14ac:dyDescent="0.2">
      <c r="C455" s="13"/>
      <c r="D455" s="17"/>
      <c r="E455" s="17"/>
      <c r="F455" s="17"/>
      <c r="G455" s="17"/>
      <c r="H455" s="147"/>
      <c r="I455" s="154" t="s">
        <v>303</v>
      </c>
      <c r="J455" s="155">
        <f t="shared" ref="J455:M455" si="262">IF(J450=0,0,(J446*J451+J447*J452+J448*J453+J449*J454)/J450)</f>
        <v>3.5</v>
      </c>
      <c r="K455" s="70">
        <f t="shared" si="262"/>
        <v>6.9924242424242431</v>
      </c>
      <c r="L455" s="70">
        <f t="shared" si="262"/>
        <v>12.739583333333334</v>
      </c>
      <c r="M455" s="156">
        <f t="shared" si="262"/>
        <v>20</v>
      </c>
      <c r="N455" s="17"/>
      <c r="T455" s="13"/>
      <c r="U455" s="213"/>
      <c r="V455" s="213"/>
      <c r="W455" s="213"/>
      <c r="X455" s="213"/>
      <c r="Y455" s="147"/>
      <c r="Z455" s="154" t="s">
        <v>303</v>
      </c>
      <c r="AA455" s="155">
        <f t="shared" ref="AA455:AD455" si="263">IF(AA450=0,0,(AA446*AA451+AA447*AA452+AA448*AA453+AA449*AA454)/AA450)</f>
        <v>3.5</v>
      </c>
      <c r="AB455" s="70">
        <f t="shared" si="263"/>
        <v>6.9924242424242431</v>
      </c>
      <c r="AC455" s="70">
        <f t="shared" si="263"/>
        <v>12.739583333333334</v>
      </c>
      <c r="AD455" s="156">
        <f t="shared" si="263"/>
        <v>20</v>
      </c>
      <c r="AE455" s="213"/>
      <c r="AK455" s="13"/>
      <c r="AL455" s="213"/>
      <c r="AM455" s="213"/>
      <c r="AN455" s="213"/>
      <c r="AO455" s="213"/>
      <c r="AP455" s="147"/>
      <c r="AQ455" s="154" t="s">
        <v>303</v>
      </c>
      <c r="AR455" s="155">
        <f t="shared" ref="AR455:AU455" si="264">IF(AR450=0,0,(AR446*AR451+AR447*AR452+AR448*AR453+AR449*AR454)/AR450)</f>
        <v>3.5</v>
      </c>
      <c r="AS455" s="70">
        <f t="shared" si="264"/>
        <v>6.9924242424242431</v>
      </c>
      <c r="AT455" s="70">
        <f t="shared" si="264"/>
        <v>12.739583333333334</v>
      </c>
      <c r="AU455" s="156">
        <f t="shared" si="264"/>
        <v>20</v>
      </c>
      <c r="AV455" s="213"/>
      <c r="BB455" s="13"/>
      <c r="BC455" s="213"/>
      <c r="BD455" s="213"/>
      <c r="BE455" s="213"/>
      <c r="BF455" s="213"/>
      <c r="BG455" s="147"/>
      <c r="BH455" s="154" t="s">
        <v>303</v>
      </c>
      <c r="BI455" s="155">
        <f t="shared" ref="BI455:BL455" si="265">IF(BI450=0,0,(BI446*BI451+BI447*BI452+BI448*BI453+BI449*BI454)/BI450)</f>
        <v>3.5</v>
      </c>
      <c r="BJ455" s="70">
        <f t="shared" si="265"/>
        <v>6.9924242424242431</v>
      </c>
      <c r="BK455" s="70">
        <f t="shared" si="265"/>
        <v>12.739583333333334</v>
      </c>
      <c r="BL455" s="156">
        <f t="shared" si="265"/>
        <v>20</v>
      </c>
      <c r="BM455" s="213"/>
      <c r="BS455" s="13"/>
      <c r="BT455" s="213"/>
      <c r="BU455" s="213"/>
      <c r="BV455" s="213"/>
      <c r="BW455" s="213"/>
      <c r="BX455" s="147"/>
      <c r="BY455" s="154" t="s">
        <v>303</v>
      </c>
      <c r="BZ455" s="155">
        <f t="shared" ref="BZ455:CC455" si="266">IF(BZ450=0,0,(BZ446*BZ451+BZ447*BZ452+BZ448*BZ453+BZ449*BZ454)/BZ450)</f>
        <v>3.5</v>
      </c>
      <c r="CA455" s="70">
        <f t="shared" si="266"/>
        <v>6.9848139711465453</v>
      </c>
      <c r="CB455" s="70">
        <f t="shared" si="266"/>
        <v>10.000000000000002</v>
      </c>
      <c r="CC455" s="156">
        <f t="shared" si="266"/>
        <v>10.000000000000002</v>
      </c>
      <c r="CD455" s="213"/>
      <c r="CJ455" s="13"/>
      <c r="CK455" s="213"/>
      <c r="CL455" s="213"/>
      <c r="CM455" s="213"/>
      <c r="CN455" s="213"/>
      <c r="CO455" s="147"/>
      <c r="CP455" s="154" t="s">
        <v>303</v>
      </c>
      <c r="CQ455" s="155">
        <f t="shared" ref="CQ455:CT455" si="267">IF(CQ450=0,0,(CQ446*CQ451+CQ447*CQ452+CQ448*CQ453+CQ449*CQ454)/CQ450)</f>
        <v>3.5</v>
      </c>
      <c r="CR455" s="70">
        <f t="shared" si="267"/>
        <v>6.9848139711465453</v>
      </c>
      <c r="CS455" s="70">
        <f t="shared" si="267"/>
        <v>10.000000000000002</v>
      </c>
      <c r="CT455" s="156">
        <f t="shared" si="267"/>
        <v>10.000000000000002</v>
      </c>
      <c r="CU455" s="213"/>
      <c r="DA455" s="13"/>
      <c r="DB455" s="213"/>
      <c r="DC455" s="213"/>
      <c r="DD455" s="213"/>
      <c r="DE455" s="213"/>
      <c r="DF455" s="147"/>
      <c r="DG455" s="154" t="s">
        <v>303</v>
      </c>
      <c r="DH455" s="155">
        <f t="shared" ref="DH455:DK455" si="268">IF(DH450=0,0,(DH446*DH451+DH447*DH452+DH448*DH453+DH449*DH454)/DH450)</f>
        <v>3.5</v>
      </c>
      <c r="DI455" s="70">
        <f t="shared" si="268"/>
        <v>6.9848139711465453</v>
      </c>
      <c r="DJ455" s="70">
        <f t="shared" si="268"/>
        <v>10.000000000000002</v>
      </c>
      <c r="DK455" s="156">
        <f t="shared" si="268"/>
        <v>10.000000000000002</v>
      </c>
      <c r="DL455" s="213"/>
      <c r="DR455" s="13"/>
      <c r="DS455" s="213"/>
      <c r="DT455" s="213"/>
      <c r="DU455" s="213"/>
      <c r="DV455" s="213"/>
      <c r="DW455" s="147"/>
      <c r="DX455" s="154" t="s">
        <v>303</v>
      </c>
      <c r="DY455" s="155">
        <f t="shared" ref="DY455:EB455" si="269">IF(DY450=0,0,(DY446*DY451+DY447*DY452+DY448*DY453+DY449*DY454)/DY450)</f>
        <v>3.5</v>
      </c>
      <c r="DZ455" s="70">
        <f t="shared" si="269"/>
        <v>6.9848139711465453</v>
      </c>
      <c r="EA455" s="70">
        <f t="shared" si="269"/>
        <v>10.000000000000002</v>
      </c>
      <c r="EB455" s="156">
        <f t="shared" si="269"/>
        <v>10.000000000000002</v>
      </c>
      <c r="EC455" s="213"/>
    </row>
    <row r="456" spans="2:136" ht="16" thickBot="1" x14ac:dyDescent="0.25">
      <c r="C456" s="13"/>
      <c r="D456" s="17"/>
      <c r="E456" s="17"/>
      <c r="F456" s="17"/>
      <c r="G456" s="17"/>
      <c r="H456" s="172"/>
      <c r="I456" s="173" t="s">
        <v>304</v>
      </c>
      <c r="J456" s="174">
        <f>J450-J438</f>
        <v>13.78125</v>
      </c>
      <c r="K456" s="175">
        <f>K450-K438</f>
        <v>41.21875</v>
      </c>
      <c r="L456" s="175">
        <f t="shared" ref="L456:M456" si="270">L450-L438</f>
        <v>105</v>
      </c>
      <c r="M456" s="176">
        <f t="shared" si="270"/>
        <v>140</v>
      </c>
      <c r="N456" s="17"/>
      <c r="T456" s="13"/>
      <c r="U456" s="213"/>
      <c r="V456" s="213"/>
      <c r="W456" s="213"/>
      <c r="X456" s="213"/>
      <c r="Y456" s="172"/>
      <c r="Z456" s="173" t="s">
        <v>304</v>
      </c>
      <c r="AA456" s="174">
        <f>AA450-AA438</f>
        <v>13.78125</v>
      </c>
      <c r="AB456" s="175">
        <f>AB450-AB438</f>
        <v>41.21875</v>
      </c>
      <c r="AC456" s="175">
        <f t="shared" ref="AC456:AD456" si="271">AC450-AC438</f>
        <v>105</v>
      </c>
      <c r="AD456" s="176">
        <f t="shared" si="271"/>
        <v>140</v>
      </c>
      <c r="AE456" s="213"/>
      <c r="AK456" s="13"/>
      <c r="AL456" s="213"/>
      <c r="AM456" s="213"/>
      <c r="AN456" s="213"/>
      <c r="AO456" s="213"/>
      <c r="AP456" s="172"/>
      <c r="AQ456" s="173" t="s">
        <v>304</v>
      </c>
      <c r="AR456" s="174">
        <f>AR450-AR438</f>
        <v>13.78125</v>
      </c>
      <c r="AS456" s="175">
        <f>AS450-AS438</f>
        <v>41.21875</v>
      </c>
      <c r="AT456" s="175">
        <f t="shared" ref="AT456:AU456" si="272">AT450-AT438</f>
        <v>105</v>
      </c>
      <c r="AU456" s="176">
        <f t="shared" si="272"/>
        <v>140</v>
      </c>
      <c r="AV456" s="213"/>
      <c r="BB456" s="13"/>
      <c r="BC456" s="213"/>
      <c r="BD456" s="213"/>
      <c r="BE456" s="213"/>
      <c r="BF456" s="213"/>
      <c r="BG456" s="172"/>
      <c r="BH456" s="173" t="s">
        <v>304</v>
      </c>
      <c r="BI456" s="174">
        <f>BI450-BI438</f>
        <v>13.78125</v>
      </c>
      <c r="BJ456" s="175">
        <f>BJ450-BJ438</f>
        <v>41.21875</v>
      </c>
      <c r="BK456" s="175">
        <f t="shared" ref="BK456:BL456" si="273">BK450-BK438</f>
        <v>105</v>
      </c>
      <c r="BL456" s="176">
        <f t="shared" si="273"/>
        <v>140</v>
      </c>
      <c r="BM456" s="213"/>
      <c r="BS456" s="13"/>
      <c r="BT456" s="213"/>
      <c r="BU456" s="213"/>
      <c r="BV456" s="213"/>
      <c r="BW456" s="213"/>
      <c r="BX456" s="172"/>
      <c r="BY456" s="173" t="s">
        <v>304</v>
      </c>
      <c r="BZ456" s="174">
        <f>BZ450-BZ438</f>
        <v>13.78125</v>
      </c>
      <c r="CA456" s="175">
        <f>CA450-CA438</f>
        <v>41.09375</v>
      </c>
      <c r="CB456" s="175">
        <f t="shared" ref="CB456:CC456" si="274">CB450-CB438</f>
        <v>45.125</v>
      </c>
      <c r="CC456" s="176">
        <f t="shared" si="274"/>
        <v>0</v>
      </c>
      <c r="CD456" s="213"/>
      <c r="CJ456" s="13"/>
      <c r="CK456" s="213"/>
      <c r="CL456" s="213"/>
      <c r="CM456" s="213"/>
      <c r="CN456" s="213"/>
      <c r="CO456" s="172"/>
      <c r="CP456" s="173" t="s">
        <v>304</v>
      </c>
      <c r="CQ456" s="174">
        <f>CQ450-CQ438</f>
        <v>13.78125</v>
      </c>
      <c r="CR456" s="175">
        <f>CR450-CR438</f>
        <v>41.09375</v>
      </c>
      <c r="CS456" s="175">
        <f t="shared" ref="CS456:CT456" si="275">CS450-CS438</f>
        <v>45.125</v>
      </c>
      <c r="CT456" s="176">
        <f t="shared" si="275"/>
        <v>0</v>
      </c>
      <c r="CU456" s="213"/>
      <c r="DA456" s="13"/>
      <c r="DB456" s="213"/>
      <c r="DC456" s="213"/>
      <c r="DD456" s="213"/>
      <c r="DE456" s="213"/>
      <c r="DF456" s="172"/>
      <c r="DG456" s="173" t="s">
        <v>304</v>
      </c>
      <c r="DH456" s="174">
        <f>DH450-DH438</f>
        <v>13.78125</v>
      </c>
      <c r="DI456" s="175">
        <f>DI450-DI438</f>
        <v>41.09375</v>
      </c>
      <c r="DJ456" s="175">
        <f t="shared" ref="DJ456:DK456" si="276">DJ450-DJ438</f>
        <v>45.125</v>
      </c>
      <c r="DK456" s="176">
        <f t="shared" si="276"/>
        <v>0</v>
      </c>
      <c r="DL456" s="213"/>
      <c r="DR456" s="13"/>
      <c r="DS456" s="213"/>
      <c r="DT456" s="213"/>
      <c r="DU456" s="213"/>
      <c r="DV456" s="213"/>
      <c r="DW456" s="172"/>
      <c r="DX456" s="173" t="s">
        <v>304</v>
      </c>
      <c r="DY456" s="174">
        <f>DY450-DY438</f>
        <v>13.78125</v>
      </c>
      <c r="DZ456" s="175">
        <f>DZ450-DZ438</f>
        <v>41.09375</v>
      </c>
      <c r="EA456" s="175">
        <f t="shared" ref="EA456:EB456" si="277">EA450-EA438</f>
        <v>45.125</v>
      </c>
      <c r="EB456" s="176">
        <f t="shared" si="277"/>
        <v>0</v>
      </c>
      <c r="EC456" s="213"/>
    </row>
    <row r="457" spans="2:136" x14ac:dyDescent="0.2">
      <c r="E457" s="177"/>
      <c r="F457" s="178"/>
      <c r="G457" s="179"/>
      <c r="H457" s="178" t="s">
        <v>305</v>
      </c>
      <c r="I457" s="180" t="s">
        <v>306</v>
      </c>
      <c r="J457" s="181">
        <f>J456/COS(J421*PI()/180)</f>
        <v>15.407908924535027</v>
      </c>
      <c r="K457" s="70">
        <f>K456/COS(K421*PI()/180)</f>
        <v>46.083972497645576</v>
      </c>
      <c r="L457" s="70">
        <f>L456/COS(L421*PI()/180)</f>
        <v>117.39359180598116</v>
      </c>
      <c r="M457" s="70">
        <f>M456/COS(M421*PI()/180)</f>
        <v>156.52478907464155</v>
      </c>
      <c r="N457" s="182">
        <f>J457</f>
        <v>15.407908924535027</v>
      </c>
      <c r="O457" s="152">
        <f t="shared" ref="O457:Q458" si="278">K457</f>
        <v>46.083972497645576</v>
      </c>
      <c r="P457" s="152">
        <f t="shared" si="278"/>
        <v>117.39359180598116</v>
      </c>
      <c r="Q457" s="153">
        <f t="shared" si="278"/>
        <v>156.52478907464155</v>
      </c>
      <c r="V457" s="177"/>
      <c r="W457" s="178"/>
      <c r="X457" s="179"/>
      <c r="Y457" s="178" t="s">
        <v>305</v>
      </c>
      <c r="Z457" s="180" t="s">
        <v>306</v>
      </c>
      <c r="AA457" s="181">
        <f>AA456/COS(AA421*PI()/180)</f>
        <v>15.407908924535027</v>
      </c>
      <c r="AB457" s="70">
        <f>AB456/COS(AB421*PI()/180)</f>
        <v>46.083972497645576</v>
      </c>
      <c r="AC457" s="70">
        <f>AC456/COS(AC421*PI()/180)</f>
        <v>117.39359180598116</v>
      </c>
      <c r="AD457" s="70">
        <f>AD456/COS(AD421*PI()/180)</f>
        <v>156.52478907464155</v>
      </c>
      <c r="AE457" s="182">
        <f>AA457</f>
        <v>15.407908924535027</v>
      </c>
      <c r="AF457" s="152">
        <f t="shared" ref="AF457:AF458" si="279">AB457</f>
        <v>46.083972497645576</v>
      </c>
      <c r="AG457" s="152">
        <f t="shared" ref="AG457:AG458" si="280">AC457</f>
        <v>117.39359180598116</v>
      </c>
      <c r="AH457" s="153">
        <f t="shared" ref="AH457:AH458" si="281">AD457</f>
        <v>156.52478907464155</v>
      </c>
      <c r="AM457" s="177"/>
      <c r="AN457" s="178"/>
      <c r="AO457" s="179"/>
      <c r="AP457" s="178" t="s">
        <v>305</v>
      </c>
      <c r="AQ457" s="180" t="s">
        <v>306</v>
      </c>
      <c r="AR457" s="181">
        <f>AR456/COS(AR421*PI()/180)</f>
        <v>15.407908924535027</v>
      </c>
      <c r="AS457" s="70">
        <f>AS456/COS(AS421*PI()/180)</f>
        <v>46.083972497645576</v>
      </c>
      <c r="AT457" s="70">
        <f>AT456/COS(AT421*PI()/180)</f>
        <v>117.39359180598116</v>
      </c>
      <c r="AU457" s="70">
        <f>AU456/COS(AU421*PI()/180)</f>
        <v>156.52478907464155</v>
      </c>
      <c r="AV457" s="182">
        <f>AR457</f>
        <v>15.407908924535027</v>
      </c>
      <c r="AW457" s="152">
        <f t="shared" ref="AW457:AW458" si="282">AS457</f>
        <v>46.083972497645576</v>
      </c>
      <c r="AX457" s="152">
        <f t="shared" ref="AX457:AX458" si="283">AT457</f>
        <v>117.39359180598116</v>
      </c>
      <c r="AY457" s="153">
        <f t="shared" ref="AY457:AY458" si="284">AU457</f>
        <v>156.52478907464155</v>
      </c>
      <c r="BD457" s="177"/>
      <c r="BE457" s="178"/>
      <c r="BF457" s="179"/>
      <c r="BG457" s="178" t="s">
        <v>305</v>
      </c>
      <c r="BH457" s="180" t="s">
        <v>306</v>
      </c>
      <c r="BI457" s="181">
        <f>BI456/COS(BI421*PI()/180)</f>
        <v>15.407908924535027</v>
      </c>
      <c r="BJ457" s="70">
        <f>BJ456/COS(BJ421*PI()/180)</f>
        <v>46.083972497645576</v>
      </c>
      <c r="BK457" s="70">
        <f>BK456/COS(BK421*PI()/180)</f>
        <v>117.39359180598116</v>
      </c>
      <c r="BL457" s="70">
        <f>BL456/COS(BL421*PI()/180)</f>
        <v>156.52478907464155</v>
      </c>
      <c r="BM457" s="182">
        <f>BI457</f>
        <v>15.407908924535027</v>
      </c>
      <c r="BN457" s="152">
        <f t="shared" ref="BN457:BN458" si="285">BJ457</f>
        <v>46.083972497645576</v>
      </c>
      <c r="BO457" s="152">
        <f t="shared" ref="BO457:BO458" si="286">BK457</f>
        <v>117.39359180598116</v>
      </c>
      <c r="BP457" s="153">
        <f t="shared" ref="BP457:BP458" si="287">BL457</f>
        <v>156.52478907464155</v>
      </c>
      <c r="BU457" s="177"/>
      <c r="BV457" s="178"/>
      <c r="BW457" s="179"/>
      <c r="BX457" s="178" t="s">
        <v>305</v>
      </c>
      <c r="BY457" s="180" t="s">
        <v>306</v>
      </c>
      <c r="BZ457" s="181">
        <f>BZ456/COS(BZ421*PI()/180)</f>
        <v>15.407908924535027</v>
      </c>
      <c r="CA457" s="70">
        <f>CA456/COS(CA421*PI()/180)</f>
        <v>45.944218221686079</v>
      </c>
      <c r="CB457" s="70">
        <f>CB456/COS(CB421*PI()/180)</f>
        <v>50.451293621379996</v>
      </c>
      <c r="CC457" s="70">
        <f>CC456/COS(CC421*PI()/180)</f>
        <v>0</v>
      </c>
      <c r="CD457" s="182">
        <f>BZ457</f>
        <v>15.407908924535027</v>
      </c>
      <c r="CE457" s="152">
        <f t="shared" ref="CE457:CE458" si="288">CA457</f>
        <v>45.944218221686079</v>
      </c>
      <c r="CF457" s="152">
        <f t="shared" ref="CF457:CF458" si="289">CB457</f>
        <v>50.451293621379996</v>
      </c>
      <c r="CG457" s="153">
        <f t="shared" ref="CG457:CG458" si="290">CC457</f>
        <v>0</v>
      </c>
      <c r="CL457" s="177"/>
      <c r="CM457" s="178"/>
      <c r="CN457" s="179"/>
      <c r="CO457" s="178" t="s">
        <v>305</v>
      </c>
      <c r="CP457" s="180" t="s">
        <v>306</v>
      </c>
      <c r="CQ457" s="181">
        <f>CQ456/COS(CQ421*PI()/180)</f>
        <v>15.407908924535027</v>
      </c>
      <c r="CR457" s="70">
        <f>CR456/COS(CR421*PI()/180)</f>
        <v>45.944218221686079</v>
      </c>
      <c r="CS457" s="70">
        <f>CS456/COS(CS421*PI()/180)</f>
        <v>50.451293621379996</v>
      </c>
      <c r="CT457" s="70">
        <f>CT456/COS(CT421*PI()/180)</f>
        <v>0</v>
      </c>
      <c r="CU457" s="182">
        <f>CQ457</f>
        <v>15.407908924535027</v>
      </c>
      <c r="CV457" s="152">
        <f t="shared" ref="CV457:CV458" si="291">CR457</f>
        <v>45.944218221686079</v>
      </c>
      <c r="CW457" s="152">
        <f t="shared" ref="CW457:CW458" si="292">CS457</f>
        <v>50.451293621379996</v>
      </c>
      <c r="CX457" s="153">
        <f t="shared" ref="CX457:CX458" si="293">CT457</f>
        <v>0</v>
      </c>
      <c r="DC457" s="177"/>
      <c r="DD457" s="178"/>
      <c r="DE457" s="179"/>
      <c r="DF457" s="178" t="s">
        <v>305</v>
      </c>
      <c r="DG457" s="180" t="s">
        <v>306</v>
      </c>
      <c r="DH457" s="181">
        <f>DH456/COS(DH421*PI()/180)</f>
        <v>15.407908924535027</v>
      </c>
      <c r="DI457" s="70">
        <f>DI456/COS(DI421*PI()/180)</f>
        <v>45.944218221686079</v>
      </c>
      <c r="DJ457" s="70">
        <f>DJ456/COS(DJ421*PI()/180)</f>
        <v>50.451293621379996</v>
      </c>
      <c r="DK457" s="70">
        <f>DK456/COS(DK421*PI()/180)</f>
        <v>0</v>
      </c>
      <c r="DL457" s="182">
        <f>DH457</f>
        <v>15.407908924535027</v>
      </c>
      <c r="DM457" s="152">
        <f t="shared" ref="DM457:DM458" si="294">DI457</f>
        <v>45.944218221686079</v>
      </c>
      <c r="DN457" s="152">
        <f t="shared" ref="DN457:DN458" si="295">DJ457</f>
        <v>50.451293621379996</v>
      </c>
      <c r="DO457" s="153">
        <f t="shared" ref="DO457:DO458" si="296">DK457</f>
        <v>0</v>
      </c>
      <c r="DT457" s="177"/>
      <c r="DU457" s="178"/>
      <c r="DV457" s="179"/>
      <c r="DW457" s="178" t="s">
        <v>305</v>
      </c>
      <c r="DX457" s="180" t="s">
        <v>306</v>
      </c>
      <c r="DY457" s="181">
        <f>DY456/COS(DY421*PI()/180)</f>
        <v>15.407908924535027</v>
      </c>
      <c r="DZ457" s="70">
        <f>DZ456/COS(DZ421*PI()/180)</f>
        <v>45.944218221686079</v>
      </c>
      <c r="EA457" s="70">
        <f>EA456/COS(EA421*PI()/180)</f>
        <v>50.451293621379996</v>
      </c>
      <c r="EB457" s="70">
        <f>EB456/COS(EB421*PI()/180)</f>
        <v>0</v>
      </c>
      <c r="EC457" s="182">
        <f>DY457</f>
        <v>15.407908924535027</v>
      </c>
      <c r="ED457" s="152">
        <f t="shared" ref="ED457:ED458" si="297">DZ457</f>
        <v>45.944218221686079</v>
      </c>
      <c r="EE457" s="152">
        <f t="shared" ref="EE457:EE458" si="298">EA457</f>
        <v>50.451293621379996</v>
      </c>
      <c r="EF457" s="153">
        <f t="shared" ref="EF457:EF458" si="299">EB457</f>
        <v>0</v>
      </c>
    </row>
    <row r="458" spans="2:136" ht="16" thickBot="1" x14ac:dyDescent="0.25">
      <c r="E458" s="183"/>
      <c r="F458" s="184"/>
      <c r="G458" s="185"/>
      <c r="H458" s="184"/>
      <c r="I458" s="186" t="s">
        <v>307</v>
      </c>
      <c r="J458" s="187">
        <f t="shared" ref="J458:M458" si="300">IF(J456=0,0,(J455*J450-J443*J438)/(J450-J438))</f>
        <v>3.5</v>
      </c>
      <c r="K458" s="167">
        <f t="shared" si="300"/>
        <v>8.1600960323477398</v>
      </c>
      <c r="L458" s="167">
        <f t="shared" si="300"/>
        <v>15.75</v>
      </c>
      <c r="M458" s="167">
        <f t="shared" si="300"/>
        <v>28.297619047619047</v>
      </c>
      <c r="N458" s="187">
        <f>J458</f>
        <v>3.5</v>
      </c>
      <c r="O458" s="167">
        <f t="shared" si="278"/>
        <v>8.1600960323477398</v>
      </c>
      <c r="P458" s="167">
        <f t="shared" si="278"/>
        <v>15.75</v>
      </c>
      <c r="Q458" s="168">
        <f t="shared" si="278"/>
        <v>28.297619047619047</v>
      </c>
      <c r="V458" s="183"/>
      <c r="W458" s="184"/>
      <c r="X458" s="185"/>
      <c r="Y458" s="184"/>
      <c r="Z458" s="186" t="s">
        <v>307</v>
      </c>
      <c r="AA458" s="187">
        <f t="shared" ref="AA458:AD458" si="301">IF(AA456=0,0,(AA455*AA450-AA443*AA438)/(AA450-AA438))</f>
        <v>3.5</v>
      </c>
      <c r="AB458" s="167">
        <f t="shared" si="301"/>
        <v>8.1600960323477398</v>
      </c>
      <c r="AC458" s="167">
        <f t="shared" si="301"/>
        <v>15.75</v>
      </c>
      <c r="AD458" s="167">
        <f t="shared" si="301"/>
        <v>28.297619047619047</v>
      </c>
      <c r="AE458" s="187">
        <f>AA458</f>
        <v>3.5</v>
      </c>
      <c r="AF458" s="167">
        <f t="shared" si="279"/>
        <v>8.1600960323477398</v>
      </c>
      <c r="AG458" s="167">
        <f t="shared" si="280"/>
        <v>15.75</v>
      </c>
      <c r="AH458" s="168">
        <f t="shared" si="281"/>
        <v>28.297619047619047</v>
      </c>
      <c r="AM458" s="183"/>
      <c r="AN458" s="184"/>
      <c r="AO458" s="185"/>
      <c r="AP458" s="184"/>
      <c r="AQ458" s="186" t="s">
        <v>307</v>
      </c>
      <c r="AR458" s="187">
        <f t="shared" ref="AR458:AU458" si="302">IF(AR456=0,0,(AR455*AR450-AR443*AR438)/(AR450-AR438))</f>
        <v>3.5</v>
      </c>
      <c r="AS458" s="167">
        <f t="shared" si="302"/>
        <v>8.1600960323477398</v>
      </c>
      <c r="AT458" s="167">
        <f t="shared" si="302"/>
        <v>15.75</v>
      </c>
      <c r="AU458" s="167">
        <f t="shared" si="302"/>
        <v>28.297619047619047</v>
      </c>
      <c r="AV458" s="187">
        <f>AR458</f>
        <v>3.5</v>
      </c>
      <c r="AW458" s="167">
        <f t="shared" si="282"/>
        <v>8.1600960323477398</v>
      </c>
      <c r="AX458" s="167">
        <f t="shared" si="283"/>
        <v>15.75</v>
      </c>
      <c r="AY458" s="168">
        <f t="shared" si="284"/>
        <v>28.297619047619047</v>
      </c>
      <c r="BD458" s="183"/>
      <c r="BE458" s="184"/>
      <c r="BF458" s="185"/>
      <c r="BG458" s="184"/>
      <c r="BH458" s="186" t="s">
        <v>307</v>
      </c>
      <c r="BI458" s="187">
        <f t="shared" ref="BI458:BL458" si="303">IF(BI456=0,0,(BI455*BI450-BI443*BI438)/(BI450-BI438))</f>
        <v>3.5</v>
      </c>
      <c r="BJ458" s="167">
        <f t="shared" si="303"/>
        <v>8.1600960323477398</v>
      </c>
      <c r="BK458" s="167">
        <f t="shared" si="303"/>
        <v>15.75</v>
      </c>
      <c r="BL458" s="167">
        <f t="shared" si="303"/>
        <v>28.297619047619047</v>
      </c>
      <c r="BM458" s="187">
        <f>BI458</f>
        <v>3.5</v>
      </c>
      <c r="BN458" s="167">
        <f t="shared" si="285"/>
        <v>8.1600960323477398</v>
      </c>
      <c r="BO458" s="167">
        <f t="shared" si="286"/>
        <v>15.75</v>
      </c>
      <c r="BP458" s="168">
        <f t="shared" si="287"/>
        <v>28.297619047619047</v>
      </c>
      <c r="BU458" s="183"/>
      <c r="BV458" s="184"/>
      <c r="BW458" s="185"/>
      <c r="BX458" s="184"/>
      <c r="BY458" s="186" t="s">
        <v>307</v>
      </c>
      <c r="BZ458" s="187">
        <f t="shared" ref="BZ458:CC458" si="304">IF(BZ456=0,0,(BZ455*BZ450-BZ443*BZ438)/(BZ450-BZ438))</f>
        <v>3.5</v>
      </c>
      <c r="CA458" s="167">
        <f t="shared" si="304"/>
        <v>8.1534854245880872</v>
      </c>
      <c r="CB458" s="167">
        <f t="shared" si="304"/>
        <v>13.66666666666667</v>
      </c>
      <c r="CC458" s="167">
        <f t="shared" si="304"/>
        <v>0</v>
      </c>
      <c r="CD458" s="187">
        <f>BZ458</f>
        <v>3.5</v>
      </c>
      <c r="CE458" s="167">
        <f t="shared" si="288"/>
        <v>8.1534854245880872</v>
      </c>
      <c r="CF458" s="167">
        <f t="shared" si="289"/>
        <v>13.66666666666667</v>
      </c>
      <c r="CG458" s="168">
        <f t="shared" si="290"/>
        <v>0</v>
      </c>
      <c r="CL458" s="183"/>
      <c r="CM458" s="184"/>
      <c r="CN458" s="185"/>
      <c r="CO458" s="184"/>
      <c r="CP458" s="186" t="s">
        <v>307</v>
      </c>
      <c r="CQ458" s="187">
        <f t="shared" ref="CQ458:CT458" si="305">IF(CQ456=0,0,(CQ455*CQ450-CQ443*CQ438)/(CQ450-CQ438))</f>
        <v>3.5</v>
      </c>
      <c r="CR458" s="167">
        <f t="shared" si="305"/>
        <v>8.1534854245880872</v>
      </c>
      <c r="CS458" s="167">
        <f t="shared" si="305"/>
        <v>13.66666666666667</v>
      </c>
      <c r="CT458" s="167">
        <f t="shared" si="305"/>
        <v>0</v>
      </c>
      <c r="CU458" s="187">
        <f>CQ458</f>
        <v>3.5</v>
      </c>
      <c r="CV458" s="167">
        <f t="shared" si="291"/>
        <v>8.1534854245880872</v>
      </c>
      <c r="CW458" s="167">
        <f t="shared" si="292"/>
        <v>13.66666666666667</v>
      </c>
      <c r="CX458" s="168">
        <f t="shared" si="293"/>
        <v>0</v>
      </c>
      <c r="DC458" s="183"/>
      <c r="DD458" s="184"/>
      <c r="DE458" s="185"/>
      <c r="DF458" s="184"/>
      <c r="DG458" s="186" t="s">
        <v>307</v>
      </c>
      <c r="DH458" s="187">
        <f t="shared" ref="DH458:DK458" si="306">IF(DH456=0,0,(DH455*DH450-DH443*DH438)/(DH450-DH438))</f>
        <v>3.5</v>
      </c>
      <c r="DI458" s="167">
        <f t="shared" si="306"/>
        <v>8.1534854245880872</v>
      </c>
      <c r="DJ458" s="167">
        <f t="shared" si="306"/>
        <v>13.66666666666667</v>
      </c>
      <c r="DK458" s="167">
        <f t="shared" si="306"/>
        <v>0</v>
      </c>
      <c r="DL458" s="187">
        <f>DH458</f>
        <v>3.5</v>
      </c>
      <c r="DM458" s="167">
        <f t="shared" si="294"/>
        <v>8.1534854245880872</v>
      </c>
      <c r="DN458" s="167">
        <f t="shared" si="295"/>
        <v>13.66666666666667</v>
      </c>
      <c r="DO458" s="168">
        <f t="shared" si="296"/>
        <v>0</v>
      </c>
      <c r="DT458" s="183"/>
      <c r="DU458" s="184"/>
      <c r="DV458" s="185"/>
      <c r="DW458" s="184"/>
      <c r="DX458" s="186" t="s">
        <v>307</v>
      </c>
      <c r="DY458" s="187">
        <f t="shared" ref="DY458:EB458" si="307">IF(DY456=0,0,(DY455*DY450-DY443*DY438)/(DY450-DY438))</f>
        <v>3.5</v>
      </c>
      <c r="DZ458" s="167">
        <f t="shared" si="307"/>
        <v>8.1534854245880872</v>
      </c>
      <c r="EA458" s="167">
        <f t="shared" si="307"/>
        <v>13.66666666666667</v>
      </c>
      <c r="EB458" s="167">
        <f t="shared" si="307"/>
        <v>0</v>
      </c>
      <c r="EC458" s="187">
        <f>DY458</f>
        <v>3.5</v>
      </c>
      <c r="ED458" s="167">
        <f t="shared" si="297"/>
        <v>8.1534854245880872</v>
      </c>
      <c r="EE458" s="167">
        <f t="shared" si="298"/>
        <v>13.66666666666667</v>
      </c>
      <c r="EF458" s="168">
        <f t="shared" si="299"/>
        <v>0</v>
      </c>
    </row>
    <row r="459" spans="2:136" x14ac:dyDescent="0.2">
      <c r="C459" s="13"/>
      <c r="D459" s="17"/>
      <c r="E459" s="17"/>
      <c r="F459" s="17"/>
      <c r="G459" s="17"/>
      <c r="H459" s="147"/>
      <c r="I459" s="147"/>
      <c r="J459" s="147"/>
      <c r="K459" s="147"/>
      <c r="L459" s="147"/>
      <c r="M459" s="147"/>
      <c r="T459" s="13"/>
      <c r="U459" s="213"/>
      <c r="V459" s="213"/>
      <c r="W459" s="213"/>
      <c r="X459" s="213"/>
      <c r="Y459" s="147"/>
      <c r="Z459" s="147"/>
      <c r="AA459" s="147"/>
      <c r="AB459" s="147"/>
      <c r="AC459" s="147"/>
      <c r="AD459" s="147"/>
      <c r="AK459" s="13"/>
      <c r="AL459" s="213"/>
      <c r="AM459" s="213"/>
      <c r="AN459" s="213"/>
      <c r="AO459" s="213"/>
      <c r="AP459" s="147"/>
      <c r="AQ459" s="147"/>
      <c r="AR459" s="147"/>
      <c r="AS459" s="147"/>
      <c r="AT459" s="147"/>
      <c r="AU459" s="147"/>
      <c r="BB459" s="13"/>
      <c r="BC459" s="213"/>
      <c r="BD459" s="213"/>
      <c r="BE459" s="213"/>
      <c r="BF459" s="213"/>
      <c r="BG459" s="147"/>
      <c r="BH459" s="147"/>
      <c r="BI459" s="147"/>
      <c r="BJ459" s="147"/>
      <c r="BK459" s="147"/>
      <c r="BL459" s="147"/>
      <c r="BS459" s="13"/>
      <c r="BT459" s="213"/>
      <c r="BU459" s="213"/>
      <c r="BV459" s="213"/>
      <c r="BW459" s="213"/>
      <c r="BX459" s="147"/>
      <c r="BY459" s="147"/>
      <c r="BZ459" s="147"/>
      <c r="CA459" s="147"/>
      <c r="CB459" s="147"/>
      <c r="CC459" s="147"/>
      <c r="CJ459" s="13"/>
      <c r="CK459" s="213"/>
      <c r="CL459" s="213"/>
      <c r="CM459" s="213"/>
      <c r="CN459" s="213"/>
      <c r="CO459" s="147"/>
      <c r="CP459" s="147"/>
      <c r="CQ459" s="147"/>
      <c r="CR459" s="147"/>
      <c r="CS459" s="147"/>
      <c r="CT459" s="147"/>
      <c r="DA459" s="13"/>
      <c r="DB459" s="213"/>
      <c r="DC459" s="213"/>
      <c r="DD459" s="213"/>
      <c r="DE459" s="213"/>
      <c r="DF459" s="147"/>
      <c r="DG459" s="147"/>
      <c r="DH459" s="147"/>
      <c r="DI459" s="147"/>
      <c r="DJ459" s="147"/>
      <c r="DK459" s="147"/>
      <c r="DR459" s="13"/>
      <c r="DS459" s="213"/>
      <c r="DT459" s="213"/>
      <c r="DU459" s="213"/>
      <c r="DV459" s="213"/>
      <c r="DW459" s="147"/>
      <c r="DX459" s="147"/>
      <c r="DY459" s="147"/>
      <c r="DZ459" s="147"/>
      <c r="EA459" s="147"/>
      <c r="EB459" s="147"/>
    </row>
    <row r="460" spans="2:136" x14ac:dyDescent="0.2">
      <c r="J460" s="235" t="s">
        <v>174</v>
      </c>
      <c r="K460" s="236"/>
      <c r="L460" s="236"/>
      <c r="M460" s="237"/>
      <c r="N460" s="235" t="s">
        <v>174</v>
      </c>
      <c r="O460" s="236"/>
      <c r="P460" s="236"/>
      <c r="Q460" s="237"/>
      <c r="AA460" s="235" t="s">
        <v>174</v>
      </c>
      <c r="AB460" s="236"/>
      <c r="AC460" s="236"/>
      <c r="AD460" s="237"/>
      <c r="AE460" s="235" t="s">
        <v>174</v>
      </c>
      <c r="AF460" s="236"/>
      <c r="AG460" s="236"/>
      <c r="AH460" s="237"/>
      <c r="AR460" s="235" t="s">
        <v>174</v>
      </c>
      <c r="AS460" s="236"/>
      <c r="AT460" s="236"/>
      <c r="AU460" s="237"/>
      <c r="AV460" s="235" t="s">
        <v>174</v>
      </c>
      <c r="AW460" s="236"/>
      <c r="AX460" s="236"/>
      <c r="AY460" s="237"/>
      <c r="BI460" s="235" t="s">
        <v>174</v>
      </c>
      <c r="BJ460" s="236"/>
      <c r="BK460" s="236"/>
      <c r="BL460" s="237"/>
      <c r="BM460" s="235" t="s">
        <v>174</v>
      </c>
      <c r="BN460" s="236"/>
      <c r="BO460" s="236"/>
      <c r="BP460" s="237"/>
      <c r="BZ460" s="235" t="s">
        <v>174</v>
      </c>
      <c r="CA460" s="236"/>
      <c r="CB460" s="236"/>
      <c r="CC460" s="237"/>
      <c r="CD460" s="235" t="s">
        <v>174</v>
      </c>
      <c r="CE460" s="236"/>
      <c r="CF460" s="236"/>
      <c r="CG460" s="237"/>
      <c r="CQ460" s="235" t="s">
        <v>174</v>
      </c>
      <c r="CR460" s="236"/>
      <c r="CS460" s="236"/>
      <c r="CT460" s="237"/>
      <c r="CU460" s="235" t="s">
        <v>174</v>
      </c>
      <c r="CV460" s="236"/>
      <c r="CW460" s="236"/>
      <c r="CX460" s="237"/>
      <c r="DH460" s="235" t="s">
        <v>174</v>
      </c>
      <c r="DI460" s="236"/>
      <c r="DJ460" s="236"/>
      <c r="DK460" s="237"/>
      <c r="DL460" s="235" t="s">
        <v>174</v>
      </c>
      <c r="DM460" s="236"/>
      <c r="DN460" s="236"/>
      <c r="DO460" s="237"/>
      <c r="DY460" s="235" t="s">
        <v>174</v>
      </c>
      <c r="DZ460" s="236"/>
      <c r="EA460" s="236"/>
      <c r="EB460" s="237"/>
      <c r="EC460" s="235" t="s">
        <v>174</v>
      </c>
      <c r="ED460" s="236"/>
      <c r="EE460" s="236"/>
      <c r="EF460" s="237"/>
    </row>
    <row r="461" spans="2:136" x14ac:dyDescent="0.2">
      <c r="J461" s="82" t="s">
        <v>176</v>
      </c>
      <c r="K461" s="31" t="s">
        <v>177</v>
      </c>
      <c r="L461" s="31" t="s">
        <v>178</v>
      </c>
      <c r="M461" s="31" t="s">
        <v>179</v>
      </c>
      <c r="N461" s="82" t="s">
        <v>176</v>
      </c>
      <c r="O461" s="31" t="s">
        <v>177</v>
      </c>
      <c r="P461" s="31" t="s">
        <v>178</v>
      </c>
      <c r="Q461" s="83" t="s">
        <v>179</v>
      </c>
      <c r="AA461" s="215" t="s">
        <v>176</v>
      </c>
      <c r="AB461" s="216" t="s">
        <v>177</v>
      </c>
      <c r="AC461" s="216" t="s">
        <v>178</v>
      </c>
      <c r="AD461" s="216" t="s">
        <v>179</v>
      </c>
      <c r="AE461" s="215" t="s">
        <v>176</v>
      </c>
      <c r="AF461" s="216" t="s">
        <v>177</v>
      </c>
      <c r="AG461" s="216" t="s">
        <v>178</v>
      </c>
      <c r="AH461" s="217" t="s">
        <v>179</v>
      </c>
      <c r="AR461" s="215" t="s">
        <v>176</v>
      </c>
      <c r="AS461" s="216" t="s">
        <v>177</v>
      </c>
      <c r="AT461" s="216" t="s">
        <v>178</v>
      </c>
      <c r="AU461" s="216" t="s">
        <v>179</v>
      </c>
      <c r="AV461" s="215" t="s">
        <v>176</v>
      </c>
      <c r="AW461" s="216" t="s">
        <v>177</v>
      </c>
      <c r="AX461" s="216" t="s">
        <v>178</v>
      </c>
      <c r="AY461" s="217" t="s">
        <v>179</v>
      </c>
      <c r="BI461" s="215" t="s">
        <v>176</v>
      </c>
      <c r="BJ461" s="216" t="s">
        <v>177</v>
      </c>
      <c r="BK461" s="216" t="s">
        <v>178</v>
      </c>
      <c r="BL461" s="216" t="s">
        <v>179</v>
      </c>
      <c r="BM461" s="215" t="s">
        <v>176</v>
      </c>
      <c r="BN461" s="216" t="s">
        <v>177</v>
      </c>
      <c r="BO461" s="216" t="s">
        <v>178</v>
      </c>
      <c r="BP461" s="217" t="s">
        <v>179</v>
      </c>
      <c r="BZ461" s="215" t="s">
        <v>176</v>
      </c>
      <c r="CA461" s="216" t="s">
        <v>177</v>
      </c>
      <c r="CB461" s="216" t="s">
        <v>178</v>
      </c>
      <c r="CC461" s="216" t="s">
        <v>179</v>
      </c>
      <c r="CD461" s="215" t="s">
        <v>176</v>
      </c>
      <c r="CE461" s="216" t="s">
        <v>177</v>
      </c>
      <c r="CF461" s="216" t="s">
        <v>178</v>
      </c>
      <c r="CG461" s="217" t="s">
        <v>179</v>
      </c>
      <c r="CQ461" s="215" t="s">
        <v>176</v>
      </c>
      <c r="CR461" s="216" t="s">
        <v>177</v>
      </c>
      <c r="CS461" s="216" t="s">
        <v>178</v>
      </c>
      <c r="CT461" s="216" t="s">
        <v>179</v>
      </c>
      <c r="CU461" s="215" t="s">
        <v>176</v>
      </c>
      <c r="CV461" s="216" t="s">
        <v>177</v>
      </c>
      <c r="CW461" s="216" t="s">
        <v>178</v>
      </c>
      <c r="CX461" s="217" t="s">
        <v>179</v>
      </c>
      <c r="DH461" s="215" t="s">
        <v>176</v>
      </c>
      <c r="DI461" s="216" t="s">
        <v>177</v>
      </c>
      <c r="DJ461" s="216" t="s">
        <v>178</v>
      </c>
      <c r="DK461" s="216" t="s">
        <v>179</v>
      </c>
      <c r="DL461" s="215" t="s">
        <v>176</v>
      </c>
      <c r="DM461" s="216" t="s">
        <v>177</v>
      </c>
      <c r="DN461" s="216" t="s">
        <v>178</v>
      </c>
      <c r="DO461" s="217" t="s">
        <v>179</v>
      </c>
      <c r="DY461" s="215" t="s">
        <v>176</v>
      </c>
      <c r="DZ461" s="216" t="s">
        <v>177</v>
      </c>
      <c r="EA461" s="216" t="s">
        <v>178</v>
      </c>
      <c r="EB461" s="216" t="s">
        <v>179</v>
      </c>
      <c r="EC461" s="215" t="s">
        <v>176</v>
      </c>
      <c r="ED461" s="216" t="s">
        <v>177</v>
      </c>
      <c r="EE461" s="216" t="s">
        <v>178</v>
      </c>
      <c r="EF461" s="217" t="s">
        <v>179</v>
      </c>
    </row>
    <row r="462" spans="2:136" x14ac:dyDescent="0.2">
      <c r="B462" s="13"/>
      <c r="C462" s="17"/>
      <c r="D462" s="61" t="s">
        <v>240</v>
      </c>
      <c r="E462" s="105" t="s">
        <v>241</v>
      </c>
      <c r="F462" s="105" t="s">
        <v>242</v>
      </c>
      <c r="G462" s="106" t="s">
        <v>243</v>
      </c>
      <c r="H462" s="61" t="s">
        <v>244</v>
      </c>
      <c r="I462" s="106" t="s">
        <v>245</v>
      </c>
      <c r="J462" s="235" t="s">
        <v>246</v>
      </c>
      <c r="K462" s="236"/>
      <c r="L462" s="236"/>
      <c r="M462" s="237"/>
      <c r="N462" s="236" t="s">
        <v>247</v>
      </c>
      <c r="O462" s="236"/>
      <c r="P462" s="236"/>
      <c r="Q462" s="237"/>
      <c r="S462" s="13"/>
      <c r="T462" s="213"/>
      <c r="U462" s="206" t="s">
        <v>240</v>
      </c>
      <c r="V462" s="207" t="s">
        <v>241</v>
      </c>
      <c r="W462" s="207" t="s">
        <v>242</v>
      </c>
      <c r="X462" s="208" t="s">
        <v>243</v>
      </c>
      <c r="Y462" s="206" t="s">
        <v>244</v>
      </c>
      <c r="Z462" s="208" t="s">
        <v>245</v>
      </c>
      <c r="AA462" s="235" t="s">
        <v>246</v>
      </c>
      <c r="AB462" s="236"/>
      <c r="AC462" s="236"/>
      <c r="AD462" s="237"/>
      <c r="AE462" s="236" t="s">
        <v>247</v>
      </c>
      <c r="AF462" s="236"/>
      <c r="AG462" s="236"/>
      <c r="AH462" s="237"/>
      <c r="AJ462" s="13"/>
      <c r="AK462" s="213"/>
      <c r="AL462" s="206" t="s">
        <v>240</v>
      </c>
      <c r="AM462" s="207" t="s">
        <v>241</v>
      </c>
      <c r="AN462" s="207" t="s">
        <v>242</v>
      </c>
      <c r="AO462" s="208" t="s">
        <v>243</v>
      </c>
      <c r="AP462" s="206" t="s">
        <v>244</v>
      </c>
      <c r="AQ462" s="208" t="s">
        <v>245</v>
      </c>
      <c r="AR462" s="235" t="s">
        <v>246</v>
      </c>
      <c r="AS462" s="236"/>
      <c r="AT462" s="236"/>
      <c r="AU462" s="237"/>
      <c r="AV462" s="236" t="s">
        <v>247</v>
      </c>
      <c r="AW462" s="236"/>
      <c r="AX462" s="236"/>
      <c r="AY462" s="237"/>
      <c r="BA462" s="13"/>
      <c r="BB462" s="213"/>
      <c r="BC462" s="206" t="s">
        <v>240</v>
      </c>
      <c r="BD462" s="207" t="s">
        <v>241</v>
      </c>
      <c r="BE462" s="207" t="s">
        <v>242</v>
      </c>
      <c r="BF462" s="208" t="s">
        <v>243</v>
      </c>
      <c r="BG462" s="206" t="s">
        <v>244</v>
      </c>
      <c r="BH462" s="208" t="s">
        <v>245</v>
      </c>
      <c r="BI462" s="235" t="s">
        <v>246</v>
      </c>
      <c r="BJ462" s="236"/>
      <c r="BK462" s="236"/>
      <c r="BL462" s="237"/>
      <c r="BM462" s="236" t="s">
        <v>247</v>
      </c>
      <c r="BN462" s="236"/>
      <c r="BO462" s="236"/>
      <c r="BP462" s="237"/>
      <c r="BR462" s="13"/>
      <c r="BS462" s="213"/>
      <c r="BT462" s="206" t="s">
        <v>240</v>
      </c>
      <c r="BU462" s="207" t="s">
        <v>241</v>
      </c>
      <c r="BV462" s="207" t="s">
        <v>242</v>
      </c>
      <c r="BW462" s="208" t="s">
        <v>243</v>
      </c>
      <c r="BX462" s="206" t="s">
        <v>244</v>
      </c>
      <c r="BY462" s="208" t="s">
        <v>245</v>
      </c>
      <c r="BZ462" s="235" t="s">
        <v>246</v>
      </c>
      <c r="CA462" s="236"/>
      <c r="CB462" s="236"/>
      <c r="CC462" s="237"/>
      <c r="CD462" s="236" t="s">
        <v>247</v>
      </c>
      <c r="CE462" s="236"/>
      <c r="CF462" s="236"/>
      <c r="CG462" s="237"/>
      <c r="CI462" s="13"/>
      <c r="CJ462" s="213"/>
      <c r="CK462" s="206" t="s">
        <v>240</v>
      </c>
      <c r="CL462" s="207" t="s">
        <v>241</v>
      </c>
      <c r="CM462" s="207" t="s">
        <v>242</v>
      </c>
      <c r="CN462" s="208" t="s">
        <v>243</v>
      </c>
      <c r="CO462" s="206" t="s">
        <v>244</v>
      </c>
      <c r="CP462" s="208" t="s">
        <v>245</v>
      </c>
      <c r="CQ462" s="235" t="s">
        <v>246</v>
      </c>
      <c r="CR462" s="236"/>
      <c r="CS462" s="236"/>
      <c r="CT462" s="237"/>
      <c r="CU462" s="236" t="s">
        <v>247</v>
      </c>
      <c r="CV462" s="236"/>
      <c r="CW462" s="236"/>
      <c r="CX462" s="237"/>
      <c r="CZ462" s="13"/>
      <c r="DA462" s="213"/>
      <c r="DB462" s="206" t="s">
        <v>240</v>
      </c>
      <c r="DC462" s="207" t="s">
        <v>241</v>
      </c>
      <c r="DD462" s="207" t="s">
        <v>242</v>
      </c>
      <c r="DE462" s="208" t="s">
        <v>243</v>
      </c>
      <c r="DF462" s="206" t="s">
        <v>244</v>
      </c>
      <c r="DG462" s="208" t="s">
        <v>245</v>
      </c>
      <c r="DH462" s="235" t="s">
        <v>246</v>
      </c>
      <c r="DI462" s="236"/>
      <c r="DJ462" s="236"/>
      <c r="DK462" s="237"/>
      <c r="DL462" s="236" t="s">
        <v>247</v>
      </c>
      <c r="DM462" s="236"/>
      <c r="DN462" s="236"/>
      <c r="DO462" s="237"/>
      <c r="DQ462" s="13"/>
      <c r="DR462" s="213"/>
      <c r="DS462" s="206" t="s">
        <v>240</v>
      </c>
      <c r="DT462" s="207" t="s">
        <v>241</v>
      </c>
      <c r="DU462" s="207" t="s">
        <v>242</v>
      </c>
      <c r="DV462" s="208" t="s">
        <v>243</v>
      </c>
      <c r="DW462" s="206" t="s">
        <v>244</v>
      </c>
      <c r="DX462" s="208" t="s">
        <v>245</v>
      </c>
      <c r="DY462" s="235" t="s">
        <v>246</v>
      </c>
      <c r="DZ462" s="236"/>
      <c r="EA462" s="236"/>
      <c r="EB462" s="237"/>
      <c r="EC462" s="236" t="s">
        <v>247</v>
      </c>
      <c r="ED462" s="236"/>
      <c r="EE462" s="236"/>
      <c r="EF462" s="237"/>
    </row>
    <row r="463" spans="2:136" x14ac:dyDescent="0.2">
      <c r="B463" s="13"/>
      <c r="C463" s="17"/>
      <c r="D463" s="188" t="str">
        <f>C408</f>
        <v>+X</v>
      </c>
      <c r="E463" s="189" t="str">
        <f>C409</f>
        <v>-X</v>
      </c>
      <c r="F463" s="189" t="str">
        <f>C410</f>
        <v>+Y</v>
      </c>
      <c r="G463" s="190" t="str">
        <f>C411</f>
        <v>-Y</v>
      </c>
      <c r="H463" s="188" t="str">
        <f>C412</f>
        <v>+X</v>
      </c>
      <c r="I463" s="190" t="str">
        <f>C413</f>
        <v>-X</v>
      </c>
      <c r="J463" s="245" t="str">
        <f>C414</f>
        <v>+Y</v>
      </c>
      <c r="K463" s="246"/>
      <c r="L463" s="246"/>
      <c r="M463" s="247"/>
      <c r="N463" s="245" t="str">
        <f>C415</f>
        <v>-Y</v>
      </c>
      <c r="O463" s="246"/>
      <c r="P463" s="246"/>
      <c r="Q463" s="247"/>
      <c r="S463" s="13"/>
      <c r="T463" s="213"/>
      <c r="U463" s="188" t="str">
        <f>T408</f>
        <v>+X</v>
      </c>
      <c r="V463" s="189" t="str">
        <f>T409</f>
        <v>-X</v>
      </c>
      <c r="W463" s="189" t="str">
        <f>T410</f>
        <v>+Y</v>
      </c>
      <c r="X463" s="190" t="str">
        <f>T411</f>
        <v>-Y</v>
      </c>
      <c r="Y463" s="188" t="str">
        <f>T412</f>
        <v>+X</v>
      </c>
      <c r="Z463" s="190" t="str">
        <f>T413</f>
        <v>-X</v>
      </c>
      <c r="AA463" s="245" t="str">
        <f>T414</f>
        <v>+Y</v>
      </c>
      <c r="AB463" s="246"/>
      <c r="AC463" s="246"/>
      <c r="AD463" s="247"/>
      <c r="AE463" s="245" t="str">
        <f>T415</f>
        <v>-Y</v>
      </c>
      <c r="AF463" s="246"/>
      <c r="AG463" s="246"/>
      <c r="AH463" s="247"/>
      <c r="AJ463" s="13"/>
      <c r="AK463" s="213"/>
      <c r="AL463" s="188" t="str">
        <f>AK408</f>
        <v>+X</v>
      </c>
      <c r="AM463" s="189" t="str">
        <f>AK409</f>
        <v>-X</v>
      </c>
      <c r="AN463" s="189" t="str">
        <f>AK410</f>
        <v>+Y</v>
      </c>
      <c r="AO463" s="190" t="str">
        <f>AK411</f>
        <v>-Y</v>
      </c>
      <c r="AP463" s="188" t="str">
        <f>AK412</f>
        <v>+X</v>
      </c>
      <c r="AQ463" s="190" t="str">
        <f>AK413</f>
        <v>-X</v>
      </c>
      <c r="AR463" s="245" t="str">
        <f>AK414</f>
        <v>+Y</v>
      </c>
      <c r="AS463" s="246"/>
      <c r="AT463" s="246"/>
      <c r="AU463" s="247"/>
      <c r="AV463" s="245" t="str">
        <f>AK415</f>
        <v>-Y</v>
      </c>
      <c r="AW463" s="246"/>
      <c r="AX463" s="246"/>
      <c r="AY463" s="247"/>
      <c r="BA463" s="13"/>
      <c r="BB463" s="213"/>
      <c r="BC463" s="188" t="str">
        <f>BB408</f>
        <v>+X</v>
      </c>
      <c r="BD463" s="189" t="str">
        <f>BB409</f>
        <v>-X</v>
      </c>
      <c r="BE463" s="189" t="str">
        <f>BB410</f>
        <v>+Y</v>
      </c>
      <c r="BF463" s="190" t="str">
        <f>BB411</f>
        <v>-Y</v>
      </c>
      <c r="BG463" s="188" t="str">
        <f>BB412</f>
        <v>+X</v>
      </c>
      <c r="BH463" s="190" t="str">
        <f>BB413</f>
        <v>-X</v>
      </c>
      <c r="BI463" s="245" t="str">
        <f>BB414</f>
        <v>+Y</v>
      </c>
      <c r="BJ463" s="246"/>
      <c r="BK463" s="246"/>
      <c r="BL463" s="247"/>
      <c r="BM463" s="245" t="str">
        <f>BB415</f>
        <v>-Y</v>
      </c>
      <c r="BN463" s="246"/>
      <c r="BO463" s="246"/>
      <c r="BP463" s="247"/>
      <c r="BR463" s="13"/>
      <c r="BS463" s="213"/>
      <c r="BT463" s="188" t="str">
        <f>BS408</f>
        <v>+Y</v>
      </c>
      <c r="BU463" s="189" t="str">
        <f>BS409</f>
        <v>-Y</v>
      </c>
      <c r="BV463" s="189" t="str">
        <f>BS410</f>
        <v>+X</v>
      </c>
      <c r="BW463" s="190" t="str">
        <f>BS411</f>
        <v>-X</v>
      </c>
      <c r="BX463" s="188" t="str">
        <f>BS412</f>
        <v>+Y</v>
      </c>
      <c r="BY463" s="190" t="str">
        <f>BS413</f>
        <v>-Y</v>
      </c>
      <c r="BZ463" s="245" t="str">
        <f>BS414</f>
        <v>+X</v>
      </c>
      <c r="CA463" s="246"/>
      <c r="CB463" s="246"/>
      <c r="CC463" s="247"/>
      <c r="CD463" s="245" t="str">
        <f>BS415</f>
        <v>-X</v>
      </c>
      <c r="CE463" s="246"/>
      <c r="CF463" s="246"/>
      <c r="CG463" s="247"/>
      <c r="CI463" s="13"/>
      <c r="CJ463" s="213"/>
      <c r="CK463" s="188" t="str">
        <f>CJ408</f>
        <v>+Y</v>
      </c>
      <c r="CL463" s="189" t="str">
        <f>CJ409</f>
        <v>-Y</v>
      </c>
      <c r="CM463" s="189" t="str">
        <f>CJ410</f>
        <v>+X</v>
      </c>
      <c r="CN463" s="190" t="str">
        <f>CJ411</f>
        <v>-X</v>
      </c>
      <c r="CO463" s="188" t="str">
        <f>CJ412</f>
        <v>+Y</v>
      </c>
      <c r="CP463" s="190" t="str">
        <f>CJ413</f>
        <v>-Y</v>
      </c>
      <c r="CQ463" s="245" t="str">
        <f>CJ414</f>
        <v>+X</v>
      </c>
      <c r="CR463" s="246"/>
      <c r="CS463" s="246"/>
      <c r="CT463" s="247"/>
      <c r="CU463" s="245" t="str">
        <f>CJ415</f>
        <v>-X</v>
      </c>
      <c r="CV463" s="246"/>
      <c r="CW463" s="246"/>
      <c r="CX463" s="247"/>
      <c r="CZ463" s="13"/>
      <c r="DA463" s="213"/>
      <c r="DB463" s="188" t="str">
        <f>DA408</f>
        <v>+Y</v>
      </c>
      <c r="DC463" s="189" t="str">
        <f>DA409</f>
        <v>-Y</v>
      </c>
      <c r="DD463" s="189" t="str">
        <f>DA410</f>
        <v>+X</v>
      </c>
      <c r="DE463" s="190" t="str">
        <f>DA411</f>
        <v>-X</v>
      </c>
      <c r="DF463" s="188" t="str">
        <f>DA412</f>
        <v>+Y</v>
      </c>
      <c r="DG463" s="190" t="str">
        <f>DA413</f>
        <v>-Y</v>
      </c>
      <c r="DH463" s="245" t="str">
        <f>DA414</f>
        <v>+X</v>
      </c>
      <c r="DI463" s="246"/>
      <c r="DJ463" s="246"/>
      <c r="DK463" s="247"/>
      <c r="DL463" s="245" t="str">
        <f>DA415</f>
        <v>-X</v>
      </c>
      <c r="DM463" s="246"/>
      <c r="DN463" s="246"/>
      <c r="DO463" s="247"/>
      <c r="DQ463" s="13"/>
      <c r="DR463" s="213"/>
      <c r="DS463" s="188" t="str">
        <f>DR408</f>
        <v>+Y</v>
      </c>
      <c r="DT463" s="189" t="str">
        <f>DR409</f>
        <v>-Y</v>
      </c>
      <c r="DU463" s="189" t="str">
        <f>DR410</f>
        <v>+X</v>
      </c>
      <c r="DV463" s="190" t="str">
        <f>DR411</f>
        <v>-X</v>
      </c>
      <c r="DW463" s="188" t="str">
        <f>DR412</f>
        <v>+Y</v>
      </c>
      <c r="DX463" s="190" t="str">
        <f>DR413</f>
        <v>-Y</v>
      </c>
      <c r="DY463" s="245" t="str">
        <f>DR414</f>
        <v>+X</v>
      </c>
      <c r="DZ463" s="246"/>
      <c r="EA463" s="246"/>
      <c r="EB463" s="247"/>
      <c r="EC463" s="245" t="str">
        <f>DR415</f>
        <v>-X</v>
      </c>
      <c r="ED463" s="246"/>
      <c r="EE463" s="246"/>
      <c r="EF463" s="247"/>
    </row>
    <row r="464" spans="2:136" x14ac:dyDescent="0.2">
      <c r="B464" s="60" t="s">
        <v>305</v>
      </c>
      <c r="C464" s="64" t="s">
        <v>306</v>
      </c>
      <c r="D464" s="188">
        <f>J418*D37</f>
        <v>160</v>
      </c>
      <c r="E464" s="189">
        <f>D464</f>
        <v>160</v>
      </c>
      <c r="F464" s="189">
        <f>J417*D37</f>
        <v>320</v>
      </c>
      <c r="G464" s="189">
        <f>F464</f>
        <v>320</v>
      </c>
      <c r="H464" s="191">
        <f>((J418-J420)*J424/2+J420*J424)/SIN(J422*PI()/180)</f>
        <v>111.80331130467162</v>
      </c>
      <c r="I464" s="192">
        <f>H464</f>
        <v>111.80331130467162</v>
      </c>
      <c r="J464" s="143">
        <f>J457</f>
        <v>15.407908924535027</v>
      </c>
      <c r="K464" s="143">
        <f t="shared" ref="K464:Q465" si="308">K457</f>
        <v>46.083972497645576</v>
      </c>
      <c r="L464" s="143">
        <f t="shared" si="308"/>
        <v>117.39359180598116</v>
      </c>
      <c r="M464" s="143">
        <f t="shared" si="308"/>
        <v>156.52478907464155</v>
      </c>
      <c r="N464" s="34">
        <f t="shared" si="308"/>
        <v>15.407908924535027</v>
      </c>
      <c r="O464" s="143">
        <f t="shared" si="308"/>
        <v>46.083972497645576</v>
      </c>
      <c r="P464" s="143">
        <f t="shared" si="308"/>
        <v>117.39359180598116</v>
      </c>
      <c r="Q464" s="107">
        <f t="shared" si="308"/>
        <v>156.52478907464155</v>
      </c>
      <c r="S464" s="60" t="s">
        <v>305</v>
      </c>
      <c r="T464" s="214" t="s">
        <v>306</v>
      </c>
      <c r="U464" s="188">
        <f>AA418*U37</f>
        <v>160</v>
      </c>
      <c r="V464" s="189">
        <f>U464</f>
        <v>160</v>
      </c>
      <c r="W464" s="189">
        <f>AA417*U37</f>
        <v>320</v>
      </c>
      <c r="X464" s="189">
        <f>W464</f>
        <v>320</v>
      </c>
      <c r="Y464" s="191">
        <f>((AA418-AA420)*AA424/2+AA420*AA424)/SIN(AA422*PI()/180)</f>
        <v>111.80331130467162</v>
      </c>
      <c r="Z464" s="192">
        <f>Y464</f>
        <v>111.80331130467162</v>
      </c>
      <c r="AA464" s="143">
        <f>AA457</f>
        <v>15.407908924535027</v>
      </c>
      <c r="AB464" s="143">
        <f t="shared" ref="AB464:AH464" si="309">AB457</f>
        <v>46.083972497645576</v>
      </c>
      <c r="AC464" s="143">
        <f t="shared" si="309"/>
        <v>117.39359180598116</v>
      </c>
      <c r="AD464" s="143">
        <f t="shared" si="309"/>
        <v>156.52478907464155</v>
      </c>
      <c r="AE464" s="34">
        <f t="shared" si="309"/>
        <v>15.407908924535027</v>
      </c>
      <c r="AF464" s="143">
        <f t="shared" si="309"/>
        <v>46.083972497645576</v>
      </c>
      <c r="AG464" s="143">
        <f t="shared" si="309"/>
        <v>117.39359180598116</v>
      </c>
      <c r="AH464" s="107">
        <f t="shared" si="309"/>
        <v>156.52478907464155</v>
      </c>
      <c r="AJ464" s="60" t="s">
        <v>305</v>
      </c>
      <c r="AK464" s="214" t="s">
        <v>306</v>
      </c>
      <c r="AL464" s="188">
        <f>AR418*AL37</f>
        <v>160</v>
      </c>
      <c r="AM464" s="189">
        <f>AL464</f>
        <v>160</v>
      </c>
      <c r="AN464" s="189">
        <f>AR417*AL37</f>
        <v>320</v>
      </c>
      <c r="AO464" s="189">
        <f>AN464</f>
        <v>320</v>
      </c>
      <c r="AP464" s="191">
        <f>((AR418-AR420)*AR424/2+AR420*AR424)/SIN(AR422*PI()/180)</f>
        <v>111.80331130467162</v>
      </c>
      <c r="AQ464" s="192">
        <f>AP464</f>
        <v>111.80331130467162</v>
      </c>
      <c r="AR464" s="143">
        <f>AR457</f>
        <v>15.407908924535027</v>
      </c>
      <c r="AS464" s="143">
        <f t="shared" ref="AS464:AY464" si="310">AS457</f>
        <v>46.083972497645576</v>
      </c>
      <c r="AT464" s="143">
        <f t="shared" si="310"/>
        <v>117.39359180598116</v>
      </c>
      <c r="AU464" s="143">
        <f t="shared" si="310"/>
        <v>156.52478907464155</v>
      </c>
      <c r="AV464" s="34">
        <f t="shared" si="310"/>
        <v>15.407908924535027</v>
      </c>
      <c r="AW464" s="143">
        <f t="shared" si="310"/>
        <v>46.083972497645576</v>
      </c>
      <c r="AX464" s="143">
        <f t="shared" si="310"/>
        <v>117.39359180598116</v>
      </c>
      <c r="AY464" s="107">
        <f t="shared" si="310"/>
        <v>156.52478907464155</v>
      </c>
      <c r="BA464" s="60" t="s">
        <v>305</v>
      </c>
      <c r="BB464" s="214" t="s">
        <v>306</v>
      </c>
      <c r="BC464" s="188">
        <f>BI418*BC37</f>
        <v>160</v>
      </c>
      <c r="BD464" s="189">
        <f>BC464</f>
        <v>160</v>
      </c>
      <c r="BE464" s="189">
        <f>BI417*BC37</f>
        <v>320</v>
      </c>
      <c r="BF464" s="189">
        <f>BE464</f>
        <v>320</v>
      </c>
      <c r="BG464" s="191">
        <f>((BI418-BI420)*BI424/2+BI420*BI424)/SIN(BI422*PI()/180)</f>
        <v>111.80331130467162</v>
      </c>
      <c r="BH464" s="192">
        <f>BG464</f>
        <v>111.80331130467162</v>
      </c>
      <c r="BI464" s="143">
        <f>BI457</f>
        <v>15.407908924535027</v>
      </c>
      <c r="BJ464" s="143">
        <f t="shared" ref="BJ464:BP464" si="311">BJ457</f>
        <v>46.083972497645576</v>
      </c>
      <c r="BK464" s="143">
        <f t="shared" si="311"/>
        <v>117.39359180598116</v>
      </c>
      <c r="BL464" s="143">
        <f t="shared" si="311"/>
        <v>156.52478907464155</v>
      </c>
      <c r="BM464" s="34">
        <f t="shared" si="311"/>
        <v>15.407908924535027</v>
      </c>
      <c r="BN464" s="143">
        <f t="shared" si="311"/>
        <v>46.083972497645576</v>
      </c>
      <c r="BO464" s="143">
        <f t="shared" si="311"/>
        <v>117.39359180598116</v>
      </c>
      <c r="BP464" s="107">
        <f t="shared" si="311"/>
        <v>156.52478907464155</v>
      </c>
      <c r="BR464" s="60" t="s">
        <v>305</v>
      </c>
      <c r="BS464" s="214" t="s">
        <v>306</v>
      </c>
      <c r="BT464" s="188">
        <f>BZ418*BT37</f>
        <v>320</v>
      </c>
      <c r="BU464" s="189">
        <f>BT464</f>
        <v>320</v>
      </c>
      <c r="BV464" s="189">
        <f>BZ417*BT37</f>
        <v>160</v>
      </c>
      <c r="BW464" s="189">
        <f>BV464</f>
        <v>160</v>
      </c>
      <c r="BX464" s="191">
        <f>((BZ418-BZ420)*BZ424/2+BZ420*BZ424)/SIN(BZ422*PI()/180)</f>
        <v>335.40993391401486</v>
      </c>
      <c r="BY464" s="192">
        <f>BX464</f>
        <v>335.40993391401486</v>
      </c>
      <c r="BZ464" s="143">
        <f>BZ457</f>
        <v>15.407908924535027</v>
      </c>
      <c r="CA464" s="143">
        <f t="shared" ref="CA464:CG464" si="312">CA457</f>
        <v>45.944218221686079</v>
      </c>
      <c r="CB464" s="143">
        <f t="shared" si="312"/>
        <v>50.451293621379996</v>
      </c>
      <c r="CC464" s="143">
        <f t="shared" si="312"/>
        <v>0</v>
      </c>
      <c r="CD464" s="34">
        <f t="shared" si="312"/>
        <v>15.407908924535027</v>
      </c>
      <c r="CE464" s="143">
        <f t="shared" si="312"/>
        <v>45.944218221686079</v>
      </c>
      <c r="CF464" s="143">
        <f t="shared" si="312"/>
        <v>50.451293621379996</v>
      </c>
      <c r="CG464" s="107">
        <f t="shared" si="312"/>
        <v>0</v>
      </c>
      <c r="CI464" s="60" t="s">
        <v>305</v>
      </c>
      <c r="CJ464" s="214" t="s">
        <v>306</v>
      </c>
      <c r="CK464" s="188">
        <f>CQ418*CK37</f>
        <v>320</v>
      </c>
      <c r="CL464" s="189">
        <f>CK464</f>
        <v>320</v>
      </c>
      <c r="CM464" s="189">
        <f>CQ417*CK37</f>
        <v>160</v>
      </c>
      <c r="CN464" s="189">
        <f>CM464</f>
        <v>160</v>
      </c>
      <c r="CO464" s="191">
        <f>((CQ418-CQ420)*CQ424/2+CQ420*CQ424)/SIN(CQ422*PI()/180)</f>
        <v>335.40993391401486</v>
      </c>
      <c r="CP464" s="192">
        <f>CO464</f>
        <v>335.40993391401486</v>
      </c>
      <c r="CQ464" s="143">
        <f>CQ457</f>
        <v>15.407908924535027</v>
      </c>
      <c r="CR464" s="143">
        <f t="shared" ref="CR464:CX464" si="313">CR457</f>
        <v>45.944218221686079</v>
      </c>
      <c r="CS464" s="143">
        <f t="shared" si="313"/>
        <v>50.451293621379996</v>
      </c>
      <c r="CT464" s="143">
        <f t="shared" si="313"/>
        <v>0</v>
      </c>
      <c r="CU464" s="34">
        <f t="shared" si="313"/>
        <v>15.407908924535027</v>
      </c>
      <c r="CV464" s="143">
        <f t="shared" si="313"/>
        <v>45.944218221686079</v>
      </c>
      <c r="CW464" s="143">
        <f t="shared" si="313"/>
        <v>50.451293621379996</v>
      </c>
      <c r="CX464" s="107">
        <f t="shared" si="313"/>
        <v>0</v>
      </c>
      <c r="CZ464" s="60" t="s">
        <v>305</v>
      </c>
      <c r="DA464" s="214" t="s">
        <v>306</v>
      </c>
      <c r="DB464" s="188">
        <f>DH418*DB37</f>
        <v>320</v>
      </c>
      <c r="DC464" s="189">
        <f>DB464</f>
        <v>320</v>
      </c>
      <c r="DD464" s="189">
        <f>DH417*DB37</f>
        <v>160</v>
      </c>
      <c r="DE464" s="189">
        <f>DD464</f>
        <v>160</v>
      </c>
      <c r="DF464" s="191">
        <f>((DH418-DH420)*DH424/2+DH420*DH424)/SIN(DH422*PI()/180)</f>
        <v>335.40993391401486</v>
      </c>
      <c r="DG464" s="192">
        <f>DF464</f>
        <v>335.40993391401486</v>
      </c>
      <c r="DH464" s="143">
        <f>DH457</f>
        <v>15.407908924535027</v>
      </c>
      <c r="DI464" s="143">
        <f t="shared" ref="DI464:DO464" si="314">DI457</f>
        <v>45.944218221686079</v>
      </c>
      <c r="DJ464" s="143">
        <f t="shared" si="314"/>
        <v>50.451293621379996</v>
      </c>
      <c r="DK464" s="143">
        <f t="shared" si="314"/>
        <v>0</v>
      </c>
      <c r="DL464" s="34">
        <f t="shared" si="314"/>
        <v>15.407908924535027</v>
      </c>
      <c r="DM464" s="143">
        <f t="shared" si="314"/>
        <v>45.944218221686079</v>
      </c>
      <c r="DN464" s="143">
        <f t="shared" si="314"/>
        <v>50.451293621379996</v>
      </c>
      <c r="DO464" s="107">
        <f t="shared" si="314"/>
        <v>0</v>
      </c>
      <c r="DQ464" s="60" t="s">
        <v>305</v>
      </c>
      <c r="DR464" s="214" t="s">
        <v>306</v>
      </c>
      <c r="DS464" s="188">
        <f>DY418*DS37</f>
        <v>320</v>
      </c>
      <c r="DT464" s="189">
        <f>DS464</f>
        <v>320</v>
      </c>
      <c r="DU464" s="189">
        <f>DY417*DS37</f>
        <v>160</v>
      </c>
      <c r="DV464" s="189">
        <f>DU464</f>
        <v>160</v>
      </c>
      <c r="DW464" s="191">
        <f>((DY418-DY420)*DY424/2+DY420*DY424)/SIN(DY422*PI()/180)</f>
        <v>335.40993391401486</v>
      </c>
      <c r="DX464" s="192">
        <f>DW464</f>
        <v>335.40993391401486</v>
      </c>
      <c r="DY464" s="143">
        <f>DY457</f>
        <v>15.407908924535027</v>
      </c>
      <c r="DZ464" s="143">
        <f t="shared" ref="DZ464:EF464" si="315">DZ457</f>
        <v>45.944218221686079</v>
      </c>
      <c r="EA464" s="143">
        <f t="shared" si="315"/>
        <v>50.451293621379996</v>
      </c>
      <c r="EB464" s="143">
        <f t="shared" si="315"/>
        <v>0</v>
      </c>
      <c r="EC464" s="34">
        <f t="shared" si="315"/>
        <v>15.407908924535027</v>
      </c>
      <c r="ED464" s="143">
        <f t="shared" si="315"/>
        <v>45.944218221686079</v>
      </c>
      <c r="EE464" s="143">
        <f t="shared" si="315"/>
        <v>50.451293621379996</v>
      </c>
      <c r="EF464" s="107">
        <f t="shared" si="315"/>
        <v>0</v>
      </c>
    </row>
    <row r="465" spans="1:136" x14ac:dyDescent="0.2">
      <c r="B465" s="60" t="s">
        <v>307</v>
      </c>
      <c r="C465" s="64" t="s">
        <v>2</v>
      </c>
      <c r="D465" s="193"/>
      <c r="E465" s="194"/>
      <c r="F465" s="194"/>
      <c r="G465" s="194"/>
      <c r="H465" s="193"/>
      <c r="I465" s="195"/>
      <c r="J465" s="144">
        <f>J458</f>
        <v>3.5</v>
      </c>
      <c r="K465" s="144">
        <f t="shared" si="308"/>
        <v>8.1600960323477398</v>
      </c>
      <c r="L465" s="144">
        <f t="shared" si="308"/>
        <v>15.75</v>
      </c>
      <c r="M465" s="144">
        <f t="shared" si="308"/>
        <v>28.297619047619047</v>
      </c>
      <c r="N465" s="36">
        <f t="shared" si="308"/>
        <v>3.5</v>
      </c>
      <c r="O465" s="144">
        <f t="shared" si="308"/>
        <v>8.1600960323477398</v>
      </c>
      <c r="P465" s="144">
        <f t="shared" si="308"/>
        <v>15.75</v>
      </c>
      <c r="Q465" s="109">
        <f t="shared" si="308"/>
        <v>28.297619047619047</v>
      </c>
      <c r="S465" s="60" t="s">
        <v>307</v>
      </c>
      <c r="T465" s="214" t="s">
        <v>2</v>
      </c>
      <c r="U465" s="193"/>
      <c r="V465" s="194"/>
      <c r="W465" s="194"/>
      <c r="X465" s="194"/>
      <c r="Y465" s="193"/>
      <c r="Z465" s="195"/>
      <c r="AA465" s="144">
        <f>AA458</f>
        <v>3.5</v>
      </c>
      <c r="AB465" s="144">
        <f t="shared" ref="AB465:AH465" si="316">AB458</f>
        <v>8.1600960323477398</v>
      </c>
      <c r="AC465" s="144">
        <f t="shared" si="316"/>
        <v>15.75</v>
      </c>
      <c r="AD465" s="144">
        <f t="shared" si="316"/>
        <v>28.297619047619047</v>
      </c>
      <c r="AE465" s="36">
        <f t="shared" si="316"/>
        <v>3.5</v>
      </c>
      <c r="AF465" s="144">
        <f t="shared" si="316"/>
        <v>8.1600960323477398</v>
      </c>
      <c r="AG465" s="144">
        <f t="shared" si="316"/>
        <v>15.75</v>
      </c>
      <c r="AH465" s="109">
        <f t="shared" si="316"/>
        <v>28.297619047619047</v>
      </c>
      <c r="AJ465" s="60" t="s">
        <v>307</v>
      </c>
      <c r="AK465" s="214" t="s">
        <v>2</v>
      </c>
      <c r="AL465" s="193"/>
      <c r="AM465" s="194"/>
      <c r="AN465" s="194"/>
      <c r="AO465" s="194"/>
      <c r="AP465" s="193"/>
      <c r="AQ465" s="195"/>
      <c r="AR465" s="144">
        <f>AR458</f>
        <v>3.5</v>
      </c>
      <c r="AS465" s="144">
        <f t="shared" ref="AS465:AY465" si="317">AS458</f>
        <v>8.1600960323477398</v>
      </c>
      <c r="AT465" s="144">
        <f t="shared" si="317"/>
        <v>15.75</v>
      </c>
      <c r="AU465" s="144">
        <f t="shared" si="317"/>
        <v>28.297619047619047</v>
      </c>
      <c r="AV465" s="36">
        <f t="shared" si="317"/>
        <v>3.5</v>
      </c>
      <c r="AW465" s="144">
        <f t="shared" si="317"/>
        <v>8.1600960323477398</v>
      </c>
      <c r="AX465" s="144">
        <f t="shared" si="317"/>
        <v>15.75</v>
      </c>
      <c r="AY465" s="109">
        <f t="shared" si="317"/>
        <v>28.297619047619047</v>
      </c>
      <c r="BA465" s="60" t="s">
        <v>307</v>
      </c>
      <c r="BB465" s="214" t="s">
        <v>2</v>
      </c>
      <c r="BC465" s="193"/>
      <c r="BD465" s="194"/>
      <c r="BE465" s="194"/>
      <c r="BF465" s="194"/>
      <c r="BG465" s="193"/>
      <c r="BH465" s="195"/>
      <c r="BI465" s="144">
        <f>BI458</f>
        <v>3.5</v>
      </c>
      <c r="BJ465" s="144">
        <f t="shared" ref="BJ465:BP465" si="318">BJ458</f>
        <v>8.1600960323477398</v>
      </c>
      <c r="BK465" s="144">
        <f t="shared" si="318"/>
        <v>15.75</v>
      </c>
      <c r="BL465" s="144">
        <f t="shared" si="318"/>
        <v>28.297619047619047</v>
      </c>
      <c r="BM465" s="36">
        <f t="shared" si="318"/>
        <v>3.5</v>
      </c>
      <c r="BN465" s="144">
        <f t="shared" si="318"/>
        <v>8.1600960323477398</v>
      </c>
      <c r="BO465" s="144">
        <f t="shared" si="318"/>
        <v>15.75</v>
      </c>
      <c r="BP465" s="109">
        <f t="shared" si="318"/>
        <v>28.297619047619047</v>
      </c>
      <c r="BR465" s="60" t="s">
        <v>307</v>
      </c>
      <c r="BS465" s="214" t="s">
        <v>2</v>
      </c>
      <c r="BT465" s="193"/>
      <c r="BU465" s="194"/>
      <c r="BV465" s="194"/>
      <c r="BW465" s="194"/>
      <c r="BX465" s="193"/>
      <c r="BY465" s="195"/>
      <c r="BZ465" s="144">
        <f>BZ458</f>
        <v>3.5</v>
      </c>
      <c r="CA465" s="144">
        <f t="shared" ref="CA465:CG465" si="319">CA458</f>
        <v>8.1534854245880872</v>
      </c>
      <c r="CB465" s="144">
        <f t="shared" si="319"/>
        <v>13.66666666666667</v>
      </c>
      <c r="CC465" s="144">
        <f t="shared" si="319"/>
        <v>0</v>
      </c>
      <c r="CD465" s="36">
        <f t="shared" si="319"/>
        <v>3.5</v>
      </c>
      <c r="CE465" s="144">
        <f t="shared" si="319"/>
        <v>8.1534854245880872</v>
      </c>
      <c r="CF465" s="144">
        <f t="shared" si="319"/>
        <v>13.66666666666667</v>
      </c>
      <c r="CG465" s="109">
        <f t="shared" si="319"/>
        <v>0</v>
      </c>
      <c r="CI465" s="60" t="s">
        <v>307</v>
      </c>
      <c r="CJ465" s="214" t="s">
        <v>2</v>
      </c>
      <c r="CK465" s="193"/>
      <c r="CL465" s="194"/>
      <c r="CM465" s="194"/>
      <c r="CN465" s="194"/>
      <c r="CO465" s="193"/>
      <c r="CP465" s="195"/>
      <c r="CQ465" s="144">
        <f>CQ458</f>
        <v>3.5</v>
      </c>
      <c r="CR465" s="144">
        <f t="shared" ref="CR465:CX465" si="320">CR458</f>
        <v>8.1534854245880872</v>
      </c>
      <c r="CS465" s="144">
        <f t="shared" si="320"/>
        <v>13.66666666666667</v>
      </c>
      <c r="CT465" s="144">
        <f t="shared" si="320"/>
        <v>0</v>
      </c>
      <c r="CU465" s="36">
        <f t="shared" si="320"/>
        <v>3.5</v>
      </c>
      <c r="CV465" s="144">
        <f t="shared" si="320"/>
        <v>8.1534854245880872</v>
      </c>
      <c r="CW465" s="144">
        <f t="shared" si="320"/>
        <v>13.66666666666667</v>
      </c>
      <c r="CX465" s="109">
        <f t="shared" si="320"/>
        <v>0</v>
      </c>
      <c r="CZ465" s="60" t="s">
        <v>307</v>
      </c>
      <c r="DA465" s="214" t="s">
        <v>2</v>
      </c>
      <c r="DB465" s="193"/>
      <c r="DC465" s="194"/>
      <c r="DD465" s="194"/>
      <c r="DE465" s="194"/>
      <c r="DF465" s="193"/>
      <c r="DG465" s="195"/>
      <c r="DH465" s="144">
        <f>DH458</f>
        <v>3.5</v>
      </c>
      <c r="DI465" s="144">
        <f t="shared" ref="DI465:DO465" si="321">DI458</f>
        <v>8.1534854245880872</v>
      </c>
      <c r="DJ465" s="144">
        <f t="shared" si="321"/>
        <v>13.66666666666667</v>
      </c>
      <c r="DK465" s="144">
        <f t="shared" si="321"/>
        <v>0</v>
      </c>
      <c r="DL465" s="36">
        <f t="shared" si="321"/>
        <v>3.5</v>
      </c>
      <c r="DM465" s="144">
        <f t="shared" si="321"/>
        <v>8.1534854245880872</v>
      </c>
      <c r="DN465" s="144">
        <f t="shared" si="321"/>
        <v>13.66666666666667</v>
      </c>
      <c r="DO465" s="109">
        <f t="shared" si="321"/>
        <v>0</v>
      </c>
      <c r="DQ465" s="60" t="s">
        <v>307</v>
      </c>
      <c r="DR465" s="214" t="s">
        <v>2</v>
      </c>
      <c r="DS465" s="193"/>
      <c r="DT465" s="194"/>
      <c r="DU465" s="194"/>
      <c r="DV465" s="194"/>
      <c r="DW465" s="193"/>
      <c r="DX465" s="195"/>
      <c r="DY465" s="144">
        <f>DY458</f>
        <v>3.5</v>
      </c>
      <c r="DZ465" s="144">
        <f t="shared" ref="DZ465:EF465" si="322">DZ458</f>
        <v>8.1534854245880872</v>
      </c>
      <c r="EA465" s="144">
        <f t="shared" si="322"/>
        <v>13.66666666666667</v>
      </c>
      <c r="EB465" s="144">
        <f t="shared" si="322"/>
        <v>0</v>
      </c>
      <c r="EC465" s="36">
        <f t="shared" si="322"/>
        <v>3.5</v>
      </c>
      <c r="ED465" s="144">
        <f t="shared" si="322"/>
        <v>8.1534854245880872</v>
      </c>
      <c r="EE465" s="144">
        <f t="shared" si="322"/>
        <v>13.66666666666667</v>
      </c>
      <c r="EF465" s="109">
        <f t="shared" si="322"/>
        <v>0</v>
      </c>
    </row>
    <row r="467" spans="1:136" s="74" customFormat="1" x14ac:dyDescent="0.2">
      <c r="A467" s="75" t="s">
        <v>320</v>
      </c>
      <c r="R467" s="75" t="s">
        <v>320</v>
      </c>
      <c r="AI467" s="75" t="s">
        <v>320</v>
      </c>
      <c r="AZ467" s="75" t="s">
        <v>320</v>
      </c>
      <c r="BQ467" s="75" t="s">
        <v>320</v>
      </c>
      <c r="CH467" s="75" t="s">
        <v>320</v>
      </c>
      <c r="CY467" s="75" t="s">
        <v>320</v>
      </c>
      <c r="DP467" s="75" t="s">
        <v>320</v>
      </c>
    </row>
    <row r="468" spans="1:136" x14ac:dyDescent="0.2">
      <c r="A468" s="1" t="s">
        <v>309</v>
      </c>
      <c r="B468" s="1"/>
      <c r="R468" s="1" t="s">
        <v>309</v>
      </c>
      <c r="S468" s="1"/>
      <c r="AI468" s="1" t="s">
        <v>309</v>
      </c>
      <c r="AJ468" s="1"/>
      <c r="AZ468" s="1" t="s">
        <v>309</v>
      </c>
      <c r="BA468" s="1"/>
      <c r="BQ468" s="1" t="s">
        <v>309</v>
      </c>
      <c r="BR468" s="1"/>
      <c r="CH468" s="1" t="s">
        <v>309</v>
      </c>
      <c r="CI468" s="1"/>
      <c r="CY468" s="1" t="s">
        <v>309</v>
      </c>
      <c r="CZ468" s="1"/>
      <c r="DP468" s="1" t="s">
        <v>309</v>
      </c>
      <c r="DQ468" s="1"/>
    </row>
    <row r="469" spans="1:136" x14ac:dyDescent="0.2">
      <c r="A469" s="1"/>
      <c r="B469" s="1"/>
      <c r="R469" s="1"/>
      <c r="S469" s="1"/>
      <c r="AI469" s="1"/>
      <c r="AJ469" s="1"/>
      <c r="AZ469" s="1"/>
      <c r="BA469" s="1"/>
      <c r="BQ469" s="1"/>
      <c r="BR469" s="1"/>
      <c r="CH469" s="1"/>
      <c r="CI469" s="1"/>
      <c r="CY469" s="1"/>
      <c r="CZ469" s="1"/>
      <c r="DP469" s="1"/>
      <c r="DQ469" s="1"/>
    </row>
    <row r="470" spans="1:136" x14ac:dyDescent="0.2">
      <c r="B470" s="121" t="s">
        <v>228</v>
      </c>
      <c r="C470" s="122" t="str">
        <f>IF(C53="X","+X","+Y")</f>
        <v>+X</v>
      </c>
      <c r="D470" s="17"/>
      <c r="F470" s="17"/>
      <c r="G470" s="17"/>
      <c r="I470" s="17"/>
      <c r="S470" s="121" t="s">
        <v>228</v>
      </c>
      <c r="T470" s="122" t="str">
        <f>IF(T53="X","+X","+Y")</f>
        <v>+X</v>
      </c>
      <c r="U470" s="213"/>
      <c r="W470" s="213"/>
      <c r="X470" s="213"/>
      <c r="Z470" s="213"/>
      <c r="AJ470" s="121" t="s">
        <v>228</v>
      </c>
      <c r="AK470" s="122" t="str">
        <f>IF(AK53="X","+X","+Y")</f>
        <v>+X</v>
      </c>
      <c r="AL470" s="213"/>
      <c r="AN470" s="213"/>
      <c r="AO470" s="213"/>
      <c r="AQ470" s="213"/>
      <c r="BA470" s="121" t="s">
        <v>228</v>
      </c>
      <c r="BB470" s="122" t="str">
        <f>IF(BB53="X","+X","+Y")</f>
        <v>+X</v>
      </c>
      <c r="BC470" s="213"/>
      <c r="BE470" s="213"/>
      <c r="BF470" s="213"/>
      <c r="BH470" s="213"/>
      <c r="BR470" s="121" t="s">
        <v>228</v>
      </c>
      <c r="BS470" s="122" t="str">
        <f>IF(BS53="X","+X","+Y")</f>
        <v>+Y</v>
      </c>
      <c r="BT470" s="213"/>
      <c r="BV470" s="213"/>
      <c r="BW470" s="213"/>
      <c r="BY470" s="213"/>
      <c r="CI470" s="121" t="s">
        <v>228</v>
      </c>
      <c r="CJ470" s="122" t="str">
        <f>IF(CJ53="X","+X","+Y")</f>
        <v>+Y</v>
      </c>
      <c r="CK470" s="213"/>
      <c r="CM470" s="213"/>
      <c r="CN470" s="213"/>
      <c r="CP470" s="213"/>
      <c r="CZ470" s="121" t="s">
        <v>228</v>
      </c>
      <c r="DA470" s="122" t="str">
        <f>IF(DA53="X","+X","+Y")</f>
        <v>+Y</v>
      </c>
      <c r="DB470" s="213"/>
      <c r="DD470" s="213"/>
      <c r="DE470" s="213"/>
      <c r="DG470" s="213"/>
      <c r="DQ470" s="121" t="s">
        <v>228</v>
      </c>
      <c r="DR470" s="122" t="str">
        <f>IF(DR53="X","+X","+Y")</f>
        <v>+Y</v>
      </c>
      <c r="DS470" s="213"/>
      <c r="DU470" s="213"/>
      <c r="DV470" s="213"/>
      <c r="DX470" s="213"/>
    </row>
    <row r="471" spans="1:136" x14ac:dyDescent="0.2">
      <c r="B471" s="118" t="s">
        <v>209</v>
      </c>
      <c r="C471" s="196" t="str">
        <f>IF(C53="X","-X","-Y")</f>
        <v>-X</v>
      </c>
      <c r="D471" s="17"/>
      <c r="E471" s="17"/>
      <c r="F471" s="17"/>
      <c r="G471" s="17"/>
      <c r="H471" s="17"/>
      <c r="I471" s="17"/>
      <c r="S471" s="118" t="s">
        <v>209</v>
      </c>
      <c r="T471" s="196" t="str">
        <f>IF(T53="X","-X","-Y")</f>
        <v>-X</v>
      </c>
      <c r="U471" s="213"/>
      <c r="V471" s="213"/>
      <c r="W471" s="213"/>
      <c r="X471" s="213"/>
      <c r="Y471" s="213"/>
      <c r="Z471" s="213"/>
      <c r="AJ471" s="118" t="s">
        <v>209</v>
      </c>
      <c r="AK471" s="196" t="str">
        <f>IF(AK53="X","-X","-Y")</f>
        <v>-X</v>
      </c>
      <c r="AL471" s="213"/>
      <c r="AM471" s="213"/>
      <c r="AN471" s="213"/>
      <c r="AO471" s="213"/>
      <c r="AP471" s="213"/>
      <c r="AQ471" s="213"/>
      <c r="BA471" s="118" t="s">
        <v>209</v>
      </c>
      <c r="BB471" s="196" t="str">
        <f>IF(BB53="X","-X","-Y")</f>
        <v>-X</v>
      </c>
      <c r="BC471" s="213"/>
      <c r="BD471" s="213"/>
      <c r="BE471" s="213"/>
      <c r="BF471" s="213"/>
      <c r="BG471" s="213"/>
      <c r="BH471" s="213"/>
      <c r="BR471" s="118" t="s">
        <v>209</v>
      </c>
      <c r="BS471" s="196" t="str">
        <f>IF(BS53="X","-X","-Y")</f>
        <v>-Y</v>
      </c>
      <c r="BT471" s="213"/>
      <c r="BU471" s="213"/>
      <c r="BV471" s="213"/>
      <c r="BW471" s="213"/>
      <c r="BX471" s="213"/>
      <c r="BY471" s="213"/>
      <c r="CI471" s="118" t="s">
        <v>209</v>
      </c>
      <c r="CJ471" s="196" t="str">
        <f>IF(CJ53="X","-X","-Y")</f>
        <v>-Y</v>
      </c>
      <c r="CK471" s="213"/>
      <c r="CL471" s="213"/>
      <c r="CM471" s="213"/>
      <c r="CN471" s="213"/>
      <c r="CO471" s="213"/>
      <c r="CP471" s="213"/>
      <c r="CZ471" s="118" t="s">
        <v>209</v>
      </c>
      <c r="DA471" s="196" t="str">
        <f>IF(DA53="X","-X","-Y")</f>
        <v>-Y</v>
      </c>
      <c r="DB471" s="213"/>
      <c r="DC471" s="213"/>
      <c r="DD471" s="213"/>
      <c r="DE471" s="213"/>
      <c r="DF471" s="213"/>
      <c r="DG471" s="213"/>
      <c r="DQ471" s="118" t="s">
        <v>209</v>
      </c>
      <c r="DR471" s="196" t="str">
        <f>IF(DR53="X","-X","-Y")</f>
        <v>-Y</v>
      </c>
      <c r="DS471" s="213"/>
      <c r="DT471" s="213"/>
      <c r="DU471" s="213"/>
      <c r="DV471" s="213"/>
      <c r="DW471" s="213"/>
      <c r="DX471" s="213"/>
    </row>
    <row r="472" spans="1:136" x14ac:dyDescent="0.2">
      <c r="B472" s="118" t="s">
        <v>231</v>
      </c>
      <c r="C472" s="196" t="str">
        <f>IF(C53="X","+Y","+X")</f>
        <v>+Y</v>
      </c>
      <c r="D472" s="17"/>
      <c r="E472" s="17"/>
      <c r="F472" s="17"/>
      <c r="G472" s="17"/>
      <c r="H472" s="17"/>
      <c r="I472" s="17"/>
      <c r="S472" s="118" t="s">
        <v>231</v>
      </c>
      <c r="T472" s="196" t="str">
        <f>IF(T53="X","+Y","+X")</f>
        <v>+Y</v>
      </c>
      <c r="U472" s="213"/>
      <c r="V472" s="213"/>
      <c r="W472" s="213"/>
      <c r="X472" s="213"/>
      <c r="Y472" s="213"/>
      <c r="Z472" s="213"/>
      <c r="AJ472" s="118" t="s">
        <v>231</v>
      </c>
      <c r="AK472" s="196" t="str">
        <f>IF(AK53="X","+Y","+X")</f>
        <v>+Y</v>
      </c>
      <c r="AL472" s="213"/>
      <c r="AM472" s="213"/>
      <c r="AN472" s="213"/>
      <c r="AO472" s="213"/>
      <c r="AP472" s="213"/>
      <c r="AQ472" s="213"/>
      <c r="BA472" s="118" t="s">
        <v>231</v>
      </c>
      <c r="BB472" s="196" t="str">
        <f>IF(BB53="X","+Y","+X")</f>
        <v>+Y</v>
      </c>
      <c r="BC472" s="213"/>
      <c r="BD472" s="213"/>
      <c r="BE472" s="213"/>
      <c r="BF472" s="213"/>
      <c r="BG472" s="213"/>
      <c r="BH472" s="213"/>
      <c r="BR472" s="118" t="s">
        <v>231</v>
      </c>
      <c r="BS472" s="196" t="str">
        <f>IF(BS53="X","+Y","+X")</f>
        <v>+X</v>
      </c>
      <c r="BT472" s="213"/>
      <c r="BU472" s="213"/>
      <c r="BV472" s="213"/>
      <c r="BW472" s="213"/>
      <c r="BX472" s="213"/>
      <c r="BY472" s="213"/>
      <c r="CI472" s="118" t="s">
        <v>231</v>
      </c>
      <c r="CJ472" s="196" t="str">
        <f>IF(CJ53="X","+Y","+X")</f>
        <v>+X</v>
      </c>
      <c r="CK472" s="213"/>
      <c r="CL472" s="213"/>
      <c r="CM472" s="213"/>
      <c r="CN472" s="213"/>
      <c r="CO472" s="213"/>
      <c r="CP472" s="213"/>
      <c r="CZ472" s="118" t="s">
        <v>231</v>
      </c>
      <c r="DA472" s="196" t="str">
        <f>IF(DA53="X","+Y","+X")</f>
        <v>+X</v>
      </c>
      <c r="DB472" s="213"/>
      <c r="DC472" s="213"/>
      <c r="DD472" s="213"/>
      <c r="DE472" s="213"/>
      <c r="DF472" s="213"/>
      <c r="DG472" s="213"/>
      <c r="DQ472" s="118" t="s">
        <v>231</v>
      </c>
      <c r="DR472" s="196" t="str">
        <f>IF(DR53="X","+Y","+X")</f>
        <v>+X</v>
      </c>
      <c r="DS472" s="213"/>
      <c r="DT472" s="213"/>
      <c r="DU472" s="213"/>
      <c r="DV472" s="213"/>
      <c r="DW472" s="213"/>
      <c r="DX472" s="213"/>
    </row>
    <row r="473" spans="1:136" x14ac:dyDescent="0.2">
      <c r="B473" s="118" t="s">
        <v>233</v>
      </c>
      <c r="C473" s="196" t="str">
        <f>IF(C53="X","-Y","-X")</f>
        <v>-Y</v>
      </c>
      <c r="D473" s="17"/>
      <c r="E473" s="17"/>
      <c r="F473" s="17"/>
      <c r="G473" s="17"/>
      <c r="H473" s="17"/>
      <c r="I473" s="17"/>
      <c r="S473" s="118" t="s">
        <v>233</v>
      </c>
      <c r="T473" s="196" t="str">
        <f>IF(T53="X","-Y","-X")</f>
        <v>-Y</v>
      </c>
      <c r="U473" s="213"/>
      <c r="V473" s="213"/>
      <c r="W473" s="213"/>
      <c r="X473" s="213"/>
      <c r="Y473" s="213"/>
      <c r="Z473" s="213"/>
      <c r="AJ473" s="118" t="s">
        <v>233</v>
      </c>
      <c r="AK473" s="196" t="str">
        <f>IF(AK53="X","-Y","-X")</f>
        <v>-Y</v>
      </c>
      <c r="AL473" s="213"/>
      <c r="AM473" s="213"/>
      <c r="AN473" s="213"/>
      <c r="AO473" s="213"/>
      <c r="AP473" s="213"/>
      <c r="AQ473" s="213"/>
      <c r="BA473" s="118" t="s">
        <v>233</v>
      </c>
      <c r="BB473" s="196" t="str">
        <f>IF(BB53="X","-Y","-X")</f>
        <v>-Y</v>
      </c>
      <c r="BC473" s="213"/>
      <c r="BD473" s="213"/>
      <c r="BE473" s="213"/>
      <c r="BF473" s="213"/>
      <c r="BG473" s="213"/>
      <c r="BH473" s="213"/>
      <c r="BR473" s="118" t="s">
        <v>233</v>
      </c>
      <c r="BS473" s="196" t="str">
        <f>IF(BS53="X","-Y","-X")</f>
        <v>-X</v>
      </c>
      <c r="BT473" s="213"/>
      <c r="BU473" s="213"/>
      <c r="BV473" s="213"/>
      <c r="BW473" s="213"/>
      <c r="BX473" s="213"/>
      <c r="BY473" s="213"/>
      <c r="CI473" s="118" t="s">
        <v>233</v>
      </c>
      <c r="CJ473" s="196" t="str">
        <f>IF(CJ53="X","-Y","-X")</f>
        <v>-X</v>
      </c>
      <c r="CK473" s="213"/>
      <c r="CL473" s="213"/>
      <c r="CM473" s="213"/>
      <c r="CN473" s="213"/>
      <c r="CO473" s="213"/>
      <c r="CP473" s="213"/>
      <c r="CZ473" s="118" t="s">
        <v>233</v>
      </c>
      <c r="DA473" s="196" t="str">
        <f>IF(DA53="X","-Y","-X")</f>
        <v>-X</v>
      </c>
      <c r="DB473" s="213"/>
      <c r="DC473" s="213"/>
      <c r="DD473" s="213"/>
      <c r="DE473" s="213"/>
      <c r="DF473" s="213"/>
      <c r="DG473" s="213"/>
      <c r="DQ473" s="118" t="s">
        <v>233</v>
      </c>
      <c r="DR473" s="196" t="str">
        <f>IF(DR53="X","-Y","-X")</f>
        <v>-X</v>
      </c>
      <c r="DS473" s="213"/>
      <c r="DT473" s="213"/>
      <c r="DU473" s="213"/>
      <c r="DV473" s="213"/>
      <c r="DW473" s="213"/>
      <c r="DX473" s="213"/>
    </row>
    <row r="474" spans="1:136" x14ac:dyDescent="0.2">
      <c r="B474" s="118" t="s">
        <v>235</v>
      </c>
      <c r="C474" s="196" t="str">
        <f>IF(C53="X","+X","+Y")</f>
        <v>+X</v>
      </c>
      <c r="D474" s="17"/>
      <c r="E474" s="17"/>
      <c r="F474" s="17"/>
      <c r="G474" s="17"/>
      <c r="H474" s="17"/>
      <c r="I474" s="17"/>
      <c r="S474" s="118" t="s">
        <v>235</v>
      </c>
      <c r="T474" s="196" t="str">
        <f>IF(T53="X","+X","+Y")</f>
        <v>+X</v>
      </c>
      <c r="U474" s="213"/>
      <c r="V474" s="213"/>
      <c r="W474" s="213"/>
      <c r="X474" s="213"/>
      <c r="Y474" s="213"/>
      <c r="Z474" s="213"/>
      <c r="AJ474" s="118" t="s">
        <v>235</v>
      </c>
      <c r="AK474" s="196" t="str">
        <f>IF(AK53="X","+X","+Y")</f>
        <v>+X</v>
      </c>
      <c r="AL474" s="213"/>
      <c r="AM474" s="213"/>
      <c r="AN474" s="213"/>
      <c r="AO474" s="213"/>
      <c r="AP474" s="213"/>
      <c r="AQ474" s="213"/>
      <c r="BA474" s="118" t="s">
        <v>235</v>
      </c>
      <c r="BB474" s="196" t="str">
        <f>IF(BB53="X","+X","+Y")</f>
        <v>+X</v>
      </c>
      <c r="BC474" s="213"/>
      <c r="BD474" s="213"/>
      <c r="BE474" s="213"/>
      <c r="BF474" s="213"/>
      <c r="BG474" s="213"/>
      <c r="BH474" s="213"/>
      <c r="BR474" s="118" t="s">
        <v>235</v>
      </c>
      <c r="BS474" s="196" t="str">
        <f>IF(BS53="X","+X","+Y")</f>
        <v>+Y</v>
      </c>
      <c r="BT474" s="213"/>
      <c r="BU474" s="213"/>
      <c r="BV474" s="213"/>
      <c r="BW474" s="213"/>
      <c r="BX474" s="213"/>
      <c r="BY474" s="213"/>
      <c r="CI474" s="118" t="s">
        <v>235</v>
      </c>
      <c r="CJ474" s="196" t="str">
        <f>IF(CJ53="X","+X","+Y")</f>
        <v>+Y</v>
      </c>
      <c r="CK474" s="213"/>
      <c r="CL474" s="213"/>
      <c r="CM474" s="213"/>
      <c r="CN474" s="213"/>
      <c r="CO474" s="213"/>
      <c r="CP474" s="213"/>
      <c r="CZ474" s="118" t="s">
        <v>235</v>
      </c>
      <c r="DA474" s="196" t="str">
        <f>IF(DA53="X","+X","+Y")</f>
        <v>+Y</v>
      </c>
      <c r="DB474" s="213"/>
      <c r="DC474" s="213"/>
      <c r="DD474" s="213"/>
      <c r="DE474" s="213"/>
      <c r="DF474" s="213"/>
      <c r="DG474" s="213"/>
      <c r="DQ474" s="118" t="s">
        <v>235</v>
      </c>
      <c r="DR474" s="196" t="str">
        <f>IF(DR53="X","+X","+Y")</f>
        <v>+Y</v>
      </c>
      <c r="DS474" s="213"/>
      <c r="DT474" s="213"/>
      <c r="DU474" s="213"/>
      <c r="DV474" s="213"/>
      <c r="DW474" s="213"/>
      <c r="DX474" s="213"/>
    </row>
    <row r="475" spans="1:136" x14ac:dyDescent="0.2">
      <c r="B475" s="118" t="s">
        <v>199</v>
      </c>
      <c r="C475" s="196" t="str">
        <f>IF(C53="X","-X","-Y")</f>
        <v>-X</v>
      </c>
      <c r="D475" s="17"/>
      <c r="E475" s="17"/>
      <c r="F475" s="17"/>
      <c r="G475" s="17"/>
      <c r="H475" s="17"/>
      <c r="I475" s="17"/>
      <c r="S475" s="118" t="s">
        <v>199</v>
      </c>
      <c r="T475" s="196" t="str">
        <f>IF(T53="X","-X","-Y")</f>
        <v>-X</v>
      </c>
      <c r="U475" s="213"/>
      <c r="V475" s="213"/>
      <c r="W475" s="213"/>
      <c r="X475" s="213"/>
      <c r="Y475" s="213"/>
      <c r="Z475" s="213"/>
      <c r="AJ475" s="118" t="s">
        <v>199</v>
      </c>
      <c r="AK475" s="196" t="str">
        <f>IF(AK53="X","-X","-Y")</f>
        <v>-X</v>
      </c>
      <c r="AL475" s="213"/>
      <c r="AM475" s="213"/>
      <c r="AN475" s="213"/>
      <c r="AO475" s="213"/>
      <c r="AP475" s="213"/>
      <c r="AQ475" s="213"/>
      <c r="BA475" s="118" t="s">
        <v>199</v>
      </c>
      <c r="BB475" s="196" t="str">
        <f>IF(BB53="X","-X","-Y")</f>
        <v>-X</v>
      </c>
      <c r="BC475" s="213"/>
      <c r="BD475" s="213"/>
      <c r="BE475" s="213"/>
      <c r="BF475" s="213"/>
      <c r="BG475" s="213"/>
      <c r="BH475" s="213"/>
      <c r="BR475" s="118" t="s">
        <v>199</v>
      </c>
      <c r="BS475" s="196" t="str">
        <f>IF(BS53="X","-X","-Y")</f>
        <v>-Y</v>
      </c>
      <c r="BT475" s="213"/>
      <c r="BU475" s="213"/>
      <c r="BV475" s="213"/>
      <c r="BW475" s="213"/>
      <c r="BX475" s="213"/>
      <c r="BY475" s="213"/>
      <c r="CI475" s="118" t="s">
        <v>199</v>
      </c>
      <c r="CJ475" s="196" t="str">
        <f>IF(CJ53="X","-X","-Y")</f>
        <v>-Y</v>
      </c>
      <c r="CK475" s="213"/>
      <c r="CL475" s="213"/>
      <c r="CM475" s="213"/>
      <c r="CN475" s="213"/>
      <c r="CO475" s="213"/>
      <c r="CP475" s="213"/>
      <c r="CZ475" s="118" t="s">
        <v>199</v>
      </c>
      <c r="DA475" s="196" t="str">
        <f>IF(DA53="X","-X","-Y")</f>
        <v>-Y</v>
      </c>
      <c r="DB475" s="213"/>
      <c r="DC475" s="213"/>
      <c r="DD475" s="213"/>
      <c r="DE475" s="213"/>
      <c r="DF475" s="213"/>
      <c r="DG475" s="213"/>
      <c r="DQ475" s="118" t="s">
        <v>199</v>
      </c>
      <c r="DR475" s="196" t="str">
        <f>IF(DR53="X","-X","-Y")</f>
        <v>-Y</v>
      </c>
      <c r="DS475" s="213"/>
      <c r="DT475" s="213"/>
      <c r="DU475" s="213"/>
      <c r="DV475" s="213"/>
      <c r="DW475" s="213"/>
      <c r="DX475" s="213"/>
    </row>
    <row r="476" spans="1:136" x14ac:dyDescent="0.2">
      <c r="B476" s="118" t="s">
        <v>237</v>
      </c>
      <c r="C476" s="196" t="str">
        <f>IF(C53="X","+Y","+X")</f>
        <v>+Y</v>
      </c>
      <c r="D476" s="17"/>
      <c r="E476" s="17"/>
      <c r="F476" s="17"/>
      <c r="G476" s="17"/>
      <c r="H476" s="17"/>
      <c r="I476" s="17"/>
      <c r="S476" s="118" t="s">
        <v>237</v>
      </c>
      <c r="T476" s="196" t="str">
        <f>IF(T53="X","+Y","+X")</f>
        <v>+Y</v>
      </c>
      <c r="U476" s="213"/>
      <c r="V476" s="213"/>
      <c r="W476" s="213"/>
      <c r="X476" s="213"/>
      <c r="Y476" s="213"/>
      <c r="Z476" s="213"/>
      <c r="AJ476" s="118" t="s">
        <v>237</v>
      </c>
      <c r="AK476" s="196" t="str">
        <f>IF(AK53="X","+Y","+X")</f>
        <v>+Y</v>
      </c>
      <c r="AL476" s="213"/>
      <c r="AM476" s="213"/>
      <c r="AN476" s="213"/>
      <c r="AO476" s="213"/>
      <c r="AP476" s="213"/>
      <c r="AQ476" s="213"/>
      <c r="BA476" s="118" t="s">
        <v>237</v>
      </c>
      <c r="BB476" s="196" t="str">
        <f>IF(BB53="X","+Y","+X")</f>
        <v>+Y</v>
      </c>
      <c r="BC476" s="213"/>
      <c r="BD476" s="213"/>
      <c r="BE476" s="213"/>
      <c r="BF476" s="213"/>
      <c r="BG476" s="213"/>
      <c r="BH476" s="213"/>
      <c r="BR476" s="118" t="s">
        <v>237</v>
      </c>
      <c r="BS476" s="196" t="str">
        <f>IF(BS53="X","+Y","+X")</f>
        <v>+X</v>
      </c>
      <c r="BT476" s="213"/>
      <c r="BU476" s="213"/>
      <c r="BV476" s="213"/>
      <c r="BW476" s="213"/>
      <c r="BX476" s="213"/>
      <c r="BY476" s="213"/>
      <c r="CI476" s="118" t="s">
        <v>237</v>
      </c>
      <c r="CJ476" s="196" t="str">
        <f>IF(CJ53="X","+Y","+X")</f>
        <v>+X</v>
      </c>
      <c r="CK476" s="213"/>
      <c r="CL476" s="213"/>
      <c r="CM476" s="213"/>
      <c r="CN476" s="213"/>
      <c r="CO476" s="213"/>
      <c r="CP476" s="213"/>
      <c r="CZ476" s="118" t="s">
        <v>237</v>
      </c>
      <c r="DA476" s="196" t="str">
        <f>IF(DA53="X","+Y","+X")</f>
        <v>+X</v>
      </c>
      <c r="DB476" s="213"/>
      <c r="DC476" s="213"/>
      <c r="DD476" s="213"/>
      <c r="DE476" s="213"/>
      <c r="DF476" s="213"/>
      <c r="DG476" s="213"/>
      <c r="DQ476" s="118" t="s">
        <v>237</v>
      </c>
      <c r="DR476" s="196" t="str">
        <f>IF(DR53="X","+Y","+X")</f>
        <v>+X</v>
      </c>
      <c r="DS476" s="213"/>
      <c r="DT476" s="213"/>
      <c r="DU476" s="213"/>
      <c r="DV476" s="213"/>
      <c r="DW476" s="213"/>
      <c r="DX476" s="213"/>
    </row>
    <row r="477" spans="1:136" x14ac:dyDescent="0.2">
      <c r="B477" s="123" t="s">
        <v>238</v>
      </c>
      <c r="C477" s="124" t="str">
        <f>IF(C53="X","-Y","-X")</f>
        <v>-Y</v>
      </c>
      <c r="D477" s="17"/>
      <c r="E477" s="17"/>
      <c r="F477" s="17"/>
      <c r="G477" s="17"/>
      <c r="H477" s="17"/>
      <c r="I477" s="17"/>
      <c r="S477" s="123" t="s">
        <v>238</v>
      </c>
      <c r="T477" s="124" t="str">
        <f>IF(T53="X","-Y","-X")</f>
        <v>-Y</v>
      </c>
      <c r="U477" s="213"/>
      <c r="V477" s="213"/>
      <c r="W477" s="213"/>
      <c r="X477" s="213"/>
      <c r="Y477" s="213"/>
      <c r="Z477" s="213"/>
      <c r="AJ477" s="123" t="s">
        <v>238</v>
      </c>
      <c r="AK477" s="124" t="str">
        <f>IF(AK53="X","-Y","-X")</f>
        <v>-Y</v>
      </c>
      <c r="AL477" s="213"/>
      <c r="AM477" s="213"/>
      <c r="AN477" s="213"/>
      <c r="AO477" s="213"/>
      <c r="AP477" s="213"/>
      <c r="AQ477" s="213"/>
      <c r="BA477" s="123" t="s">
        <v>238</v>
      </c>
      <c r="BB477" s="124" t="str">
        <f>IF(BB53="X","-Y","-X")</f>
        <v>-Y</v>
      </c>
      <c r="BC477" s="213"/>
      <c r="BD477" s="213"/>
      <c r="BE477" s="213"/>
      <c r="BF477" s="213"/>
      <c r="BG477" s="213"/>
      <c r="BH477" s="213"/>
      <c r="BR477" s="123" t="s">
        <v>238</v>
      </c>
      <c r="BS477" s="124" t="str">
        <f>IF(BS53="X","-Y","-X")</f>
        <v>-X</v>
      </c>
      <c r="BT477" s="213"/>
      <c r="BU477" s="213"/>
      <c r="BV477" s="213"/>
      <c r="BW477" s="213"/>
      <c r="BX477" s="213"/>
      <c r="BY477" s="213"/>
      <c r="CI477" s="123" t="s">
        <v>238</v>
      </c>
      <c r="CJ477" s="124" t="str">
        <f>IF(CJ53="X","-Y","-X")</f>
        <v>-X</v>
      </c>
      <c r="CK477" s="213"/>
      <c r="CL477" s="213"/>
      <c r="CM477" s="213"/>
      <c r="CN477" s="213"/>
      <c r="CO477" s="213"/>
      <c r="CP477" s="213"/>
      <c r="CZ477" s="123" t="s">
        <v>238</v>
      </c>
      <c r="DA477" s="124" t="str">
        <f>IF(DA53="X","-Y","-X")</f>
        <v>-X</v>
      </c>
      <c r="DB477" s="213"/>
      <c r="DC477" s="213"/>
      <c r="DD477" s="213"/>
      <c r="DE477" s="213"/>
      <c r="DF477" s="213"/>
      <c r="DG477" s="213"/>
      <c r="DQ477" s="123" t="s">
        <v>238</v>
      </c>
      <c r="DR477" s="124" t="str">
        <f>IF(DR53="X","-Y","-X")</f>
        <v>-X</v>
      </c>
      <c r="DS477" s="213"/>
      <c r="DT477" s="213"/>
      <c r="DU477" s="213"/>
      <c r="DV477" s="213"/>
      <c r="DW477" s="213"/>
      <c r="DX477" s="213"/>
    </row>
    <row r="478" spans="1:136" x14ac:dyDescent="0.2">
      <c r="B478" s="24" t="s">
        <v>255</v>
      </c>
      <c r="C478" s="122">
        <f>IF(C470="+X",D35,D36)</f>
        <v>40</v>
      </c>
      <c r="D478" s="17"/>
      <c r="E478" s="17"/>
      <c r="F478" s="17"/>
      <c r="G478" s="17"/>
      <c r="H478" s="17"/>
      <c r="I478" s="17"/>
      <c r="S478" s="24" t="s">
        <v>255</v>
      </c>
      <c r="T478" s="122">
        <f>IF(T470="+X",U35,U36)</f>
        <v>40</v>
      </c>
      <c r="U478" s="213"/>
      <c r="V478" s="213"/>
      <c r="W478" s="213"/>
      <c r="X478" s="213"/>
      <c r="Y478" s="213"/>
      <c r="Z478" s="213"/>
      <c r="AJ478" s="24" t="s">
        <v>255</v>
      </c>
      <c r="AK478" s="122">
        <f>IF(AK470="+X",AL35,AL36)</f>
        <v>40</v>
      </c>
      <c r="AL478" s="213"/>
      <c r="AM478" s="213"/>
      <c r="AN478" s="213"/>
      <c r="AO478" s="213"/>
      <c r="AP478" s="213"/>
      <c r="AQ478" s="213"/>
      <c r="BA478" s="24" t="s">
        <v>255</v>
      </c>
      <c r="BB478" s="122">
        <f>IF(BB470="+X",BC35,BC36)</f>
        <v>40</v>
      </c>
      <c r="BC478" s="213"/>
      <c r="BD478" s="213"/>
      <c r="BE478" s="213"/>
      <c r="BF478" s="213"/>
      <c r="BG478" s="213"/>
      <c r="BH478" s="213"/>
      <c r="BR478" s="24" t="s">
        <v>255</v>
      </c>
      <c r="BS478" s="122">
        <f>IF(BS470="+X",BT35,BT36)</f>
        <v>20</v>
      </c>
      <c r="BT478" s="213"/>
      <c r="BU478" s="213"/>
      <c r="BV478" s="213"/>
      <c r="BW478" s="213"/>
      <c r="BX478" s="213"/>
      <c r="BY478" s="213"/>
      <c r="CI478" s="24" t="s">
        <v>255</v>
      </c>
      <c r="CJ478" s="122">
        <f>IF(CJ470="+X",CK35,CK36)</f>
        <v>20</v>
      </c>
      <c r="CK478" s="213"/>
      <c r="CL478" s="213"/>
      <c r="CM478" s="213"/>
      <c r="CN478" s="213"/>
      <c r="CO478" s="213"/>
      <c r="CP478" s="213"/>
      <c r="CZ478" s="24" t="s">
        <v>255</v>
      </c>
      <c r="DA478" s="122">
        <f>IF(DA470="+X",DB35,DB36)</f>
        <v>20</v>
      </c>
      <c r="DB478" s="213"/>
      <c r="DC478" s="213"/>
      <c r="DD478" s="213"/>
      <c r="DE478" s="213"/>
      <c r="DF478" s="213"/>
      <c r="DG478" s="213"/>
      <c r="DQ478" s="24" t="s">
        <v>255</v>
      </c>
      <c r="DR478" s="122">
        <f>IF(DR470="+X",DS35,DS36)</f>
        <v>20</v>
      </c>
      <c r="DS478" s="213"/>
      <c r="DT478" s="213"/>
      <c r="DU478" s="213"/>
      <c r="DV478" s="213"/>
      <c r="DW478" s="213"/>
      <c r="DX478" s="213"/>
    </row>
    <row r="479" spans="1:136" x14ac:dyDescent="0.2">
      <c r="B479" s="118" t="s">
        <v>256</v>
      </c>
      <c r="C479" s="196">
        <f>IF(C470="+X",D36,D35)</f>
        <v>20</v>
      </c>
      <c r="D479" s="17"/>
      <c r="E479" s="17"/>
      <c r="F479" s="17"/>
      <c r="G479" s="17"/>
      <c r="I479" s="17"/>
      <c r="K479" s="17"/>
      <c r="L479" s="17"/>
      <c r="M479" s="17"/>
      <c r="N479" s="17"/>
      <c r="O479" s="13"/>
      <c r="S479" s="118" t="s">
        <v>256</v>
      </c>
      <c r="T479" s="196">
        <f>IF(T470="+X",U36,U35)</f>
        <v>20</v>
      </c>
      <c r="U479" s="213"/>
      <c r="V479" s="213"/>
      <c r="W479" s="213"/>
      <c r="X479" s="213"/>
      <c r="Z479" s="213"/>
      <c r="AB479" s="213"/>
      <c r="AC479" s="213"/>
      <c r="AD479" s="213"/>
      <c r="AE479" s="213"/>
      <c r="AF479" s="13"/>
      <c r="AJ479" s="118" t="s">
        <v>256</v>
      </c>
      <c r="AK479" s="196">
        <f>IF(AK470="+X",AL36,AL35)</f>
        <v>20</v>
      </c>
      <c r="AL479" s="213"/>
      <c r="AM479" s="213"/>
      <c r="AN479" s="213"/>
      <c r="AO479" s="213"/>
      <c r="AQ479" s="213"/>
      <c r="AS479" s="213"/>
      <c r="AT479" s="213"/>
      <c r="AU479" s="213"/>
      <c r="AV479" s="213"/>
      <c r="AW479" s="13"/>
      <c r="BA479" s="118" t="s">
        <v>256</v>
      </c>
      <c r="BB479" s="196">
        <f>IF(BB470="+X",BC36,BC35)</f>
        <v>20</v>
      </c>
      <c r="BC479" s="213"/>
      <c r="BD479" s="213"/>
      <c r="BE479" s="213"/>
      <c r="BF479" s="213"/>
      <c r="BH479" s="213"/>
      <c r="BJ479" s="213"/>
      <c r="BK479" s="213"/>
      <c r="BL479" s="213"/>
      <c r="BM479" s="213"/>
      <c r="BN479" s="13"/>
      <c r="BR479" s="118" t="s">
        <v>256</v>
      </c>
      <c r="BS479" s="196">
        <f>IF(BS470="+X",BT36,BT35)</f>
        <v>40</v>
      </c>
      <c r="BT479" s="213"/>
      <c r="BU479" s="213"/>
      <c r="BV479" s="213"/>
      <c r="BW479" s="213"/>
      <c r="BY479" s="213"/>
      <c r="CA479" s="213"/>
      <c r="CB479" s="213"/>
      <c r="CC479" s="213"/>
      <c r="CD479" s="213"/>
      <c r="CE479" s="13"/>
      <c r="CI479" s="118" t="s">
        <v>256</v>
      </c>
      <c r="CJ479" s="196">
        <f>IF(CJ470="+X",CK36,CK35)</f>
        <v>40</v>
      </c>
      <c r="CK479" s="213"/>
      <c r="CL479" s="213"/>
      <c r="CM479" s="213"/>
      <c r="CN479" s="213"/>
      <c r="CP479" s="213"/>
      <c r="CR479" s="213"/>
      <c r="CS479" s="213"/>
      <c r="CT479" s="213"/>
      <c r="CU479" s="213"/>
      <c r="CV479" s="13"/>
      <c r="CZ479" s="118" t="s">
        <v>256</v>
      </c>
      <c r="DA479" s="196">
        <f>IF(DA470="+X",DB36,DB35)</f>
        <v>40</v>
      </c>
      <c r="DB479" s="213"/>
      <c r="DC479" s="213"/>
      <c r="DD479" s="213"/>
      <c r="DE479" s="213"/>
      <c r="DG479" s="213"/>
      <c r="DI479" s="213"/>
      <c r="DJ479" s="213"/>
      <c r="DK479" s="213"/>
      <c r="DL479" s="213"/>
      <c r="DM479" s="13"/>
      <c r="DQ479" s="118" t="s">
        <v>256</v>
      </c>
      <c r="DR479" s="196">
        <f>IF(DR470="+X",DS36,DS35)</f>
        <v>40</v>
      </c>
      <c r="DS479" s="213"/>
      <c r="DT479" s="213"/>
      <c r="DU479" s="213"/>
      <c r="DV479" s="213"/>
      <c r="DX479" s="213"/>
      <c r="DZ479" s="213"/>
      <c r="EA479" s="213"/>
      <c r="EB479" s="213"/>
      <c r="EC479" s="213"/>
      <c r="ED479" s="13"/>
    </row>
    <row r="480" spans="1:136" x14ac:dyDescent="0.2">
      <c r="B480" s="121" t="s">
        <v>257</v>
      </c>
      <c r="C480" s="197">
        <f>IF(C470="+X",D41,D42)</f>
        <v>20</v>
      </c>
      <c r="D480" s="17"/>
      <c r="E480" s="17"/>
      <c r="F480" s="17"/>
      <c r="G480" s="17"/>
      <c r="I480" s="17"/>
      <c r="J480" s="17"/>
      <c r="K480" s="17"/>
      <c r="L480" s="17"/>
      <c r="M480" s="13"/>
      <c r="S480" s="121" t="s">
        <v>257</v>
      </c>
      <c r="T480" s="197">
        <f>IF(T470="+X",U41,U42)</f>
        <v>20</v>
      </c>
      <c r="U480" s="213"/>
      <c r="V480" s="213"/>
      <c r="W480" s="213"/>
      <c r="X480" s="213"/>
      <c r="Z480" s="213"/>
      <c r="AA480" s="213"/>
      <c r="AB480" s="213"/>
      <c r="AC480" s="213"/>
      <c r="AD480" s="13"/>
      <c r="AJ480" s="121" t="s">
        <v>257</v>
      </c>
      <c r="AK480" s="197">
        <f>IF(AK470="+X",AL41,AL42)</f>
        <v>20</v>
      </c>
      <c r="AL480" s="213"/>
      <c r="AM480" s="213"/>
      <c r="AN480" s="213"/>
      <c r="AO480" s="213"/>
      <c r="AQ480" s="213"/>
      <c r="AR480" s="213"/>
      <c r="AS480" s="213"/>
      <c r="AT480" s="213"/>
      <c r="AU480" s="13"/>
      <c r="BA480" s="121" t="s">
        <v>257</v>
      </c>
      <c r="BB480" s="197">
        <f>IF(BB470="+X",BC41,BC42)</f>
        <v>20</v>
      </c>
      <c r="BC480" s="213"/>
      <c r="BD480" s="213"/>
      <c r="BE480" s="213"/>
      <c r="BF480" s="213"/>
      <c r="BH480" s="213"/>
      <c r="BI480" s="213"/>
      <c r="BJ480" s="213"/>
      <c r="BK480" s="213"/>
      <c r="BL480" s="13"/>
      <c r="BR480" s="121" t="s">
        <v>257</v>
      </c>
      <c r="BS480" s="197">
        <f>IF(BS470="+X",BT41,BT42)</f>
        <v>0</v>
      </c>
      <c r="BT480" s="213"/>
      <c r="BU480" s="213"/>
      <c r="BV480" s="213"/>
      <c r="BW480" s="213"/>
      <c r="BY480" s="213"/>
      <c r="BZ480" s="213"/>
      <c r="CA480" s="213"/>
      <c r="CB480" s="213"/>
      <c r="CC480" s="13"/>
      <c r="CI480" s="121" t="s">
        <v>257</v>
      </c>
      <c r="CJ480" s="197">
        <f>IF(CJ470="+X",CK41,CK42)</f>
        <v>0</v>
      </c>
      <c r="CK480" s="213"/>
      <c r="CL480" s="213"/>
      <c r="CM480" s="213"/>
      <c r="CN480" s="213"/>
      <c r="CP480" s="213"/>
      <c r="CQ480" s="213"/>
      <c r="CR480" s="213"/>
      <c r="CS480" s="213"/>
      <c r="CT480" s="13"/>
      <c r="CZ480" s="121" t="s">
        <v>257</v>
      </c>
      <c r="DA480" s="197">
        <f>IF(DA470="+X",DB41,DB42)</f>
        <v>0</v>
      </c>
      <c r="DB480" s="213"/>
      <c r="DC480" s="213"/>
      <c r="DD480" s="213"/>
      <c r="DE480" s="213"/>
      <c r="DG480" s="213"/>
      <c r="DH480" s="213"/>
      <c r="DI480" s="213"/>
      <c r="DJ480" s="213"/>
      <c r="DK480" s="13"/>
      <c r="DQ480" s="121" t="s">
        <v>257</v>
      </c>
      <c r="DR480" s="197">
        <f>IF(DR470="+X",DS41,DS42)</f>
        <v>0</v>
      </c>
      <c r="DS480" s="213"/>
      <c r="DT480" s="213"/>
      <c r="DU480" s="213"/>
      <c r="DV480" s="213"/>
      <c r="DX480" s="213"/>
      <c r="DY480" s="213"/>
      <c r="DZ480" s="213"/>
      <c r="EA480" s="213"/>
      <c r="EB480" s="13"/>
    </row>
    <row r="481" spans="2:136" x14ac:dyDescent="0.2">
      <c r="B481" s="123" t="s">
        <v>259</v>
      </c>
      <c r="C481" s="124">
        <f>IF(C470="+X",D42,D41)</f>
        <v>0</v>
      </c>
      <c r="D481" s="17"/>
      <c r="E481" s="17"/>
      <c r="F481" s="17"/>
      <c r="G481" s="17"/>
      <c r="I481" s="100"/>
      <c r="J481" s="17"/>
      <c r="K481" s="17"/>
      <c r="L481" s="17"/>
      <c r="M481" s="13"/>
      <c r="S481" s="123" t="s">
        <v>259</v>
      </c>
      <c r="T481" s="124">
        <f>IF(T470="+X",U42,U41)</f>
        <v>0</v>
      </c>
      <c r="U481" s="213"/>
      <c r="V481" s="213"/>
      <c r="W481" s="213"/>
      <c r="X481" s="213"/>
      <c r="Z481" s="100"/>
      <c r="AA481" s="213"/>
      <c r="AB481" s="213"/>
      <c r="AC481" s="213"/>
      <c r="AD481" s="13"/>
      <c r="AJ481" s="123" t="s">
        <v>259</v>
      </c>
      <c r="AK481" s="124">
        <f>IF(AK470="+X",AL42,AL41)</f>
        <v>0</v>
      </c>
      <c r="AL481" s="213"/>
      <c r="AM481" s="213"/>
      <c r="AN481" s="213"/>
      <c r="AO481" s="213"/>
      <c r="AQ481" s="100"/>
      <c r="AR481" s="213"/>
      <c r="AS481" s="213"/>
      <c r="AT481" s="213"/>
      <c r="AU481" s="13"/>
      <c r="BA481" s="123" t="s">
        <v>259</v>
      </c>
      <c r="BB481" s="124">
        <f>IF(BB470="+X",BC42,BC41)</f>
        <v>0</v>
      </c>
      <c r="BC481" s="213"/>
      <c r="BD481" s="213"/>
      <c r="BE481" s="213"/>
      <c r="BF481" s="213"/>
      <c r="BH481" s="100"/>
      <c r="BI481" s="213"/>
      <c r="BJ481" s="213"/>
      <c r="BK481" s="213"/>
      <c r="BL481" s="13"/>
      <c r="BR481" s="123" t="s">
        <v>259</v>
      </c>
      <c r="BS481" s="124">
        <f>IF(BS470="+X",BT42,BT41)</f>
        <v>20</v>
      </c>
      <c r="BT481" s="213"/>
      <c r="BU481" s="213"/>
      <c r="BV481" s="213"/>
      <c r="BW481" s="213"/>
      <c r="BY481" s="100"/>
      <c r="BZ481" s="213"/>
      <c r="CA481" s="213"/>
      <c r="CB481" s="213"/>
      <c r="CC481" s="13"/>
      <c r="CI481" s="123" t="s">
        <v>259</v>
      </c>
      <c r="CJ481" s="124">
        <f>IF(CJ470="+X",CK42,CK41)</f>
        <v>20</v>
      </c>
      <c r="CK481" s="213"/>
      <c r="CL481" s="213"/>
      <c r="CM481" s="213"/>
      <c r="CN481" s="213"/>
      <c r="CP481" s="100"/>
      <c r="CQ481" s="213"/>
      <c r="CR481" s="213"/>
      <c r="CS481" s="213"/>
      <c r="CT481" s="13"/>
      <c r="CZ481" s="123" t="s">
        <v>259</v>
      </c>
      <c r="DA481" s="124">
        <f>IF(DA470="+X",DB42,DB41)</f>
        <v>20</v>
      </c>
      <c r="DB481" s="213"/>
      <c r="DC481" s="213"/>
      <c r="DD481" s="213"/>
      <c r="DE481" s="213"/>
      <c r="DG481" s="100"/>
      <c r="DH481" s="213"/>
      <c r="DI481" s="213"/>
      <c r="DJ481" s="213"/>
      <c r="DK481" s="13"/>
      <c r="DQ481" s="123" t="s">
        <v>259</v>
      </c>
      <c r="DR481" s="124">
        <f>IF(DR470="+X",DS42,DS41)</f>
        <v>20</v>
      </c>
      <c r="DS481" s="213"/>
      <c r="DT481" s="213"/>
      <c r="DU481" s="213"/>
      <c r="DV481" s="213"/>
      <c r="DX481" s="100"/>
      <c r="DY481" s="213"/>
      <c r="DZ481" s="213"/>
      <c r="EA481" s="213"/>
      <c r="EB481" s="13"/>
    </row>
    <row r="482" spans="2:136" x14ac:dyDescent="0.2">
      <c r="B482" s="121" t="s">
        <v>261</v>
      </c>
      <c r="C482" s="20">
        <f>IF(C470="+X",D43,D44)</f>
        <v>26.565073615635743</v>
      </c>
      <c r="D482" s="17"/>
      <c r="E482" s="17"/>
      <c r="F482" s="17"/>
      <c r="G482" s="17"/>
      <c r="I482" s="17"/>
      <c r="K482" s="100"/>
      <c r="L482" s="17"/>
      <c r="M482" s="17"/>
      <c r="N482" s="17"/>
      <c r="O482" s="13"/>
      <c r="S482" s="121" t="s">
        <v>261</v>
      </c>
      <c r="T482" s="20">
        <f>IF(T470="+X",U43,U44)</f>
        <v>26.565073615635743</v>
      </c>
      <c r="U482" s="213"/>
      <c r="V482" s="213"/>
      <c r="W482" s="213"/>
      <c r="X482" s="213"/>
      <c r="Z482" s="213"/>
      <c r="AB482" s="100"/>
      <c r="AC482" s="213"/>
      <c r="AD482" s="213"/>
      <c r="AE482" s="213"/>
      <c r="AF482" s="13"/>
      <c r="AJ482" s="121" t="s">
        <v>261</v>
      </c>
      <c r="AK482" s="20">
        <f>IF(AK470="+X",AL43,AL44)</f>
        <v>26.565073615635743</v>
      </c>
      <c r="AL482" s="213"/>
      <c r="AM482" s="213"/>
      <c r="AN482" s="213"/>
      <c r="AO482" s="213"/>
      <c r="AQ482" s="213"/>
      <c r="AS482" s="100"/>
      <c r="AT482" s="213"/>
      <c r="AU482" s="213"/>
      <c r="AV482" s="213"/>
      <c r="AW482" s="13"/>
      <c r="BA482" s="121" t="s">
        <v>261</v>
      </c>
      <c r="BB482" s="20">
        <f>IF(BB470="+X",BC43,BC44)</f>
        <v>26.565073615635743</v>
      </c>
      <c r="BC482" s="213"/>
      <c r="BD482" s="213"/>
      <c r="BE482" s="213"/>
      <c r="BF482" s="213"/>
      <c r="BH482" s="213"/>
      <c r="BJ482" s="100"/>
      <c r="BK482" s="213"/>
      <c r="BL482" s="213"/>
      <c r="BM482" s="213"/>
      <c r="BN482" s="13"/>
      <c r="BR482" s="121" t="s">
        <v>261</v>
      </c>
      <c r="BS482" s="20">
        <f>IF(BS470="+X",BT43,BT44)</f>
        <v>26.565073615635743</v>
      </c>
      <c r="BT482" s="213"/>
      <c r="BU482" s="213"/>
      <c r="BV482" s="213"/>
      <c r="BW482" s="213"/>
      <c r="BY482" s="213"/>
      <c r="CA482" s="100"/>
      <c r="CB482" s="213"/>
      <c r="CC482" s="213"/>
      <c r="CD482" s="213"/>
      <c r="CE482" s="13"/>
      <c r="CI482" s="121" t="s">
        <v>261</v>
      </c>
      <c r="CJ482" s="20">
        <f>IF(CJ470="+X",CK43,CK44)</f>
        <v>26.565073615635743</v>
      </c>
      <c r="CK482" s="213"/>
      <c r="CL482" s="213"/>
      <c r="CM482" s="213"/>
      <c r="CN482" s="213"/>
      <c r="CP482" s="213"/>
      <c r="CR482" s="100"/>
      <c r="CS482" s="213"/>
      <c r="CT482" s="213"/>
      <c r="CU482" s="213"/>
      <c r="CV482" s="13"/>
      <c r="CZ482" s="121" t="s">
        <v>261</v>
      </c>
      <c r="DA482" s="20">
        <f>IF(DA470="+X",DB43,DB44)</f>
        <v>26.565073615635743</v>
      </c>
      <c r="DB482" s="213"/>
      <c r="DC482" s="213"/>
      <c r="DD482" s="213"/>
      <c r="DE482" s="213"/>
      <c r="DG482" s="213"/>
      <c r="DI482" s="100"/>
      <c r="DJ482" s="213"/>
      <c r="DK482" s="213"/>
      <c r="DL482" s="213"/>
      <c r="DM482" s="13"/>
      <c r="DQ482" s="121" t="s">
        <v>261</v>
      </c>
      <c r="DR482" s="20">
        <f>IF(DR470="+X",DS43,DS44)</f>
        <v>26.565073615635743</v>
      </c>
      <c r="DS482" s="213"/>
      <c r="DT482" s="213"/>
      <c r="DU482" s="213"/>
      <c r="DV482" s="213"/>
      <c r="DX482" s="213"/>
      <c r="DZ482" s="100"/>
      <c r="EA482" s="213"/>
      <c r="EB482" s="213"/>
      <c r="EC482" s="213"/>
      <c r="ED482" s="13"/>
    </row>
    <row r="483" spans="2:136" x14ac:dyDescent="0.2">
      <c r="B483" s="123" t="s">
        <v>262</v>
      </c>
      <c r="C483" s="32">
        <f>IF(C470="+X",D44,D43)</f>
        <v>26.565073615635743</v>
      </c>
      <c r="D483" s="17"/>
      <c r="E483" s="17"/>
      <c r="F483" s="17"/>
      <c r="G483" s="17"/>
      <c r="I483" s="17"/>
      <c r="K483" s="100"/>
      <c r="L483" s="17"/>
      <c r="M483" s="17"/>
      <c r="N483" s="17"/>
      <c r="O483" s="13"/>
      <c r="S483" s="123" t="s">
        <v>262</v>
      </c>
      <c r="T483" s="32">
        <f>IF(T470="+X",U44,U43)</f>
        <v>26.565073615635743</v>
      </c>
      <c r="U483" s="213"/>
      <c r="V483" s="213"/>
      <c r="W483" s="213"/>
      <c r="X483" s="213"/>
      <c r="Z483" s="213"/>
      <c r="AB483" s="100"/>
      <c r="AC483" s="213"/>
      <c r="AD483" s="213"/>
      <c r="AE483" s="213"/>
      <c r="AF483" s="13"/>
      <c r="AJ483" s="123" t="s">
        <v>262</v>
      </c>
      <c r="AK483" s="32">
        <f>IF(AK470="+X",AL44,AL43)</f>
        <v>26.565073615635743</v>
      </c>
      <c r="AL483" s="213"/>
      <c r="AM483" s="213"/>
      <c r="AN483" s="213"/>
      <c r="AO483" s="213"/>
      <c r="AQ483" s="213"/>
      <c r="AS483" s="100"/>
      <c r="AT483" s="213"/>
      <c r="AU483" s="213"/>
      <c r="AV483" s="213"/>
      <c r="AW483" s="13"/>
      <c r="BA483" s="123" t="s">
        <v>262</v>
      </c>
      <c r="BB483" s="32">
        <f>IF(BB470="+X",BC44,BC43)</f>
        <v>26.565073615635743</v>
      </c>
      <c r="BC483" s="213"/>
      <c r="BD483" s="213"/>
      <c r="BE483" s="213"/>
      <c r="BF483" s="213"/>
      <c r="BH483" s="213"/>
      <c r="BJ483" s="100"/>
      <c r="BK483" s="213"/>
      <c r="BL483" s="213"/>
      <c r="BM483" s="213"/>
      <c r="BN483" s="13"/>
      <c r="BR483" s="123" t="s">
        <v>262</v>
      </c>
      <c r="BS483" s="32">
        <f>IF(BS470="+X",BT44,BT43)</f>
        <v>26.565073615635743</v>
      </c>
      <c r="BT483" s="213"/>
      <c r="BU483" s="213"/>
      <c r="BV483" s="213"/>
      <c r="BW483" s="213"/>
      <c r="BY483" s="213"/>
      <c r="CA483" s="100"/>
      <c r="CB483" s="213"/>
      <c r="CC483" s="213"/>
      <c r="CD483" s="213"/>
      <c r="CE483" s="13"/>
      <c r="CI483" s="123" t="s">
        <v>262</v>
      </c>
      <c r="CJ483" s="32">
        <f>IF(CJ470="+X",CK44,CK43)</f>
        <v>26.565073615635743</v>
      </c>
      <c r="CK483" s="213"/>
      <c r="CL483" s="213"/>
      <c r="CM483" s="213"/>
      <c r="CN483" s="213"/>
      <c r="CP483" s="213"/>
      <c r="CR483" s="100"/>
      <c r="CS483" s="213"/>
      <c r="CT483" s="213"/>
      <c r="CU483" s="213"/>
      <c r="CV483" s="13"/>
      <c r="CZ483" s="123" t="s">
        <v>262</v>
      </c>
      <c r="DA483" s="32">
        <f>IF(DA470="+X",DB44,DB43)</f>
        <v>26.565073615635743</v>
      </c>
      <c r="DB483" s="213"/>
      <c r="DC483" s="213"/>
      <c r="DD483" s="213"/>
      <c r="DE483" s="213"/>
      <c r="DG483" s="213"/>
      <c r="DI483" s="100"/>
      <c r="DJ483" s="213"/>
      <c r="DK483" s="213"/>
      <c r="DL483" s="213"/>
      <c r="DM483" s="13"/>
      <c r="DQ483" s="123" t="s">
        <v>262</v>
      </c>
      <c r="DR483" s="32">
        <f>IF(DR470="+X",DS44,DS43)</f>
        <v>26.565073615635743</v>
      </c>
      <c r="DS483" s="213"/>
      <c r="DT483" s="213"/>
      <c r="DU483" s="213"/>
      <c r="DV483" s="213"/>
      <c r="DX483" s="213"/>
      <c r="DZ483" s="100"/>
      <c r="EA483" s="213"/>
      <c r="EB483" s="213"/>
      <c r="EC483" s="213"/>
      <c r="ED483" s="13"/>
    </row>
    <row r="484" spans="2:136" x14ac:dyDescent="0.2">
      <c r="B484" s="118" t="s">
        <v>4</v>
      </c>
      <c r="C484" s="21">
        <f>D37</f>
        <v>8</v>
      </c>
      <c r="D484" s="17"/>
      <c r="E484" s="17"/>
      <c r="F484" s="17"/>
      <c r="G484" s="17"/>
      <c r="I484" s="17"/>
      <c r="K484" s="100"/>
      <c r="L484" s="17"/>
      <c r="M484" s="17"/>
      <c r="N484" s="17"/>
      <c r="O484" s="13"/>
      <c r="S484" s="118" t="s">
        <v>4</v>
      </c>
      <c r="T484" s="21">
        <f>U37</f>
        <v>8</v>
      </c>
      <c r="U484" s="213"/>
      <c r="V484" s="213"/>
      <c r="W484" s="213"/>
      <c r="X484" s="213"/>
      <c r="Z484" s="213"/>
      <c r="AB484" s="100"/>
      <c r="AC484" s="213"/>
      <c r="AD484" s="213"/>
      <c r="AE484" s="213"/>
      <c r="AF484" s="13"/>
      <c r="AJ484" s="118" t="s">
        <v>4</v>
      </c>
      <c r="AK484" s="21">
        <f>AL37</f>
        <v>8</v>
      </c>
      <c r="AL484" s="213"/>
      <c r="AM484" s="213"/>
      <c r="AN484" s="213"/>
      <c r="AO484" s="213"/>
      <c r="AQ484" s="213"/>
      <c r="AS484" s="100"/>
      <c r="AT484" s="213"/>
      <c r="AU484" s="213"/>
      <c r="AV484" s="213"/>
      <c r="AW484" s="13"/>
      <c r="BA484" s="118" t="s">
        <v>4</v>
      </c>
      <c r="BB484" s="21">
        <f>BC37</f>
        <v>8</v>
      </c>
      <c r="BC484" s="213"/>
      <c r="BD484" s="213"/>
      <c r="BE484" s="213"/>
      <c r="BF484" s="213"/>
      <c r="BH484" s="213"/>
      <c r="BJ484" s="100"/>
      <c r="BK484" s="213"/>
      <c r="BL484" s="213"/>
      <c r="BM484" s="213"/>
      <c r="BN484" s="13"/>
      <c r="BR484" s="118" t="s">
        <v>4</v>
      </c>
      <c r="BS484" s="21">
        <f>BT37</f>
        <v>8</v>
      </c>
      <c r="BT484" s="213"/>
      <c r="BU484" s="213"/>
      <c r="BV484" s="213"/>
      <c r="BW484" s="213"/>
      <c r="BY484" s="213"/>
      <c r="CA484" s="100"/>
      <c r="CB484" s="213"/>
      <c r="CC484" s="213"/>
      <c r="CD484" s="213"/>
      <c r="CE484" s="13"/>
      <c r="CI484" s="118" t="s">
        <v>4</v>
      </c>
      <c r="CJ484" s="21">
        <f>CK37</f>
        <v>8</v>
      </c>
      <c r="CK484" s="213"/>
      <c r="CL484" s="213"/>
      <c r="CM484" s="213"/>
      <c r="CN484" s="213"/>
      <c r="CP484" s="213"/>
      <c r="CR484" s="100"/>
      <c r="CS484" s="213"/>
      <c r="CT484" s="213"/>
      <c r="CU484" s="213"/>
      <c r="CV484" s="13"/>
      <c r="CZ484" s="118" t="s">
        <v>4</v>
      </c>
      <c r="DA484" s="21">
        <f>DB37</f>
        <v>8</v>
      </c>
      <c r="DB484" s="213"/>
      <c r="DC484" s="213"/>
      <c r="DD484" s="213"/>
      <c r="DE484" s="213"/>
      <c r="DG484" s="213"/>
      <c r="DI484" s="100"/>
      <c r="DJ484" s="213"/>
      <c r="DK484" s="213"/>
      <c r="DL484" s="213"/>
      <c r="DM484" s="13"/>
      <c r="DQ484" s="118" t="s">
        <v>4</v>
      </c>
      <c r="DR484" s="21">
        <f>DS37</f>
        <v>8</v>
      </c>
      <c r="DS484" s="213"/>
      <c r="DT484" s="213"/>
      <c r="DU484" s="213"/>
      <c r="DV484" s="213"/>
      <c r="DX484" s="213"/>
      <c r="DZ484" s="100"/>
      <c r="EA484" s="213"/>
      <c r="EB484" s="213"/>
      <c r="EC484" s="213"/>
      <c r="ED484" s="13"/>
    </row>
    <row r="485" spans="2:136" x14ac:dyDescent="0.2">
      <c r="B485" s="118" t="s">
        <v>18</v>
      </c>
      <c r="C485" s="21">
        <f>D48</f>
        <v>10.5</v>
      </c>
      <c r="D485" s="17"/>
      <c r="E485" s="17"/>
      <c r="F485" s="17"/>
      <c r="G485" s="17"/>
      <c r="I485" s="17"/>
      <c r="K485" s="100"/>
      <c r="L485" s="17"/>
      <c r="M485" s="17"/>
      <c r="N485" s="17"/>
      <c r="O485" s="13"/>
      <c r="S485" s="118" t="s">
        <v>18</v>
      </c>
      <c r="T485" s="21">
        <f>U48</f>
        <v>10.5</v>
      </c>
      <c r="U485" s="213"/>
      <c r="V485" s="213"/>
      <c r="W485" s="213"/>
      <c r="X485" s="213"/>
      <c r="Z485" s="213"/>
      <c r="AB485" s="100"/>
      <c r="AC485" s="213"/>
      <c r="AD485" s="213"/>
      <c r="AE485" s="213"/>
      <c r="AF485" s="13"/>
      <c r="AJ485" s="118" t="s">
        <v>18</v>
      </c>
      <c r="AK485" s="21">
        <f>AL48</f>
        <v>10.5</v>
      </c>
      <c r="AL485" s="213"/>
      <c r="AM485" s="213"/>
      <c r="AN485" s="213"/>
      <c r="AO485" s="213"/>
      <c r="AQ485" s="213"/>
      <c r="AS485" s="100"/>
      <c r="AT485" s="213"/>
      <c r="AU485" s="213"/>
      <c r="AV485" s="213"/>
      <c r="AW485" s="13"/>
      <c r="BA485" s="118" t="s">
        <v>18</v>
      </c>
      <c r="BB485" s="21">
        <f>BC48</f>
        <v>10.5</v>
      </c>
      <c r="BC485" s="213"/>
      <c r="BD485" s="213"/>
      <c r="BE485" s="213"/>
      <c r="BF485" s="213"/>
      <c r="BH485" s="213"/>
      <c r="BJ485" s="100"/>
      <c r="BK485" s="213"/>
      <c r="BL485" s="213"/>
      <c r="BM485" s="213"/>
      <c r="BN485" s="13"/>
      <c r="BR485" s="118" t="s">
        <v>18</v>
      </c>
      <c r="BS485" s="21">
        <f>BT48</f>
        <v>10.5</v>
      </c>
      <c r="BT485" s="213"/>
      <c r="BU485" s="213"/>
      <c r="BV485" s="213"/>
      <c r="BW485" s="213"/>
      <c r="BY485" s="213"/>
      <c r="CA485" s="100"/>
      <c r="CB485" s="213"/>
      <c r="CC485" s="213"/>
      <c r="CD485" s="213"/>
      <c r="CE485" s="13"/>
      <c r="CI485" s="118" t="s">
        <v>18</v>
      </c>
      <c r="CJ485" s="21">
        <f>CK48</f>
        <v>10.5</v>
      </c>
      <c r="CK485" s="213"/>
      <c r="CL485" s="213"/>
      <c r="CM485" s="213"/>
      <c r="CN485" s="213"/>
      <c r="CP485" s="213"/>
      <c r="CR485" s="100"/>
      <c r="CS485" s="213"/>
      <c r="CT485" s="213"/>
      <c r="CU485" s="213"/>
      <c r="CV485" s="13"/>
      <c r="CZ485" s="118" t="s">
        <v>18</v>
      </c>
      <c r="DA485" s="21">
        <f>DB48</f>
        <v>10.5</v>
      </c>
      <c r="DB485" s="213"/>
      <c r="DC485" s="213"/>
      <c r="DD485" s="213"/>
      <c r="DE485" s="213"/>
      <c r="DG485" s="213"/>
      <c r="DI485" s="100"/>
      <c r="DJ485" s="213"/>
      <c r="DK485" s="213"/>
      <c r="DL485" s="213"/>
      <c r="DM485" s="13"/>
      <c r="DQ485" s="118" t="s">
        <v>18</v>
      </c>
      <c r="DR485" s="21">
        <f>DS48</f>
        <v>10.5</v>
      </c>
      <c r="DS485" s="213"/>
      <c r="DT485" s="213"/>
      <c r="DU485" s="213"/>
      <c r="DV485" s="213"/>
      <c r="DX485" s="213"/>
      <c r="DZ485" s="100"/>
      <c r="EA485" s="213"/>
      <c r="EB485" s="213"/>
      <c r="EC485" s="213"/>
      <c r="ED485" s="13"/>
    </row>
    <row r="486" spans="2:136" x14ac:dyDescent="0.2">
      <c r="B486" s="123" t="s">
        <v>17</v>
      </c>
      <c r="C486" s="32">
        <f>D47</f>
        <v>5</v>
      </c>
      <c r="D486" s="17"/>
      <c r="E486" s="17"/>
      <c r="F486" s="17"/>
      <c r="G486" s="17"/>
      <c r="I486" s="17"/>
      <c r="K486" s="17"/>
      <c r="L486" s="17"/>
      <c r="M486" s="17"/>
      <c r="N486" s="17"/>
      <c r="O486" s="13"/>
      <c r="S486" s="123" t="s">
        <v>17</v>
      </c>
      <c r="T486" s="32">
        <f>U47</f>
        <v>5</v>
      </c>
      <c r="U486" s="213"/>
      <c r="V486" s="213"/>
      <c r="W486" s="213"/>
      <c r="X486" s="213"/>
      <c r="Z486" s="213"/>
      <c r="AB486" s="213"/>
      <c r="AC486" s="213"/>
      <c r="AD486" s="213"/>
      <c r="AE486" s="213"/>
      <c r="AF486" s="13"/>
      <c r="AJ486" s="123" t="s">
        <v>17</v>
      </c>
      <c r="AK486" s="32">
        <f>AL47</f>
        <v>5</v>
      </c>
      <c r="AL486" s="213"/>
      <c r="AM486" s="213"/>
      <c r="AN486" s="213"/>
      <c r="AO486" s="213"/>
      <c r="AQ486" s="213"/>
      <c r="AS486" s="213"/>
      <c r="AT486" s="213"/>
      <c r="AU486" s="213"/>
      <c r="AV486" s="213"/>
      <c r="AW486" s="13"/>
      <c r="BA486" s="123" t="s">
        <v>17</v>
      </c>
      <c r="BB486" s="32">
        <f>BC47</f>
        <v>5</v>
      </c>
      <c r="BC486" s="213"/>
      <c r="BD486" s="213"/>
      <c r="BE486" s="213"/>
      <c r="BF486" s="213"/>
      <c r="BH486" s="213"/>
      <c r="BJ486" s="213"/>
      <c r="BK486" s="213"/>
      <c r="BL486" s="213"/>
      <c r="BM486" s="213"/>
      <c r="BN486" s="13"/>
      <c r="BR486" s="123" t="s">
        <v>17</v>
      </c>
      <c r="BS486" s="32">
        <f>BT47</f>
        <v>5</v>
      </c>
      <c r="BT486" s="213"/>
      <c r="BU486" s="213"/>
      <c r="BV486" s="213"/>
      <c r="BW486" s="213"/>
      <c r="BY486" s="213"/>
      <c r="CA486" s="213"/>
      <c r="CB486" s="213"/>
      <c r="CC486" s="213"/>
      <c r="CD486" s="213"/>
      <c r="CE486" s="13"/>
      <c r="CI486" s="123" t="s">
        <v>17</v>
      </c>
      <c r="CJ486" s="32">
        <f>CK47</f>
        <v>5</v>
      </c>
      <c r="CK486" s="213"/>
      <c r="CL486" s="213"/>
      <c r="CM486" s="213"/>
      <c r="CN486" s="213"/>
      <c r="CP486" s="213"/>
      <c r="CR486" s="213"/>
      <c r="CS486" s="213"/>
      <c r="CT486" s="213"/>
      <c r="CU486" s="213"/>
      <c r="CV486" s="13"/>
      <c r="CZ486" s="123" t="s">
        <v>17</v>
      </c>
      <c r="DA486" s="32">
        <f>DB47</f>
        <v>5</v>
      </c>
      <c r="DB486" s="213"/>
      <c r="DC486" s="213"/>
      <c r="DD486" s="213"/>
      <c r="DE486" s="213"/>
      <c r="DG486" s="213"/>
      <c r="DI486" s="213"/>
      <c r="DJ486" s="213"/>
      <c r="DK486" s="213"/>
      <c r="DL486" s="213"/>
      <c r="DM486" s="13"/>
      <c r="DQ486" s="123" t="s">
        <v>17</v>
      </c>
      <c r="DR486" s="32">
        <f>DS47</f>
        <v>5</v>
      </c>
      <c r="DS486" s="213"/>
      <c r="DT486" s="213"/>
      <c r="DU486" s="213"/>
      <c r="DV486" s="213"/>
      <c r="DX486" s="213"/>
      <c r="DZ486" s="213"/>
      <c r="EA486" s="213"/>
      <c r="EB486" s="213"/>
      <c r="EC486" s="213"/>
      <c r="ED486" s="13"/>
    </row>
    <row r="487" spans="2:136" ht="16" thickBot="1" x14ac:dyDescent="0.25">
      <c r="B487" s="13"/>
      <c r="C487" s="17"/>
      <c r="D487" s="17"/>
      <c r="E487" s="17"/>
      <c r="F487" s="17"/>
      <c r="G487" s="17"/>
      <c r="I487" s="17"/>
      <c r="K487" s="100"/>
      <c r="L487" s="17"/>
      <c r="M487" s="17"/>
      <c r="N487" s="17"/>
      <c r="O487" s="13"/>
      <c r="S487" s="13"/>
      <c r="T487" s="213"/>
      <c r="U487" s="213"/>
      <c r="V487" s="213"/>
      <c r="W487" s="213"/>
      <c r="X487" s="213"/>
      <c r="Z487" s="213"/>
      <c r="AB487" s="100"/>
      <c r="AC487" s="213"/>
      <c r="AD487" s="213"/>
      <c r="AE487" s="213"/>
      <c r="AF487" s="13"/>
      <c r="AJ487" s="13"/>
      <c r="AK487" s="213"/>
      <c r="AL487" s="213"/>
      <c r="AM487" s="213"/>
      <c r="AN487" s="213"/>
      <c r="AO487" s="213"/>
      <c r="AQ487" s="213"/>
      <c r="AS487" s="100"/>
      <c r="AT487" s="213"/>
      <c r="AU487" s="213"/>
      <c r="AV487" s="213"/>
      <c r="AW487" s="13"/>
      <c r="BA487" s="13"/>
      <c r="BB487" s="213"/>
      <c r="BC487" s="213"/>
      <c r="BD487" s="213"/>
      <c r="BE487" s="213"/>
      <c r="BF487" s="213"/>
      <c r="BH487" s="213"/>
      <c r="BJ487" s="100"/>
      <c r="BK487" s="213"/>
      <c r="BL487" s="213"/>
      <c r="BM487" s="213"/>
      <c r="BN487" s="13"/>
      <c r="BR487" s="13"/>
      <c r="BS487" s="213"/>
      <c r="BT487" s="213"/>
      <c r="BU487" s="213"/>
      <c r="BV487" s="213"/>
      <c r="BW487" s="213"/>
      <c r="BY487" s="213"/>
      <c r="CA487" s="100"/>
      <c r="CB487" s="213"/>
      <c r="CC487" s="213"/>
      <c r="CD487" s="213"/>
      <c r="CE487" s="13"/>
      <c r="CI487" s="13"/>
      <c r="CJ487" s="213"/>
      <c r="CK487" s="213"/>
      <c r="CL487" s="213"/>
      <c r="CM487" s="213"/>
      <c r="CN487" s="213"/>
      <c r="CP487" s="213"/>
      <c r="CR487" s="100"/>
      <c r="CS487" s="213"/>
      <c r="CT487" s="213"/>
      <c r="CU487" s="213"/>
      <c r="CV487" s="13"/>
      <c r="CZ487" s="13"/>
      <c r="DA487" s="213"/>
      <c r="DB487" s="213"/>
      <c r="DC487" s="213"/>
      <c r="DD487" s="213"/>
      <c r="DE487" s="213"/>
      <c r="DG487" s="213"/>
      <c r="DI487" s="100"/>
      <c r="DJ487" s="213"/>
      <c r="DK487" s="213"/>
      <c r="DL487" s="213"/>
      <c r="DM487" s="13"/>
      <c r="DQ487" s="13"/>
      <c r="DR487" s="213"/>
      <c r="DS487" s="213"/>
      <c r="DT487" s="213"/>
      <c r="DU487" s="213"/>
      <c r="DV487" s="213"/>
      <c r="DX487" s="213"/>
      <c r="DZ487" s="100"/>
      <c r="EA487" s="213"/>
      <c r="EB487" s="213"/>
      <c r="EC487" s="213"/>
      <c r="ED487" s="13"/>
    </row>
    <row r="488" spans="2:136" ht="16" thickBot="1" x14ac:dyDescent="0.25">
      <c r="B488" s="65" t="s">
        <v>41</v>
      </c>
      <c r="J488" s="235" t="s">
        <v>174</v>
      </c>
      <c r="K488" s="236"/>
      <c r="L488" s="236"/>
      <c r="M488" s="237"/>
      <c r="N488" s="235" t="s">
        <v>174</v>
      </c>
      <c r="O488" s="236"/>
      <c r="P488" s="236"/>
      <c r="Q488" s="237"/>
      <c r="S488" s="65" t="s">
        <v>41</v>
      </c>
      <c r="AA488" s="235" t="s">
        <v>174</v>
      </c>
      <c r="AB488" s="236"/>
      <c r="AC488" s="236"/>
      <c r="AD488" s="237"/>
      <c r="AE488" s="235" t="s">
        <v>174</v>
      </c>
      <c r="AF488" s="236"/>
      <c r="AG488" s="236"/>
      <c r="AH488" s="237"/>
      <c r="AJ488" s="65" t="s">
        <v>41</v>
      </c>
      <c r="AR488" s="235" t="s">
        <v>174</v>
      </c>
      <c r="AS488" s="236"/>
      <c r="AT488" s="236"/>
      <c r="AU488" s="237"/>
      <c r="AV488" s="235" t="s">
        <v>174</v>
      </c>
      <c r="AW488" s="236"/>
      <c r="AX488" s="236"/>
      <c r="AY488" s="237"/>
      <c r="BA488" s="65" t="s">
        <v>41</v>
      </c>
      <c r="BI488" s="235" t="s">
        <v>174</v>
      </c>
      <c r="BJ488" s="236"/>
      <c r="BK488" s="236"/>
      <c r="BL488" s="237"/>
      <c r="BM488" s="235" t="s">
        <v>174</v>
      </c>
      <c r="BN488" s="236"/>
      <c r="BO488" s="236"/>
      <c r="BP488" s="237"/>
      <c r="BR488" s="65" t="s">
        <v>41</v>
      </c>
      <c r="BZ488" s="235" t="s">
        <v>174</v>
      </c>
      <c r="CA488" s="236"/>
      <c r="CB488" s="236"/>
      <c r="CC488" s="237"/>
      <c r="CD488" s="235" t="s">
        <v>174</v>
      </c>
      <c r="CE488" s="236"/>
      <c r="CF488" s="236"/>
      <c r="CG488" s="237"/>
      <c r="CI488" s="65" t="s">
        <v>41</v>
      </c>
      <c r="CQ488" s="235" t="s">
        <v>174</v>
      </c>
      <c r="CR488" s="236"/>
      <c r="CS488" s="236"/>
      <c r="CT488" s="237"/>
      <c r="CU488" s="235" t="s">
        <v>174</v>
      </c>
      <c r="CV488" s="236"/>
      <c r="CW488" s="236"/>
      <c r="CX488" s="237"/>
      <c r="CZ488" s="65" t="s">
        <v>41</v>
      </c>
      <c r="DH488" s="235" t="s">
        <v>174</v>
      </c>
      <c r="DI488" s="236"/>
      <c r="DJ488" s="236"/>
      <c r="DK488" s="237"/>
      <c r="DL488" s="235" t="s">
        <v>174</v>
      </c>
      <c r="DM488" s="236"/>
      <c r="DN488" s="236"/>
      <c r="DO488" s="237"/>
      <c r="DQ488" s="65" t="s">
        <v>41</v>
      </c>
      <c r="DY488" s="235" t="s">
        <v>174</v>
      </c>
      <c r="DZ488" s="236"/>
      <c r="EA488" s="236"/>
      <c r="EB488" s="237"/>
      <c r="EC488" s="235" t="s">
        <v>174</v>
      </c>
      <c r="ED488" s="236"/>
      <c r="EE488" s="236"/>
      <c r="EF488" s="237"/>
    </row>
    <row r="489" spans="2:136" x14ac:dyDescent="0.2">
      <c r="J489" s="82" t="s">
        <v>176</v>
      </c>
      <c r="K489" s="31" t="s">
        <v>177</v>
      </c>
      <c r="L489" s="31" t="s">
        <v>178</v>
      </c>
      <c r="M489" s="31" t="s">
        <v>179</v>
      </c>
      <c r="N489" s="82" t="s">
        <v>176</v>
      </c>
      <c r="O489" s="31" t="s">
        <v>177</v>
      </c>
      <c r="P489" s="31" t="s">
        <v>178</v>
      </c>
      <c r="Q489" s="83" t="s">
        <v>179</v>
      </c>
      <c r="AA489" s="215" t="s">
        <v>176</v>
      </c>
      <c r="AB489" s="216" t="s">
        <v>177</v>
      </c>
      <c r="AC489" s="216" t="s">
        <v>178</v>
      </c>
      <c r="AD489" s="216" t="s">
        <v>179</v>
      </c>
      <c r="AE489" s="215" t="s">
        <v>176</v>
      </c>
      <c r="AF489" s="216" t="s">
        <v>177</v>
      </c>
      <c r="AG489" s="216" t="s">
        <v>178</v>
      </c>
      <c r="AH489" s="217" t="s">
        <v>179</v>
      </c>
      <c r="AR489" s="215" t="s">
        <v>176</v>
      </c>
      <c r="AS489" s="216" t="s">
        <v>177</v>
      </c>
      <c r="AT489" s="216" t="s">
        <v>178</v>
      </c>
      <c r="AU489" s="216" t="s">
        <v>179</v>
      </c>
      <c r="AV489" s="215" t="s">
        <v>176</v>
      </c>
      <c r="AW489" s="216" t="s">
        <v>177</v>
      </c>
      <c r="AX489" s="216" t="s">
        <v>178</v>
      </c>
      <c r="AY489" s="217" t="s">
        <v>179</v>
      </c>
      <c r="BI489" s="215" t="s">
        <v>176</v>
      </c>
      <c r="BJ489" s="216" t="s">
        <v>177</v>
      </c>
      <c r="BK489" s="216" t="s">
        <v>178</v>
      </c>
      <c r="BL489" s="216" t="s">
        <v>179</v>
      </c>
      <c r="BM489" s="215" t="s">
        <v>176</v>
      </c>
      <c r="BN489" s="216" t="s">
        <v>177</v>
      </c>
      <c r="BO489" s="216" t="s">
        <v>178</v>
      </c>
      <c r="BP489" s="217" t="s">
        <v>179</v>
      </c>
      <c r="BZ489" s="215" t="s">
        <v>176</v>
      </c>
      <c r="CA489" s="216" t="s">
        <v>177</v>
      </c>
      <c r="CB489" s="216" t="s">
        <v>178</v>
      </c>
      <c r="CC489" s="216" t="s">
        <v>179</v>
      </c>
      <c r="CD489" s="215" t="s">
        <v>176</v>
      </c>
      <c r="CE489" s="216" t="s">
        <v>177</v>
      </c>
      <c r="CF489" s="216" t="s">
        <v>178</v>
      </c>
      <c r="CG489" s="217" t="s">
        <v>179</v>
      </c>
      <c r="CQ489" s="215" t="s">
        <v>176</v>
      </c>
      <c r="CR489" s="216" t="s">
        <v>177</v>
      </c>
      <c r="CS489" s="216" t="s">
        <v>178</v>
      </c>
      <c r="CT489" s="216" t="s">
        <v>179</v>
      </c>
      <c r="CU489" s="215" t="s">
        <v>176</v>
      </c>
      <c r="CV489" s="216" t="s">
        <v>177</v>
      </c>
      <c r="CW489" s="216" t="s">
        <v>178</v>
      </c>
      <c r="CX489" s="217" t="s">
        <v>179</v>
      </c>
      <c r="DH489" s="215" t="s">
        <v>176</v>
      </c>
      <c r="DI489" s="216" t="s">
        <v>177</v>
      </c>
      <c r="DJ489" s="216" t="s">
        <v>178</v>
      </c>
      <c r="DK489" s="216" t="s">
        <v>179</v>
      </c>
      <c r="DL489" s="215" t="s">
        <v>176</v>
      </c>
      <c r="DM489" s="216" t="s">
        <v>177</v>
      </c>
      <c r="DN489" s="216" t="s">
        <v>178</v>
      </c>
      <c r="DO489" s="217" t="s">
        <v>179</v>
      </c>
      <c r="DY489" s="215" t="s">
        <v>176</v>
      </c>
      <c r="DZ489" s="216" t="s">
        <v>177</v>
      </c>
      <c r="EA489" s="216" t="s">
        <v>178</v>
      </c>
      <c r="EB489" s="216" t="s">
        <v>179</v>
      </c>
      <c r="EC489" s="215" t="s">
        <v>176</v>
      </c>
      <c r="ED489" s="216" t="s">
        <v>177</v>
      </c>
      <c r="EE489" s="216" t="s">
        <v>178</v>
      </c>
      <c r="EF489" s="217" t="s">
        <v>179</v>
      </c>
    </row>
    <row r="490" spans="2:136" x14ac:dyDescent="0.2">
      <c r="B490" s="13"/>
      <c r="C490" s="17"/>
      <c r="D490" s="61" t="s">
        <v>240</v>
      </c>
      <c r="E490" s="105" t="s">
        <v>241</v>
      </c>
      <c r="F490" s="105" t="s">
        <v>242</v>
      </c>
      <c r="G490" s="106" t="s">
        <v>243</v>
      </c>
      <c r="H490" s="61" t="s">
        <v>244</v>
      </c>
      <c r="I490" s="106" t="s">
        <v>245</v>
      </c>
      <c r="J490" s="235" t="s">
        <v>246</v>
      </c>
      <c r="K490" s="236"/>
      <c r="L490" s="236"/>
      <c r="M490" s="237"/>
      <c r="N490" s="236" t="s">
        <v>247</v>
      </c>
      <c r="O490" s="236"/>
      <c r="P490" s="236"/>
      <c r="Q490" s="237"/>
      <c r="S490" s="13"/>
      <c r="T490" s="213"/>
      <c r="U490" s="206" t="s">
        <v>240</v>
      </c>
      <c r="V490" s="207" t="s">
        <v>241</v>
      </c>
      <c r="W490" s="207" t="s">
        <v>242</v>
      </c>
      <c r="X490" s="208" t="s">
        <v>243</v>
      </c>
      <c r="Y490" s="206" t="s">
        <v>244</v>
      </c>
      <c r="Z490" s="208" t="s">
        <v>245</v>
      </c>
      <c r="AA490" s="235" t="s">
        <v>246</v>
      </c>
      <c r="AB490" s="236"/>
      <c r="AC490" s="236"/>
      <c r="AD490" s="237"/>
      <c r="AE490" s="236" t="s">
        <v>247</v>
      </c>
      <c r="AF490" s="236"/>
      <c r="AG490" s="236"/>
      <c r="AH490" s="237"/>
      <c r="AJ490" s="13"/>
      <c r="AK490" s="213"/>
      <c r="AL490" s="206" t="s">
        <v>240</v>
      </c>
      <c r="AM490" s="207" t="s">
        <v>241</v>
      </c>
      <c r="AN490" s="207" t="s">
        <v>242</v>
      </c>
      <c r="AO490" s="208" t="s">
        <v>243</v>
      </c>
      <c r="AP490" s="206" t="s">
        <v>244</v>
      </c>
      <c r="AQ490" s="208" t="s">
        <v>245</v>
      </c>
      <c r="AR490" s="235" t="s">
        <v>246</v>
      </c>
      <c r="AS490" s="236"/>
      <c r="AT490" s="236"/>
      <c r="AU490" s="237"/>
      <c r="AV490" s="236" t="s">
        <v>247</v>
      </c>
      <c r="AW490" s="236"/>
      <c r="AX490" s="236"/>
      <c r="AY490" s="237"/>
      <c r="BA490" s="13"/>
      <c r="BB490" s="213"/>
      <c r="BC490" s="206" t="s">
        <v>240</v>
      </c>
      <c r="BD490" s="207" t="s">
        <v>241</v>
      </c>
      <c r="BE490" s="207" t="s">
        <v>242</v>
      </c>
      <c r="BF490" s="208" t="s">
        <v>243</v>
      </c>
      <c r="BG490" s="206" t="s">
        <v>244</v>
      </c>
      <c r="BH490" s="208" t="s">
        <v>245</v>
      </c>
      <c r="BI490" s="235" t="s">
        <v>246</v>
      </c>
      <c r="BJ490" s="236"/>
      <c r="BK490" s="236"/>
      <c r="BL490" s="237"/>
      <c r="BM490" s="236" t="s">
        <v>247</v>
      </c>
      <c r="BN490" s="236"/>
      <c r="BO490" s="236"/>
      <c r="BP490" s="237"/>
      <c r="BR490" s="13"/>
      <c r="BS490" s="213"/>
      <c r="BT490" s="206" t="s">
        <v>240</v>
      </c>
      <c r="BU490" s="207" t="s">
        <v>241</v>
      </c>
      <c r="BV490" s="207" t="s">
        <v>242</v>
      </c>
      <c r="BW490" s="208" t="s">
        <v>243</v>
      </c>
      <c r="BX490" s="206" t="s">
        <v>244</v>
      </c>
      <c r="BY490" s="208" t="s">
        <v>245</v>
      </c>
      <c r="BZ490" s="235" t="s">
        <v>246</v>
      </c>
      <c r="CA490" s="236"/>
      <c r="CB490" s="236"/>
      <c r="CC490" s="237"/>
      <c r="CD490" s="236" t="s">
        <v>247</v>
      </c>
      <c r="CE490" s="236"/>
      <c r="CF490" s="236"/>
      <c r="CG490" s="237"/>
      <c r="CI490" s="13"/>
      <c r="CJ490" s="213"/>
      <c r="CK490" s="206" t="s">
        <v>240</v>
      </c>
      <c r="CL490" s="207" t="s">
        <v>241</v>
      </c>
      <c r="CM490" s="207" t="s">
        <v>242</v>
      </c>
      <c r="CN490" s="208" t="s">
        <v>243</v>
      </c>
      <c r="CO490" s="206" t="s">
        <v>244</v>
      </c>
      <c r="CP490" s="208" t="s">
        <v>245</v>
      </c>
      <c r="CQ490" s="235" t="s">
        <v>246</v>
      </c>
      <c r="CR490" s="236"/>
      <c r="CS490" s="236"/>
      <c r="CT490" s="237"/>
      <c r="CU490" s="236" t="s">
        <v>247</v>
      </c>
      <c r="CV490" s="236"/>
      <c r="CW490" s="236"/>
      <c r="CX490" s="237"/>
      <c r="CZ490" s="13"/>
      <c r="DA490" s="213"/>
      <c r="DB490" s="206" t="s">
        <v>240</v>
      </c>
      <c r="DC490" s="207" t="s">
        <v>241</v>
      </c>
      <c r="DD490" s="207" t="s">
        <v>242</v>
      </c>
      <c r="DE490" s="208" t="s">
        <v>243</v>
      </c>
      <c r="DF490" s="206" t="s">
        <v>244</v>
      </c>
      <c r="DG490" s="208" t="s">
        <v>245</v>
      </c>
      <c r="DH490" s="235" t="s">
        <v>246</v>
      </c>
      <c r="DI490" s="236"/>
      <c r="DJ490" s="236"/>
      <c r="DK490" s="237"/>
      <c r="DL490" s="236" t="s">
        <v>247</v>
      </c>
      <c r="DM490" s="236"/>
      <c r="DN490" s="236"/>
      <c r="DO490" s="237"/>
      <c r="DQ490" s="13"/>
      <c r="DR490" s="213"/>
      <c r="DS490" s="206" t="s">
        <v>240</v>
      </c>
      <c r="DT490" s="207" t="s">
        <v>241</v>
      </c>
      <c r="DU490" s="207" t="s">
        <v>242</v>
      </c>
      <c r="DV490" s="208" t="s">
        <v>243</v>
      </c>
      <c r="DW490" s="206" t="s">
        <v>244</v>
      </c>
      <c r="DX490" s="208" t="s">
        <v>245</v>
      </c>
      <c r="DY490" s="235" t="s">
        <v>246</v>
      </c>
      <c r="DZ490" s="236"/>
      <c r="EA490" s="236"/>
      <c r="EB490" s="237"/>
      <c r="EC490" s="236" t="s">
        <v>247</v>
      </c>
      <c r="ED490" s="236"/>
      <c r="EE490" s="236"/>
      <c r="EF490" s="237"/>
    </row>
    <row r="491" spans="2:136" x14ac:dyDescent="0.2">
      <c r="B491" s="13"/>
      <c r="C491" s="17"/>
      <c r="D491" s="188" t="str">
        <f>C470</f>
        <v>+X</v>
      </c>
      <c r="E491" s="189" t="str">
        <f>C471</f>
        <v>-X</v>
      </c>
      <c r="F491" s="189" t="str">
        <f>C472</f>
        <v>+Y</v>
      </c>
      <c r="G491" s="190" t="str">
        <f>C473</f>
        <v>-Y</v>
      </c>
      <c r="H491" s="188" t="str">
        <f>C474</f>
        <v>+X</v>
      </c>
      <c r="I491" s="190" t="str">
        <f>C475</f>
        <v>-X</v>
      </c>
      <c r="J491" s="245" t="str">
        <f>C476</f>
        <v>+Y</v>
      </c>
      <c r="K491" s="246"/>
      <c r="L491" s="246"/>
      <c r="M491" s="247"/>
      <c r="N491" s="245" t="str">
        <f>C477</f>
        <v>-Y</v>
      </c>
      <c r="O491" s="246"/>
      <c r="P491" s="246"/>
      <c r="Q491" s="247"/>
      <c r="S491" s="13"/>
      <c r="T491" s="213"/>
      <c r="U491" s="188" t="str">
        <f>T470</f>
        <v>+X</v>
      </c>
      <c r="V491" s="189" t="str">
        <f>T471</f>
        <v>-X</v>
      </c>
      <c r="W491" s="189" t="str">
        <f>T472</f>
        <v>+Y</v>
      </c>
      <c r="X491" s="190" t="str">
        <f>T473</f>
        <v>-Y</v>
      </c>
      <c r="Y491" s="188" t="str">
        <f>T474</f>
        <v>+X</v>
      </c>
      <c r="Z491" s="190" t="str">
        <f>T475</f>
        <v>-X</v>
      </c>
      <c r="AA491" s="245" t="str">
        <f>T476</f>
        <v>+Y</v>
      </c>
      <c r="AB491" s="246"/>
      <c r="AC491" s="246"/>
      <c r="AD491" s="247"/>
      <c r="AE491" s="245" t="str">
        <f>T477</f>
        <v>-Y</v>
      </c>
      <c r="AF491" s="246"/>
      <c r="AG491" s="246"/>
      <c r="AH491" s="247"/>
      <c r="AJ491" s="13"/>
      <c r="AK491" s="213"/>
      <c r="AL491" s="188" t="str">
        <f>AK470</f>
        <v>+X</v>
      </c>
      <c r="AM491" s="189" t="str">
        <f>AK471</f>
        <v>-X</v>
      </c>
      <c r="AN491" s="189" t="str">
        <f>AK472</f>
        <v>+Y</v>
      </c>
      <c r="AO491" s="190" t="str">
        <f>AK473</f>
        <v>-Y</v>
      </c>
      <c r="AP491" s="188" t="str">
        <f>AK474</f>
        <v>+X</v>
      </c>
      <c r="AQ491" s="190" t="str">
        <f>AK475</f>
        <v>-X</v>
      </c>
      <c r="AR491" s="245" t="str">
        <f>AK476</f>
        <v>+Y</v>
      </c>
      <c r="AS491" s="246"/>
      <c r="AT491" s="246"/>
      <c r="AU491" s="247"/>
      <c r="AV491" s="245" t="str">
        <f>AK477</f>
        <v>-Y</v>
      </c>
      <c r="AW491" s="246"/>
      <c r="AX491" s="246"/>
      <c r="AY491" s="247"/>
      <c r="BA491" s="13"/>
      <c r="BB491" s="213"/>
      <c r="BC491" s="188" t="str">
        <f>BB470</f>
        <v>+X</v>
      </c>
      <c r="BD491" s="189" t="str">
        <f>BB471</f>
        <v>-X</v>
      </c>
      <c r="BE491" s="189" t="str">
        <f>BB472</f>
        <v>+Y</v>
      </c>
      <c r="BF491" s="190" t="str">
        <f>BB473</f>
        <v>-Y</v>
      </c>
      <c r="BG491" s="188" t="str">
        <f>BB474</f>
        <v>+X</v>
      </c>
      <c r="BH491" s="190" t="str">
        <f>BB475</f>
        <v>-X</v>
      </c>
      <c r="BI491" s="245" t="str">
        <f>BB476</f>
        <v>+Y</v>
      </c>
      <c r="BJ491" s="246"/>
      <c r="BK491" s="246"/>
      <c r="BL491" s="247"/>
      <c r="BM491" s="245" t="str">
        <f>BB477</f>
        <v>-Y</v>
      </c>
      <c r="BN491" s="246"/>
      <c r="BO491" s="246"/>
      <c r="BP491" s="247"/>
      <c r="BR491" s="13"/>
      <c r="BS491" s="213"/>
      <c r="BT491" s="188" t="str">
        <f>BS470</f>
        <v>+Y</v>
      </c>
      <c r="BU491" s="189" t="str">
        <f>BS471</f>
        <v>-Y</v>
      </c>
      <c r="BV491" s="189" t="str">
        <f>BS472</f>
        <v>+X</v>
      </c>
      <c r="BW491" s="190" t="str">
        <f>BS473</f>
        <v>-X</v>
      </c>
      <c r="BX491" s="188" t="str">
        <f>BS474</f>
        <v>+Y</v>
      </c>
      <c r="BY491" s="190" t="str">
        <f>BS475</f>
        <v>-Y</v>
      </c>
      <c r="BZ491" s="245" t="str">
        <f>BS476</f>
        <v>+X</v>
      </c>
      <c r="CA491" s="246"/>
      <c r="CB491" s="246"/>
      <c r="CC491" s="247"/>
      <c r="CD491" s="245" t="str">
        <f>BS477</f>
        <v>-X</v>
      </c>
      <c r="CE491" s="246"/>
      <c r="CF491" s="246"/>
      <c r="CG491" s="247"/>
      <c r="CI491" s="13"/>
      <c r="CJ491" s="213"/>
      <c r="CK491" s="188" t="str">
        <f>CJ470</f>
        <v>+Y</v>
      </c>
      <c r="CL491" s="189" t="str">
        <f>CJ471</f>
        <v>-Y</v>
      </c>
      <c r="CM491" s="189" t="str">
        <f>CJ472</f>
        <v>+X</v>
      </c>
      <c r="CN491" s="190" t="str">
        <f>CJ473</f>
        <v>-X</v>
      </c>
      <c r="CO491" s="188" t="str">
        <f>CJ474</f>
        <v>+Y</v>
      </c>
      <c r="CP491" s="190" t="str">
        <f>CJ475</f>
        <v>-Y</v>
      </c>
      <c r="CQ491" s="245" t="str">
        <f>CJ476</f>
        <v>+X</v>
      </c>
      <c r="CR491" s="246"/>
      <c r="CS491" s="246"/>
      <c r="CT491" s="247"/>
      <c r="CU491" s="245" t="str">
        <f>CJ477</f>
        <v>-X</v>
      </c>
      <c r="CV491" s="246"/>
      <c r="CW491" s="246"/>
      <c r="CX491" s="247"/>
      <c r="CZ491" s="13"/>
      <c r="DA491" s="213"/>
      <c r="DB491" s="188" t="str">
        <f>DA470</f>
        <v>+Y</v>
      </c>
      <c r="DC491" s="189" t="str">
        <f>DA471</f>
        <v>-Y</v>
      </c>
      <c r="DD491" s="189" t="str">
        <f>DA472</f>
        <v>+X</v>
      </c>
      <c r="DE491" s="190" t="str">
        <f>DA473</f>
        <v>-X</v>
      </c>
      <c r="DF491" s="188" t="str">
        <f>DA474</f>
        <v>+Y</v>
      </c>
      <c r="DG491" s="190" t="str">
        <f>DA475</f>
        <v>-Y</v>
      </c>
      <c r="DH491" s="245" t="str">
        <f>DA476</f>
        <v>+X</v>
      </c>
      <c r="DI491" s="246"/>
      <c r="DJ491" s="246"/>
      <c r="DK491" s="247"/>
      <c r="DL491" s="245" t="str">
        <f>DA477</f>
        <v>-X</v>
      </c>
      <c r="DM491" s="246"/>
      <c r="DN491" s="246"/>
      <c r="DO491" s="247"/>
      <c r="DQ491" s="13"/>
      <c r="DR491" s="213"/>
      <c r="DS491" s="188" t="str">
        <f>DR470</f>
        <v>+Y</v>
      </c>
      <c r="DT491" s="189" t="str">
        <f>DR471</f>
        <v>-Y</v>
      </c>
      <c r="DU491" s="189" t="str">
        <f>DR472</f>
        <v>+X</v>
      </c>
      <c r="DV491" s="190" t="str">
        <f>DR473</f>
        <v>-X</v>
      </c>
      <c r="DW491" s="188" t="str">
        <f>DR474</f>
        <v>+Y</v>
      </c>
      <c r="DX491" s="190" t="str">
        <f>DR475</f>
        <v>-Y</v>
      </c>
      <c r="DY491" s="245" t="str">
        <f>DR476</f>
        <v>+X</v>
      </c>
      <c r="DZ491" s="246"/>
      <c r="EA491" s="246"/>
      <c r="EB491" s="247"/>
      <c r="EC491" s="245" t="str">
        <f>DR477</f>
        <v>-X</v>
      </c>
      <c r="ED491" s="246"/>
      <c r="EE491" s="246"/>
      <c r="EF491" s="247"/>
    </row>
    <row r="492" spans="2:136" x14ac:dyDescent="0.2">
      <c r="B492" s="121" t="s">
        <v>310</v>
      </c>
      <c r="C492" s="31"/>
      <c r="D492" s="198">
        <v>0</v>
      </c>
      <c r="E492" s="159">
        <v>0</v>
      </c>
      <c r="F492" s="159">
        <v>0</v>
      </c>
      <c r="G492" s="170">
        <v>0</v>
      </c>
      <c r="H492" s="198">
        <f>IF(H491="+X",-SIN(C483*PI()/180),0)</f>
        <v>-0.44721394578150375</v>
      </c>
      <c r="I492" s="170">
        <f>-H492</f>
        <v>0.44721394578150375</v>
      </c>
      <c r="J492" s="198">
        <f>IF(J491="+X",-SIN(C482*PI()/180),0)</f>
        <v>0</v>
      </c>
      <c r="K492" s="159">
        <f>J492</f>
        <v>0</v>
      </c>
      <c r="L492" s="159">
        <f>K492</f>
        <v>0</v>
      </c>
      <c r="M492" s="170">
        <f>L492</f>
        <v>0</v>
      </c>
      <c r="N492" s="198">
        <f>-J492</f>
        <v>0</v>
      </c>
      <c r="O492" s="159">
        <f>N492</f>
        <v>0</v>
      </c>
      <c r="P492" s="159">
        <f>O492</f>
        <v>0</v>
      </c>
      <c r="Q492" s="170">
        <f>P492</f>
        <v>0</v>
      </c>
      <c r="S492" s="121" t="s">
        <v>310</v>
      </c>
      <c r="T492" s="216"/>
      <c r="U492" s="198">
        <v>0</v>
      </c>
      <c r="V492" s="159">
        <v>0</v>
      </c>
      <c r="W492" s="159">
        <v>0</v>
      </c>
      <c r="X492" s="170">
        <v>0</v>
      </c>
      <c r="Y492" s="198">
        <f>IF(Y491="+X",-SIN(T483*PI()/180),0)</f>
        <v>-0.44721394578150375</v>
      </c>
      <c r="Z492" s="170">
        <f>-Y492</f>
        <v>0.44721394578150375</v>
      </c>
      <c r="AA492" s="198">
        <f>IF(AA491="+X",-SIN(T482*PI()/180),0)</f>
        <v>0</v>
      </c>
      <c r="AB492" s="159">
        <f>AA492</f>
        <v>0</v>
      </c>
      <c r="AC492" s="159">
        <f>AB492</f>
        <v>0</v>
      </c>
      <c r="AD492" s="170">
        <f>AC492</f>
        <v>0</v>
      </c>
      <c r="AE492" s="198">
        <f>-AA492</f>
        <v>0</v>
      </c>
      <c r="AF492" s="159">
        <f>AE492</f>
        <v>0</v>
      </c>
      <c r="AG492" s="159">
        <f>AF492</f>
        <v>0</v>
      </c>
      <c r="AH492" s="170">
        <f>AG492</f>
        <v>0</v>
      </c>
      <c r="AJ492" s="121" t="s">
        <v>310</v>
      </c>
      <c r="AK492" s="216"/>
      <c r="AL492" s="198">
        <v>0</v>
      </c>
      <c r="AM492" s="159">
        <v>0</v>
      </c>
      <c r="AN492" s="159">
        <v>0</v>
      </c>
      <c r="AO492" s="170">
        <v>0</v>
      </c>
      <c r="AP492" s="198">
        <f>IF(AP491="+X",-SIN(AK483*PI()/180),0)</f>
        <v>-0.44721394578150375</v>
      </c>
      <c r="AQ492" s="170">
        <f>-AP492</f>
        <v>0.44721394578150375</v>
      </c>
      <c r="AR492" s="198">
        <f>IF(AR491="+X",-SIN(AK482*PI()/180),0)</f>
        <v>0</v>
      </c>
      <c r="AS492" s="159">
        <f>AR492</f>
        <v>0</v>
      </c>
      <c r="AT492" s="159">
        <f>AS492</f>
        <v>0</v>
      </c>
      <c r="AU492" s="170">
        <f>AT492</f>
        <v>0</v>
      </c>
      <c r="AV492" s="198">
        <f>-AR492</f>
        <v>0</v>
      </c>
      <c r="AW492" s="159">
        <f>AV492</f>
        <v>0</v>
      </c>
      <c r="AX492" s="159">
        <f>AW492</f>
        <v>0</v>
      </c>
      <c r="AY492" s="170">
        <f>AX492</f>
        <v>0</v>
      </c>
      <c r="BA492" s="121" t="s">
        <v>310</v>
      </c>
      <c r="BB492" s="216"/>
      <c r="BC492" s="198">
        <v>0</v>
      </c>
      <c r="BD492" s="159">
        <v>0</v>
      </c>
      <c r="BE492" s="159">
        <v>0</v>
      </c>
      <c r="BF492" s="170">
        <v>0</v>
      </c>
      <c r="BG492" s="198">
        <f>IF(BG491="+X",-SIN(BB483*PI()/180),0)</f>
        <v>-0.44721394578150375</v>
      </c>
      <c r="BH492" s="170">
        <f>-BG492</f>
        <v>0.44721394578150375</v>
      </c>
      <c r="BI492" s="198">
        <f>IF(BI491="+X",-SIN(BB482*PI()/180),0)</f>
        <v>0</v>
      </c>
      <c r="BJ492" s="159">
        <f>BI492</f>
        <v>0</v>
      </c>
      <c r="BK492" s="159">
        <f>BJ492</f>
        <v>0</v>
      </c>
      <c r="BL492" s="170">
        <f>BK492</f>
        <v>0</v>
      </c>
      <c r="BM492" s="198">
        <f>-BI492</f>
        <v>0</v>
      </c>
      <c r="BN492" s="159">
        <f>BM492</f>
        <v>0</v>
      </c>
      <c r="BO492" s="159">
        <f>BN492</f>
        <v>0</v>
      </c>
      <c r="BP492" s="170">
        <f>BO492</f>
        <v>0</v>
      </c>
      <c r="BR492" s="121" t="s">
        <v>310</v>
      </c>
      <c r="BS492" s="216"/>
      <c r="BT492" s="198">
        <v>0</v>
      </c>
      <c r="BU492" s="159">
        <v>0</v>
      </c>
      <c r="BV492" s="159">
        <v>0</v>
      </c>
      <c r="BW492" s="170">
        <v>0</v>
      </c>
      <c r="BX492" s="198">
        <f>IF(BX491="+X",-SIN(BS483*PI()/180),0)</f>
        <v>0</v>
      </c>
      <c r="BY492" s="170">
        <f>-BX492</f>
        <v>0</v>
      </c>
      <c r="BZ492" s="198">
        <f>IF(BZ491="+X",-SIN(BS482*PI()/180),0)</f>
        <v>-0.44721394578150375</v>
      </c>
      <c r="CA492" s="159">
        <f>BZ492</f>
        <v>-0.44721394578150375</v>
      </c>
      <c r="CB492" s="159">
        <f>CA492</f>
        <v>-0.44721394578150375</v>
      </c>
      <c r="CC492" s="170">
        <f>CB492</f>
        <v>-0.44721394578150375</v>
      </c>
      <c r="CD492" s="198">
        <f>-BZ492</f>
        <v>0.44721394578150375</v>
      </c>
      <c r="CE492" s="159">
        <f>CD492</f>
        <v>0.44721394578150375</v>
      </c>
      <c r="CF492" s="159">
        <f>CE492</f>
        <v>0.44721394578150375</v>
      </c>
      <c r="CG492" s="170">
        <f>CF492</f>
        <v>0.44721394578150375</v>
      </c>
      <c r="CI492" s="121" t="s">
        <v>310</v>
      </c>
      <c r="CJ492" s="216"/>
      <c r="CK492" s="198">
        <v>0</v>
      </c>
      <c r="CL492" s="159">
        <v>0</v>
      </c>
      <c r="CM492" s="159">
        <v>0</v>
      </c>
      <c r="CN492" s="170">
        <v>0</v>
      </c>
      <c r="CO492" s="198">
        <f>IF(CO491="+X",-SIN(CJ483*PI()/180),0)</f>
        <v>0</v>
      </c>
      <c r="CP492" s="170">
        <f>-CO492</f>
        <v>0</v>
      </c>
      <c r="CQ492" s="198">
        <f>IF(CQ491="+X",-SIN(CJ482*PI()/180),0)</f>
        <v>-0.44721394578150375</v>
      </c>
      <c r="CR492" s="159">
        <f>CQ492</f>
        <v>-0.44721394578150375</v>
      </c>
      <c r="CS492" s="159">
        <f>CR492</f>
        <v>-0.44721394578150375</v>
      </c>
      <c r="CT492" s="170">
        <f>CS492</f>
        <v>-0.44721394578150375</v>
      </c>
      <c r="CU492" s="198">
        <f>-CQ492</f>
        <v>0.44721394578150375</v>
      </c>
      <c r="CV492" s="159">
        <f>CU492</f>
        <v>0.44721394578150375</v>
      </c>
      <c r="CW492" s="159">
        <f>CV492</f>
        <v>0.44721394578150375</v>
      </c>
      <c r="CX492" s="170">
        <f>CW492</f>
        <v>0.44721394578150375</v>
      </c>
      <c r="CZ492" s="121" t="s">
        <v>310</v>
      </c>
      <c r="DA492" s="216"/>
      <c r="DB492" s="198">
        <v>0</v>
      </c>
      <c r="DC492" s="159">
        <v>0</v>
      </c>
      <c r="DD492" s="159">
        <v>0</v>
      </c>
      <c r="DE492" s="170">
        <v>0</v>
      </c>
      <c r="DF492" s="198">
        <f>IF(DF491="+X",-SIN(DA483*PI()/180),0)</f>
        <v>0</v>
      </c>
      <c r="DG492" s="170">
        <f>-DF492</f>
        <v>0</v>
      </c>
      <c r="DH492" s="198">
        <f>IF(DH491="+X",-SIN(DA482*PI()/180),0)</f>
        <v>-0.44721394578150375</v>
      </c>
      <c r="DI492" s="159">
        <f>DH492</f>
        <v>-0.44721394578150375</v>
      </c>
      <c r="DJ492" s="159">
        <f>DI492</f>
        <v>-0.44721394578150375</v>
      </c>
      <c r="DK492" s="170">
        <f>DJ492</f>
        <v>-0.44721394578150375</v>
      </c>
      <c r="DL492" s="198">
        <f>-DH492</f>
        <v>0.44721394578150375</v>
      </c>
      <c r="DM492" s="159">
        <f>DL492</f>
        <v>0.44721394578150375</v>
      </c>
      <c r="DN492" s="159">
        <f>DM492</f>
        <v>0.44721394578150375</v>
      </c>
      <c r="DO492" s="170">
        <f>DN492</f>
        <v>0.44721394578150375</v>
      </c>
      <c r="DQ492" s="121" t="s">
        <v>310</v>
      </c>
      <c r="DR492" s="216"/>
      <c r="DS492" s="198">
        <v>0</v>
      </c>
      <c r="DT492" s="159">
        <v>0</v>
      </c>
      <c r="DU492" s="159">
        <v>0</v>
      </c>
      <c r="DV492" s="170">
        <v>0</v>
      </c>
      <c r="DW492" s="198">
        <f>IF(DW491="+X",-SIN(DR483*PI()/180),0)</f>
        <v>0</v>
      </c>
      <c r="DX492" s="170">
        <f>-DW492</f>
        <v>0</v>
      </c>
      <c r="DY492" s="198">
        <f>IF(DY491="+X",-SIN(DR482*PI()/180),0)</f>
        <v>-0.44721394578150375</v>
      </c>
      <c r="DZ492" s="159">
        <f>DY492</f>
        <v>-0.44721394578150375</v>
      </c>
      <c r="EA492" s="159">
        <f>DZ492</f>
        <v>-0.44721394578150375</v>
      </c>
      <c r="EB492" s="170">
        <f>EA492</f>
        <v>-0.44721394578150375</v>
      </c>
      <c r="EC492" s="198">
        <f>-DY492</f>
        <v>0.44721394578150375</v>
      </c>
      <c r="ED492" s="159">
        <f>EC492</f>
        <v>0.44721394578150375</v>
      </c>
      <c r="EE492" s="159">
        <f>ED492</f>
        <v>0.44721394578150375</v>
      </c>
      <c r="EF492" s="170">
        <f>EE492</f>
        <v>0.44721394578150375</v>
      </c>
    </row>
    <row r="493" spans="2:136" x14ac:dyDescent="0.2">
      <c r="B493" s="118" t="s">
        <v>311</v>
      </c>
      <c r="C493" s="17"/>
      <c r="D493" s="181">
        <v>0</v>
      </c>
      <c r="E493" s="70">
        <v>0</v>
      </c>
      <c r="F493" s="70">
        <v>0</v>
      </c>
      <c r="G493" s="199">
        <v>0</v>
      </c>
      <c r="H493" s="200">
        <f>IF(H491="+Y",-SIN(C483*PI()/180),0)</f>
        <v>0</v>
      </c>
      <c r="I493" s="199">
        <f>-H493</f>
        <v>0</v>
      </c>
      <c r="J493" s="181">
        <f>IF(J491="+Y",-SIN(C482*PI()/180),0)</f>
        <v>-0.44721394578150375</v>
      </c>
      <c r="K493" s="70">
        <f t="shared" ref="K493:M494" si="323">J493</f>
        <v>-0.44721394578150375</v>
      </c>
      <c r="L493" s="70">
        <f t="shared" si="323"/>
        <v>-0.44721394578150375</v>
      </c>
      <c r="M493" s="199">
        <f t="shared" si="323"/>
        <v>-0.44721394578150375</v>
      </c>
      <c r="N493" s="181">
        <f>-J493</f>
        <v>0.44721394578150375</v>
      </c>
      <c r="O493" s="70">
        <f t="shared" ref="O493:Q494" si="324">N493</f>
        <v>0.44721394578150375</v>
      </c>
      <c r="P493" s="70">
        <f t="shared" si="324"/>
        <v>0.44721394578150375</v>
      </c>
      <c r="Q493" s="199">
        <f t="shared" si="324"/>
        <v>0.44721394578150375</v>
      </c>
      <c r="S493" s="118" t="s">
        <v>311</v>
      </c>
      <c r="T493" s="213"/>
      <c r="U493" s="181">
        <v>0</v>
      </c>
      <c r="V493" s="70">
        <v>0</v>
      </c>
      <c r="W493" s="70">
        <v>0</v>
      </c>
      <c r="X493" s="199">
        <v>0</v>
      </c>
      <c r="Y493" s="200">
        <f>IF(Y491="+Y",-SIN(T483*PI()/180),0)</f>
        <v>0</v>
      </c>
      <c r="Z493" s="199">
        <f>-Y493</f>
        <v>0</v>
      </c>
      <c r="AA493" s="181">
        <f>IF(AA491="+Y",-SIN(T482*PI()/180),0)</f>
        <v>-0.44721394578150375</v>
      </c>
      <c r="AB493" s="70">
        <f t="shared" ref="AB493:AB494" si="325">AA493</f>
        <v>-0.44721394578150375</v>
      </c>
      <c r="AC493" s="70">
        <f t="shared" ref="AC493:AC494" si="326">AB493</f>
        <v>-0.44721394578150375</v>
      </c>
      <c r="AD493" s="199">
        <f t="shared" ref="AD493:AD494" si="327">AC493</f>
        <v>-0.44721394578150375</v>
      </c>
      <c r="AE493" s="181">
        <f>-AA493</f>
        <v>0.44721394578150375</v>
      </c>
      <c r="AF493" s="70">
        <f t="shared" ref="AF493:AF494" si="328">AE493</f>
        <v>0.44721394578150375</v>
      </c>
      <c r="AG493" s="70">
        <f t="shared" ref="AG493:AG494" si="329">AF493</f>
        <v>0.44721394578150375</v>
      </c>
      <c r="AH493" s="199">
        <f t="shared" ref="AH493:AH494" si="330">AG493</f>
        <v>0.44721394578150375</v>
      </c>
      <c r="AJ493" s="118" t="s">
        <v>311</v>
      </c>
      <c r="AK493" s="213"/>
      <c r="AL493" s="181">
        <v>0</v>
      </c>
      <c r="AM493" s="70">
        <v>0</v>
      </c>
      <c r="AN493" s="70">
        <v>0</v>
      </c>
      <c r="AO493" s="199">
        <v>0</v>
      </c>
      <c r="AP493" s="200">
        <f>IF(AP491="+Y",-SIN(AK483*PI()/180),0)</f>
        <v>0</v>
      </c>
      <c r="AQ493" s="199">
        <f>-AP493</f>
        <v>0</v>
      </c>
      <c r="AR493" s="181">
        <f>IF(AR491="+Y",-SIN(AK482*PI()/180),0)</f>
        <v>-0.44721394578150375</v>
      </c>
      <c r="AS493" s="70">
        <f t="shared" ref="AS493:AS494" si="331">AR493</f>
        <v>-0.44721394578150375</v>
      </c>
      <c r="AT493" s="70">
        <f t="shared" ref="AT493:AT494" si="332">AS493</f>
        <v>-0.44721394578150375</v>
      </c>
      <c r="AU493" s="199">
        <f t="shared" ref="AU493:AU494" si="333">AT493</f>
        <v>-0.44721394578150375</v>
      </c>
      <c r="AV493" s="181">
        <f>-AR493</f>
        <v>0.44721394578150375</v>
      </c>
      <c r="AW493" s="70">
        <f t="shared" ref="AW493:AW494" si="334">AV493</f>
        <v>0.44721394578150375</v>
      </c>
      <c r="AX493" s="70">
        <f t="shared" ref="AX493:AX494" si="335">AW493</f>
        <v>0.44721394578150375</v>
      </c>
      <c r="AY493" s="199">
        <f t="shared" ref="AY493:AY494" si="336">AX493</f>
        <v>0.44721394578150375</v>
      </c>
      <c r="BA493" s="118" t="s">
        <v>311</v>
      </c>
      <c r="BB493" s="213"/>
      <c r="BC493" s="181">
        <v>0</v>
      </c>
      <c r="BD493" s="70">
        <v>0</v>
      </c>
      <c r="BE493" s="70">
        <v>0</v>
      </c>
      <c r="BF493" s="199">
        <v>0</v>
      </c>
      <c r="BG493" s="200">
        <f>IF(BG491="+Y",-SIN(BB483*PI()/180),0)</f>
        <v>0</v>
      </c>
      <c r="BH493" s="199">
        <f>-BG493</f>
        <v>0</v>
      </c>
      <c r="BI493" s="181">
        <f>IF(BI491="+Y",-SIN(BB482*PI()/180),0)</f>
        <v>-0.44721394578150375</v>
      </c>
      <c r="BJ493" s="70">
        <f t="shared" ref="BJ493:BJ494" si="337">BI493</f>
        <v>-0.44721394578150375</v>
      </c>
      <c r="BK493" s="70">
        <f t="shared" ref="BK493:BK494" si="338">BJ493</f>
        <v>-0.44721394578150375</v>
      </c>
      <c r="BL493" s="199">
        <f t="shared" ref="BL493:BL494" si="339">BK493</f>
        <v>-0.44721394578150375</v>
      </c>
      <c r="BM493" s="181">
        <f>-BI493</f>
        <v>0.44721394578150375</v>
      </c>
      <c r="BN493" s="70">
        <f t="shared" ref="BN493:BN494" si="340">BM493</f>
        <v>0.44721394578150375</v>
      </c>
      <c r="BO493" s="70">
        <f t="shared" ref="BO493:BO494" si="341">BN493</f>
        <v>0.44721394578150375</v>
      </c>
      <c r="BP493" s="199">
        <f t="shared" ref="BP493:BP494" si="342">BO493</f>
        <v>0.44721394578150375</v>
      </c>
      <c r="BR493" s="118" t="s">
        <v>311</v>
      </c>
      <c r="BS493" s="213"/>
      <c r="BT493" s="181">
        <v>0</v>
      </c>
      <c r="BU493" s="70">
        <v>0</v>
      </c>
      <c r="BV493" s="70">
        <v>0</v>
      </c>
      <c r="BW493" s="199">
        <v>0</v>
      </c>
      <c r="BX493" s="200">
        <f>IF(BX491="+Y",-SIN(BS483*PI()/180),0)</f>
        <v>-0.44721394578150375</v>
      </c>
      <c r="BY493" s="199">
        <f>-BX493</f>
        <v>0.44721394578150375</v>
      </c>
      <c r="BZ493" s="181">
        <f>IF(BZ491="+Y",-SIN(BS482*PI()/180),0)</f>
        <v>0</v>
      </c>
      <c r="CA493" s="70">
        <f t="shared" ref="CA493:CA494" si="343">BZ493</f>
        <v>0</v>
      </c>
      <c r="CB493" s="70">
        <f t="shared" ref="CB493:CB494" si="344">CA493</f>
        <v>0</v>
      </c>
      <c r="CC493" s="199">
        <f t="shared" ref="CC493:CC494" si="345">CB493</f>
        <v>0</v>
      </c>
      <c r="CD493" s="181">
        <f>-BZ493</f>
        <v>0</v>
      </c>
      <c r="CE493" s="70">
        <f t="shared" ref="CE493:CE494" si="346">CD493</f>
        <v>0</v>
      </c>
      <c r="CF493" s="70">
        <f t="shared" ref="CF493:CF494" si="347">CE493</f>
        <v>0</v>
      </c>
      <c r="CG493" s="199">
        <f t="shared" ref="CG493:CG494" si="348">CF493</f>
        <v>0</v>
      </c>
      <c r="CI493" s="118" t="s">
        <v>311</v>
      </c>
      <c r="CJ493" s="213"/>
      <c r="CK493" s="181">
        <v>0</v>
      </c>
      <c r="CL493" s="70">
        <v>0</v>
      </c>
      <c r="CM493" s="70">
        <v>0</v>
      </c>
      <c r="CN493" s="199">
        <v>0</v>
      </c>
      <c r="CO493" s="200">
        <f>IF(CO491="+Y",-SIN(CJ483*PI()/180),0)</f>
        <v>-0.44721394578150375</v>
      </c>
      <c r="CP493" s="199">
        <f>-CO493</f>
        <v>0.44721394578150375</v>
      </c>
      <c r="CQ493" s="181">
        <f>IF(CQ491="+Y",-SIN(CJ482*PI()/180),0)</f>
        <v>0</v>
      </c>
      <c r="CR493" s="70">
        <f t="shared" ref="CR493:CR494" si="349">CQ493</f>
        <v>0</v>
      </c>
      <c r="CS493" s="70">
        <f t="shared" ref="CS493:CS494" si="350">CR493</f>
        <v>0</v>
      </c>
      <c r="CT493" s="199">
        <f t="shared" ref="CT493:CT494" si="351">CS493</f>
        <v>0</v>
      </c>
      <c r="CU493" s="181">
        <f>-CQ493</f>
        <v>0</v>
      </c>
      <c r="CV493" s="70">
        <f t="shared" ref="CV493:CV494" si="352">CU493</f>
        <v>0</v>
      </c>
      <c r="CW493" s="70">
        <f t="shared" ref="CW493:CW494" si="353">CV493</f>
        <v>0</v>
      </c>
      <c r="CX493" s="199">
        <f t="shared" ref="CX493:CX494" si="354">CW493</f>
        <v>0</v>
      </c>
      <c r="CZ493" s="118" t="s">
        <v>311</v>
      </c>
      <c r="DA493" s="213"/>
      <c r="DB493" s="181">
        <v>0</v>
      </c>
      <c r="DC493" s="70">
        <v>0</v>
      </c>
      <c r="DD493" s="70">
        <v>0</v>
      </c>
      <c r="DE493" s="199">
        <v>0</v>
      </c>
      <c r="DF493" s="200">
        <f>IF(DF491="+Y",-SIN(DA483*PI()/180),0)</f>
        <v>-0.44721394578150375</v>
      </c>
      <c r="DG493" s="199">
        <f>-DF493</f>
        <v>0.44721394578150375</v>
      </c>
      <c r="DH493" s="181">
        <f>IF(DH491="+Y",-SIN(DA482*PI()/180),0)</f>
        <v>0</v>
      </c>
      <c r="DI493" s="70">
        <f t="shared" ref="DI493:DI494" si="355">DH493</f>
        <v>0</v>
      </c>
      <c r="DJ493" s="70">
        <f t="shared" ref="DJ493:DJ494" si="356">DI493</f>
        <v>0</v>
      </c>
      <c r="DK493" s="199">
        <f t="shared" ref="DK493:DK494" si="357">DJ493</f>
        <v>0</v>
      </c>
      <c r="DL493" s="181">
        <f>-DH493</f>
        <v>0</v>
      </c>
      <c r="DM493" s="70">
        <f t="shared" ref="DM493:DM494" si="358">DL493</f>
        <v>0</v>
      </c>
      <c r="DN493" s="70">
        <f t="shared" ref="DN493:DN494" si="359">DM493</f>
        <v>0</v>
      </c>
      <c r="DO493" s="199">
        <f t="shared" ref="DO493:DO494" si="360">DN493</f>
        <v>0</v>
      </c>
      <c r="DQ493" s="118" t="s">
        <v>311</v>
      </c>
      <c r="DR493" s="213"/>
      <c r="DS493" s="181">
        <v>0</v>
      </c>
      <c r="DT493" s="70">
        <v>0</v>
      </c>
      <c r="DU493" s="70">
        <v>0</v>
      </c>
      <c r="DV493" s="199">
        <v>0</v>
      </c>
      <c r="DW493" s="200">
        <f>IF(DW491="+Y",-SIN(DR483*PI()/180),0)</f>
        <v>-0.44721394578150375</v>
      </c>
      <c r="DX493" s="199">
        <f>-DW493</f>
        <v>0.44721394578150375</v>
      </c>
      <c r="DY493" s="181">
        <f>IF(DY491="+Y",-SIN(DR482*PI()/180),0)</f>
        <v>0</v>
      </c>
      <c r="DZ493" s="70">
        <f t="shared" ref="DZ493:DZ494" si="361">DY493</f>
        <v>0</v>
      </c>
      <c r="EA493" s="70">
        <f t="shared" ref="EA493:EA494" si="362">DZ493</f>
        <v>0</v>
      </c>
      <c r="EB493" s="199">
        <f t="shared" ref="EB493:EB494" si="363">EA493</f>
        <v>0</v>
      </c>
      <c r="EC493" s="181">
        <f>-DY493</f>
        <v>0</v>
      </c>
      <c r="ED493" s="70">
        <f t="shared" ref="ED493:ED494" si="364">EC493</f>
        <v>0</v>
      </c>
      <c r="EE493" s="70">
        <f t="shared" ref="EE493:EE494" si="365">ED493</f>
        <v>0</v>
      </c>
      <c r="EF493" s="199">
        <f t="shared" ref="EF493:EF494" si="366">EE493</f>
        <v>0</v>
      </c>
    </row>
    <row r="494" spans="2:136" x14ac:dyDescent="0.2">
      <c r="B494" s="123" t="s">
        <v>312</v>
      </c>
      <c r="C494" s="30"/>
      <c r="D494" s="99">
        <v>0</v>
      </c>
      <c r="E494" s="163">
        <v>0</v>
      </c>
      <c r="F494" s="163">
        <v>0</v>
      </c>
      <c r="G494" s="110">
        <v>0</v>
      </c>
      <c r="H494" s="201">
        <f>-COS(C483*PI()/180)</f>
        <v>-0.89442701585905726</v>
      </c>
      <c r="I494" s="110">
        <f>H494</f>
        <v>-0.89442701585905726</v>
      </c>
      <c r="J494" s="99">
        <f>-COS(C482*PI()/180)</f>
        <v>-0.89442701585905726</v>
      </c>
      <c r="K494" s="163">
        <f t="shared" si="323"/>
        <v>-0.89442701585905726</v>
      </c>
      <c r="L494" s="163">
        <f t="shared" si="323"/>
        <v>-0.89442701585905726</v>
      </c>
      <c r="M494" s="110">
        <f t="shared" si="323"/>
        <v>-0.89442701585905726</v>
      </c>
      <c r="N494" s="99">
        <f>J494</f>
        <v>-0.89442701585905726</v>
      </c>
      <c r="O494" s="163">
        <f t="shared" si="324"/>
        <v>-0.89442701585905726</v>
      </c>
      <c r="P494" s="163">
        <f t="shared" si="324"/>
        <v>-0.89442701585905726</v>
      </c>
      <c r="Q494" s="110">
        <f t="shared" si="324"/>
        <v>-0.89442701585905726</v>
      </c>
      <c r="S494" s="123" t="s">
        <v>312</v>
      </c>
      <c r="T494" s="30"/>
      <c r="U494" s="99">
        <v>0</v>
      </c>
      <c r="V494" s="163">
        <v>0</v>
      </c>
      <c r="W494" s="163">
        <v>0</v>
      </c>
      <c r="X494" s="110">
        <v>0</v>
      </c>
      <c r="Y494" s="201">
        <f>-COS(T483*PI()/180)</f>
        <v>-0.89442701585905726</v>
      </c>
      <c r="Z494" s="110">
        <f>Y494</f>
        <v>-0.89442701585905726</v>
      </c>
      <c r="AA494" s="99">
        <f>-COS(T482*PI()/180)</f>
        <v>-0.89442701585905726</v>
      </c>
      <c r="AB494" s="163">
        <f t="shared" si="325"/>
        <v>-0.89442701585905726</v>
      </c>
      <c r="AC494" s="163">
        <f t="shared" si="326"/>
        <v>-0.89442701585905726</v>
      </c>
      <c r="AD494" s="110">
        <f t="shared" si="327"/>
        <v>-0.89442701585905726</v>
      </c>
      <c r="AE494" s="99">
        <f>AA494</f>
        <v>-0.89442701585905726</v>
      </c>
      <c r="AF494" s="163">
        <f t="shared" si="328"/>
        <v>-0.89442701585905726</v>
      </c>
      <c r="AG494" s="163">
        <f t="shared" si="329"/>
        <v>-0.89442701585905726</v>
      </c>
      <c r="AH494" s="110">
        <f t="shared" si="330"/>
        <v>-0.89442701585905726</v>
      </c>
      <c r="AJ494" s="123" t="s">
        <v>312</v>
      </c>
      <c r="AK494" s="30"/>
      <c r="AL494" s="99">
        <v>0</v>
      </c>
      <c r="AM494" s="163">
        <v>0</v>
      </c>
      <c r="AN494" s="163">
        <v>0</v>
      </c>
      <c r="AO494" s="110">
        <v>0</v>
      </c>
      <c r="AP494" s="201">
        <f>-COS(AK483*PI()/180)</f>
        <v>-0.89442701585905726</v>
      </c>
      <c r="AQ494" s="110">
        <f>AP494</f>
        <v>-0.89442701585905726</v>
      </c>
      <c r="AR494" s="99">
        <f>-COS(AK482*PI()/180)</f>
        <v>-0.89442701585905726</v>
      </c>
      <c r="AS494" s="163">
        <f t="shared" si="331"/>
        <v>-0.89442701585905726</v>
      </c>
      <c r="AT494" s="163">
        <f t="shared" si="332"/>
        <v>-0.89442701585905726</v>
      </c>
      <c r="AU494" s="110">
        <f t="shared" si="333"/>
        <v>-0.89442701585905726</v>
      </c>
      <c r="AV494" s="99">
        <f>AR494</f>
        <v>-0.89442701585905726</v>
      </c>
      <c r="AW494" s="163">
        <f t="shared" si="334"/>
        <v>-0.89442701585905726</v>
      </c>
      <c r="AX494" s="163">
        <f t="shared" si="335"/>
        <v>-0.89442701585905726</v>
      </c>
      <c r="AY494" s="110">
        <f t="shared" si="336"/>
        <v>-0.89442701585905726</v>
      </c>
      <c r="BA494" s="123" t="s">
        <v>312</v>
      </c>
      <c r="BB494" s="30"/>
      <c r="BC494" s="99">
        <v>0</v>
      </c>
      <c r="BD494" s="163">
        <v>0</v>
      </c>
      <c r="BE494" s="163">
        <v>0</v>
      </c>
      <c r="BF494" s="110">
        <v>0</v>
      </c>
      <c r="BG494" s="201">
        <f>-COS(BB483*PI()/180)</f>
        <v>-0.89442701585905726</v>
      </c>
      <c r="BH494" s="110">
        <f>BG494</f>
        <v>-0.89442701585905726</v>
      </c>
      <c r="BI494" s="99">
        <f>-COS(BB482*PI()/180)</f>
        <v>-0.89442701585905726</v>
      </c>
      <c r="BJ494" s="163">
        <f t="shared" si="337"/>
        <v>-0.89442701585905726</v>
      </c>
      <c r="BK494" s="163">
        <f t="shared" si="338"/>
        <v>-0.89442701585905726</v>
      </c>
      <c r="BL494" s="110">
        <f t="shared" si="339"/>
        <v>-0.89442701585905726</v>
      </c>
      <c r="BM494" s="99">
        <f>BI494</f>
        <v>-0.89442701585905726</v>
      </c>
      <c r="BN494" s="163">
        <f t="shared" si="340"/>
        <v>-0.89442701585905726</v>
      </c>
      <c r="BO494" s="163">
        <f t="shared" si="341"/>
        <v>-0.89442701585905726</v>
      </c>
      <c r="BP494" s="110">
        <f t="shared" si="342"/>
        <v>-0.89442701585905726</v>
      </c>
      <c r="BR494" s="123" t="s">
        <v>312</v>
      </c>
      <c r="BS494" s="30"/>
      <c r="BT494" s="99">
        <v>0</v>
      </c>
      <c r="BU494" s="163">
        <v>0</v>
      </c>
      <c r="BV494" s="163">
        <v>0</v>
      </c>
      <c r="BW494" s="110">
        <v>0</v>
      </c>
      <c r="BX494" s="201">
        <f>-COS(BS483*PI()/180)</f>
        <v>-0.89442701585905726</v>
      </c>
      <c r="BY494" s="110">
        <f>BX494</f>
        <v>-0.89442701585905726</v>
      </c>
      <c r="BZ494" s="99">
        <f>-COS(BS482*PI()/180)</f>
        <v>-0.89442701585905726</v>
      </c>
      <c r="CA494" s="163">
        <f t="shared" si="343"/>
        <v>-0.89442701585905726</v>
      </c>
      <c r="CB494" s="163">
        <f t="shared" si="344"/>
        <v>-0.89442701585905726</v>
      </c>
      <c r="CC494" s="110">
        <f t="shared" si="345"/>
        <v>-0.89442701585905726</v>
      </c>
      <c r="CD494" s="99">
        <f>BZ494</f>
        <v>-0.89442701585905726</v>
      </c>
      <c r="CE494" s="163">
        <f t="shared" si="346"/>
        <v>-0.89442701585905726</v>
      </c>
      <c r="CF494" s="163">
        <f t="shared" si="347"/>
        <v>-0.89442701585905726</v>
      </c>
      <c r="CG494" s="110">
        <f t="shared" si="348"/>
        <v>-0.89442701585905726</v>
      </c>
      <c r="CI494" s="123" t="s">
        <v>312</v>
      </c>
      <c r="CJ494" s="30"/>
      <c r="CK494" s="99">
        <v>0</v>
      </c>
      <c r="CL494" s="163">
        <v>0</v>
      </c>
      <c r="CM494" s="163">
        <v>0</v>
      </c>
      <c r="CN494" s="110">
        <v>0</v>
      </c>
      <c r="CO494" s="201">
        <f>-COS(CJ483*PI()/180)</f>
        <v>-0.89442701585905726</v>
      </c>
      <c r="CP494" s="110">
        <f>CO494</f>
        <v>-0.89442701585905726</v>
      </c>
      <c r="CQ494" s="99">
        <f>-COS(CJ482*PI()/180)</f>
        <v>-0.89442701585905726</v>
      </c>
      <c r="CR494" s="163">
        <f t="shared" si="349"/>
        <v>-0.89442701585905726</v>
      </c>
      <c r="CS494" s="163">
        <f t="shared" si="350"/>
        <v>-0.89442701585905726</v>
      </c>
      <c r="CT494" s="110">
        <f t="shared" si="351"/>
        <v>-0.89442701585905726</v>
      </c>
      <c r="CU494" s="99">
        <f>CQ494</f>
        <v>-0.89442701585905726</v>
      </c>
      <c r="CV494" s="163">
        <f t="shared" si="352"/>
        <v>-0.89442701585905726</v>
      </c>
      <c r="CW494" s="163">
        <f t="shared" si="353"/>
        <v>-0.89442701585905726</v>
      </c>
      <c r="CX494" s="110">
        <f t="shared" si="354"/>
        <v>-0.89442701585905726</v>
      </c>
      <c r="CZ494" s="123" t="s">
        <v>312</v>
      </c>
      <c r="DA494" s="30"/>
      <c r="DB494" s="99">
        <v>0</v>
      </c>
      <c r="DC494" s="163">
        <v>0</v>
      </c>
      <c r="DD494" s="163">
        <v>0</v>
      </c>
      <c r="DE494" s="110">
        <v>0</v>
      </c>
      <c r="DF494" s="201">
        <f>-COS(DA483*PI()/180)</f>
        <v>-0.89442701585905726</v>
      </c>
      <c r="DG494" s="110">
        <f>DF494</f>
        <v>-0.89442701585905726</v>
      </c>
      <c r="DH494" s="99">
        <f>-COS(DA482*PI()/180)</f>
        <v>-0.89442701585905726</v>
      </c>
      <c r="DI494" s="163">
        <f t="shared" si="355"/>
        <v>-0.89442701585905726</v>
      </c>
      <c r="DJ494" s="163">
        <f t="shared" si="356"/>
        <v>-0.89442701585905726</v>
      </c>
      <c r="DK494" s="110">
        <f t="shared" si="357"/>
        <v>-0.89442701585905726</v>
      </c>
      <c r="DL494" s="99">
        <f>DH494</f>
        <v>-0.89442701585905726</v>
      </c>
      <c r="DM494" s="163">
        <f t="shared" si="358"/>
        <v>-0.89442701585905726</v>
      </c>
      <c r="DN494" s="163">
        <f t="shared" si="359"/>
        <v>-0.89442701585905726</v>
      </c>
      <c r="DO494" s="110">
        <f t="shared" si="360"/>
        <v>-0.89442701585905726</v>
      </c>
      <c r="DQ494" s="123" t="s">
        <v>312</v>
      </c>
      <c r="DR494" s="30"/>
      <c r="DS494" s="99">
        <v>0</v>
      </c>
      <c r="DT494" s="163">
        <v>0</v>
      </c>
      <c r="DU494" s="163">
        <v>0</v>
      </c>
      <c r="DV494" s="110">
        <v>0</v>
      </c>
      <c r="DW494" s="201">
        <f>-COS(DR483*PI()/180)</f>
        <v>-0.89442701585905726</v>
      </c>
      <c r="DX494" s="110">
        <f>DW494</f>
        <v>-0.89442701585905726</v>
      </c>
      <c r="DY494" s="99">
        <f>-COS(DR482*PI()/180)</f>
        <v>-0.89442701585905726</v>
      </c>
      <c r="DZ494" s="163">
        <f t="shared" si="361"/>
        <v>-0.89442701585905726</v>
      </c>
      <c r="EA494" s="163">
        <f t="shared" si="362"/>
        <v>-0.89442701585905726</v>
      </c>
      <c r="EB494" s="110">
        <f t="shared" si="363"/>
        <v>-0.89442701585905726</v>
      </c>
      <c r="EC494" s="99">
        <f>DY494</f>
        <v>-0.89442701585905726</v>
      </c>
      <c r="ED494" s="163">
        <f t="shared" si="364"/>
        <v>-0.89442701585905726</v>
      </c>
      <c r="EE494" s="163">
        <f t="shared" si="365"/>
        <v>-0.89442701585905726</v>
      </c>
      <c r="EF494" s="110">
        <f t="shared" si="366"/>
        <v>-0.89442701585905726</v>
      </c>
    </row>
    <row r="495" spans="2:136" x14ac:dyDescent="0.2">
      <c r="B495" s="121" t="s">
        <v>313</v>
      </c>
      <c r="C495" s="31" t="s">
        <v>314</v>
      </c>
      <c r="D495" s="198">
        <v>0</v>
      </c>
      <c r="E495" s="159">
        <v>0</v>
      </c>
      <c r="F495" s="159">
        <v>0</v>
      </c>
      <c r="G495" s="170">
        <v>0</v>
      </c>
      <c r="H495" s="198">
        <f>IF(H491="+X",C484+(C479+2*C481)*C486/3/(C479+C481),0)</f>
        <v>9.6666666666666661</v>
      </c>
      <c r="I495" s="170">
        <f>H495</f>
        <v>9.6666666666666661</v>
      </c>
      <c r="J495" s="198">
        <v>0</v>
      </c>
      <c r="K495" s="159">
        <v>0</v>
      </c>
      <c r="L495" s="159">
        <v>0</v>
      </c>
      <c r="M495" s="170">
        <v>0</v>
      </c>
      <c r="N495" s="198">
        <v>0</v>
      </c>
      <c r="O495" s="159">
        <v>0</v>
      </c>
      <c r="P495" s="159">
        <v>0</v>
      </c>
      <c r="Q495" s="170">
        <v>0</v>
      </c>
      <c r="S495" s="121" t="s">
        <v>313</v>
      </c>
      <c r="T495" s="216" t="s">
        <v>314</v>
      </c>
      <c r="U495" s="198">
        <v>0</v>
      </c>
      <c r="V495" s="159">
        <v>0</v>
      </c>
      <c r="W495" s="159">
        <v>0</v>
      </c>
      <c r="X495" s="170">
        <v>0</v>
      </c>
      <c r="Y495" s="198">
        <f>IF(Y491="+X",T484+(T479+2*T481)*T486/3/(T479+T481),0)</f>
        <v>9.6666666666666661</v>
      </c>
      <c r="Z495" s="170">
        <f>Y495</f>
        <v>9.6666666666666661</v>
      </c>
      <c r="AA495" s="198">
        <v>0</v>
      </c>
      <c r="AB495" s="159">
        <v>0</v>
      </c>
      <c r="AC495" s="159">
        <v>0</v>
      </c>
      <c r="AD495" s="170">
        <v>0</v>
      </c>
      <c r="AE495" s="198">
        <v>0</v>
      </c>
      <c r="AF495" s="159">
        <v>0</v>
      </c>
      <c r="AG495" s="159">
        <v>0</v>
      </c>
      <c r="AH495" s="170">
        <v>0</v>
      </c>
      <c r="AJ495" s="121" t="s">
        <v>313</v>
      </c>
      <c r="AK495" s="216" t="s">
        <v>314</v>
      </c>
      <c r="AL495" s="198">
        <v>0</v>
      </c>
      <c r="AM495" s="159">
        <v>0</v>
      </c>
      <c r="AN495" s="159">
        <v>0</v>
      </c>
      <c r="AO495" s="170">
        <v>0</v>
      </c>
      <c r="AP495" s="198">
        <f>IF(AP491="+X",AK484+(AK479+2*AK481)*AK486/3/(AK479+AK481),0)</f>
        <v>9.6666666666666661</v>
      </c>
      <c r="AQ495" s="170">
        <f>AP495</f>
        <v>9.6666666666666661</v>
      </c>
      <c r="AR495" s="198">
        <v>0</v>
      </c>
      <c r="AS495" s="159">
        <v>0</v>
      </c>
      <c r="AT495" s="159">
        <v>0</v>
      </c>
      <c r="AU495" s="170">
        <v>0</v>
      </c>
      <c r="AV495" s="198">
        <v>0</v>
      </c>
      <c r="AW495" s="159">
        <v>0</v>
      </c>
      <c r="AX495" s="159">
        <v>0</v>
      </c>
      <c r="AY495" s="170">
        <v>0</v>
      </c>
      <c r="BA495" s="121" t="s">
        <v>313</v>
      </c>
      <c r="BB495" s="216" t="s">
        <v>314</v>
      </c>
      <c r="BC495" s="198">
        <v>0</v>
      </c>
      <c r="BD495" s="159">
        <v>0</v>
      </c>
      <c r="BE495" s="159">
        <v>0</v>
      </c>
      <c r="BF495" s="170">
        <v>0</v>
      </c>
      <c r="BG495" s="198">
        <f>IF(BG491="+X",BB484+(BB479+2*BB481)*BB486/3/(BB479+BB481),0)</f>
        <v>9.6666666666666661</v>
      </c>
      <c r="BH495" s="170">
        <f>BG495</f>
        <v>9.6666666666666661</v>
      </c>
      <c r="BI495" s="198">
        <v>0</v>
      </c>
      <c r="BJ495" s="159">
        <v>0</v>
      </c>
      <c r="BK495" s="159">
        <v>0</v>
      </c>
      <c r="BL495" s="170">
        <v>0</v>
      </c>
      <c r="BM495" s="198">
        <v>0</v>
      </c>
      <c r="BN495" s="159">
        <v>0</v>
      </c>
      <c r="BO495" s="159">
        <v>0</v>
      </c>
      <c r="BP495" s="170">
        <v>0</v>
      </c>
      <c r="BR495" s="121" t="s">
        <v>313</v>
      </c>
      <c r="BS495" s="216" t="s">
        <v>314</v>
      </c>
      <c r="BT495" s="198">
        <v>0</v>
      </c>
      <c r="BU495" s="159">
        <v>0</v>
      </c>
      <c r="BV495" s="159">
        <v>0</v>
      </c>
      <c r="BW495" s="170">
        <v>0</v>
      </c>
      <c r="BX495" s="198">
        <f>IF(BX491="+X",BS484+(BS479+2*BS481)*BS486/3/(BS479+BS481),0)</f>
        <v>0</v>
      </c>
      <c r="BY495" s="170">
        <f>BX495</f>
        <v>0</v>
      </c>
      <c r="BZ495" s="198">
        <v>0</v>
      </c>
      <c r="CA495" s="159">
        <v>0</v>
      </c>
      <c r="CB495" s="159">
        <v>0</v>
      </c>
      <c r="CC495" s="170">
        <v>0</v>
      </c>
      <c r="CD495" s="198">
        <v>0</v>
      </c>
      <c r="CE495" s="159">
        <v>0</v>
      </c>
      <c r="CF495" s="159">
        <v>0</v>
      </c>
      <c r="CG495" s="170">
        <v>0</v>
      </c>
      <c r="CI495" s="121" t="s">
        <v>313</v>
      </c>
      <c r="CJ495" s="216" t="s">
        <v>314</v>
      </c>
      <c r="CK495" s="198">
        <v>0</v>
      </c>
      <c r="CL495" s="159">
        <v>0</v>
      </c>
      <c r="CM495" s="159">
        <v>0</v>
      </c>
      <c r="CN495" s="170">
        <v>0</v>
      </c>
      <c r="CO495" s="198">
        <f>IF(CO491="+X",CJ484+(CJ479+2*CJ481)*CJ486/3/(CJ479+CJ481),0)</f>
        <v>0</v>
      </c>
      <c r="CP495" s="170">
        <f>CO495</f>
        <v>0</v>
      </c>
      <c r="CQ495" s="198">
        <v>0</v>
      </c>
      <c r="CR495" s="159">
        <v>0</v>
      </c>
      <c r="CS495" s="159">
        <v>0</v>
      </c>
      <c r="CT495" s="170">
        <v>0</v>
      </c>
      <c r="CU495" s="198">
        <v>0</v>
      </c>
      <c r="CV495" s="159">
        <v>0</v>
      </c>
      <c r="CW495" s="159">
        <v>0</v>
      </c>
      <c r="CX495" s="170">
        <v>0</v>
      </c>
      <c r="CZ495" s="121" t="s">
        <v>313</v>
      </c>
      <c r="DA495" s="216" t="s">
        <v>314</v>
      </c>
      <c r="DB495" s="198">
        <v>0</v>
      </c>
      <c r="DC495" s="159">
        <v>0</v>
      </c>
      <c r="DD495" s="159">
        <v>0</v>
      </c>
      <c r="DE495" s="170">
        <v>0</v>
      </c>
      <c r="DF495" s="198">
        <f>IF(DF491="+X",DA484+(DA479+2*DA481)*DA486/3/(DA479+DA481),0)</f>
        <v>0</v>
      </c>
      <c r="DG495" s="170">
        <f>DF495</f>
        <v>0</v>
      </c>
      <c r="DH495" s="198">
        <v>0</v>
      </c>
      <c r="DI495" s="159">
        <v>0</v>
      </c>
      <c r="DJ495" s="159">
        <v>0</v>
      </c>
      <c r="DK495" s="170">
        <v>0</v>
      </c>
      <c r="DL495" s="198">
        <v>0</v>
      </c>
      <c r="DM495" s="159">
        <v>0</v>
      </c>
      <c r="DN495" s="159">
        <v>0</v>
      </c>
      <c r="DO495" s="170">
        <v>0</v>
      </c>
      <c r="DQ495" s="121" t="s">
        <v>313</v>
      </c>
      <c r="DR495" s="216" t="s">
        <v>314</v>
      </c>
      <c r="DS495" s="198">
        <v>0</v>
      </c>
      <c r="DT495" s="159">
        <v>0</v>
      </c>
      <c r="DU495" s="159">
        <v>0</v>
      </c>
      <c r="DV495" s="170">
        <v>0</v>
      </c>
      <c r="DW495" s="198">
        <f>IF(DW491="+X",DR484+(DR479+2*DR481)*DR486/3/(DR479+DR481),0)</f>
        <v>0</v>
      </c>
      <c r="DX495" s="170">
        <f>DW495</f>
        <v>0</v>
      </c>
      <c r="DY495" s="198">
        <v>0</v>
      </c>
      <c r="DZ495" s="159">
        <v>0</v>
      </c>
      <c r="EA495" s="159">
        <v>0</v>
      </c>
      <c r="EB495" s="170">
        <v>0</v>
      </c>
      <c r="EC495" s="198">
        <v>0</v>
      </c>
      <c r="ED495" s="159">
        <v>0</v>
      </c>
      <c r="EE495" s="159">
        <v>0</v>
      </c>
      <c r="EF495" s="170">
        <v>0</v>
      </c>
    </row>
    <row r="496" spans="2:136" x14ac:dyDescent="0.2">
      <c r="B496" s="118" t="s">
        <v>315</v>
      </c>
      <c r="C496" s="17" t="s">
        <v>314</v>
      </c>
      <c r="D496" s="181">
        <v>0</v>
      </c>
      <c r="E496" s="70">
        <v>0</v>
      </c>
      <c r="F496" s="70">
        <v>0</v>
      </c>
      <c r="G496" s="199">
        <v>0</v>
      </c>
      <c r="H496" s="181">
        <f>IF(H491="+Y",C484+(C479+2*C481)*C486/3/(C479+C481),0)</f>
        <v>0</v>
      </c>
      <c r="I496" s="199">
        <f>H496</f>
        <v>0</v>
      </c>
      <c r="J496" s="181">
        <v>0</v>
      </c>
      <c r="K496" s="70">
        <v>0</v>
      </c>
      <c r="L496" s="70">
        <v>0</v>
      </c>
      <c r="M496" s="199">
        <v>0</v>
      </c>
      <c r="N496" s="181">
        <v>0</v>
      </c>
      <c r="O496" s="70">
        <v>0</v>
      </c>
      <c r="P496" s="70">
        <v>0</v>
      </c>
      <c r="Q496" s="199">
        <v>0</v>
      </c>
      <c r="S496" s="118" t="s">
        <v>315</v>
      </c>
      <c r="T496" s="213" t="s">
        <v>314</v>
      </c>
      <c r="U496" s="181">
        <v>0</v>
      </c>
      <c r="V496" s="70">
        <v>0</v>
      </c>
      <c r="W496" s="70">
        <v>0</v>
      </c>
      <c r="X496" s="199">
        <v>0</v>
      </c>
      <c r="Y496" s="181">
        <f>IF(Y491="+Y",T484+(T479+2*T481)*T486/3/(T479+T481),0)</f>
        <v>0</v>
      </c>
      <c r="Z496" s="199">
        <f>Y496</f>
        <v>0</v>
      </c>
      <c r="AA496" s="181">
        <v>0</v>
      </c>
      <c r="AB496" s="70">
        <v>0</v>
      </c>
      <c r="AC496" s="70">
        <v>0</v>
      </c>
      <c r="AD496" s="199">
        <v>0</v>
      </c>
      <c r="AE496" s="181">
        <v>0</v>
      </c>
      <c r="AF496" s="70">
        <v>0</v>
      </c>
      <c r="AG496" s="70">
        <v>0</v>
      </c>
      <c r="AH496" s="199">
        <v>0</v>
      </c>
      <c r="AJ496" s="118" t="s">
        <v>315</v>
      </c>
      <c r="AK496" s="213" t="s">
        <v>314</v>
      </c>
      <c r="AL496" s="181">
        <v>0</v>
      </c>
      <c r="AM496" s="70">
        <v>0</v>
      </c>
      <c r="AN496" s="70">
        <v>0</v>
      </c>
      <c r="AO496" s="199">
        <v>0</v>
      </c>
      <c r="AP496" s="181">
        <f>IF(AP491="+Y",AK484+(AK479+2*AK481)*AK486/3/(AK479+AK481),0)</f>
        <v>0</v>
      </c>
      <c r="AQ496" s="199">
        <f>AP496</f>
        <v>0</v>
      </c>
      <c r="AR496" s="181">
        <v>0</v>
      </c>
      <c r="AS496" s="70">
        <v>0</v>
      </c>
      <c r="AT496" s="70">
        <v>0</v>
      </c>
      <c r="AU496" s="199">
        <v>0</v>
      </c>
      <c r="AV496" s="181">
        <v>0</v>
      </c>
      <c r="AW496" s="70">
        <v>0</v>
      </c>
      <c r="AX496" s="70">
        <v>0</v>
      </c>
      <c r="AY496" s="199">
        <v>0</v>
      </c>
      <c r="BA496" s="118" t="s">
        <v>315</v>
      </c>
      <c r="BB496" s="213" t="s">
        <v>314</v>
      </c>
      <c r="BC496" s="181">
        <v>0</v>
      </c>
      <c r="BD496" s="70">
        <v>0</v>
      </c>
      <c r="BE496" s="70">
        <v>0</v>
      </c>
      <c r="BF496" s="199">
        <v>0</v>
      </c>
      <c r="BG496" s="181">
        <f>IF(BG491="+Y",BB484+(BB479+2*BB481)*BB486/3/(BB479+BB481),0)</f>
        <v>0</v>
      </c>
      <c r="BH496" s="199">
        <f>BG496</f>
        <v>0</v>
      </c>
      <c r="BI496" s="181">
        <v>0</v>
      </c>
      <c r="BJ496" s="70">
        <v>0</v>
      </c>
      <c r="BK496" s="70">
        <v>0</v>
      </c>
      <c r="BL496" s="199">
        <v>0</v>
      </c>
      <c r="BM496" s="181">
        <v>0</v>
      </c>
      <c r="BN496" s="70">
        <v>0</v>
      </c>
      <c r="BO496" s="70">
        <v>0</v>
      </c>
      <c r="BP496" s="199">
        <v>0</v>
      </c>
      <c r="BR496" s="118" t="s">
        <v>315</v>
      </c>
      <c r="BS496" s="213" t="s">
        <v>314</v>
      </c>
      <c r="BT496" s="181">
        <v>0</v>
      </c>
      <c r="BU496" s="70">
        <v>0</v>
      </c>
      <c r="BV496" s="70">
        <v>0</v>
      </c>
      <c r="BW496" s="199">
        <v>0</v>
      </c>
      <c r="BX496" s="181">
        <f>IF(BX491="+Y",BS484+(BS479+2*BS481)*BS486/3/(BS479+BS481),0)</f>
        <v>10.222222222222221</v>
      </c>
      <c r="BY496" s="199">
        <f>BX496</f>
        <v>10.222222222222221</v>
      </c>
      <c r="BZ496" s="181">
        <v>0</v>
      </c>
      <c r="CA496" s="70">
        <v>0</v>
      </c>
      <c r="CB496" s="70">
        <v>0</v>
      </c>
      <c r="CC496" s="199">
        <v>0</v>
      </c>
      <c r="CD496" s="181">
        <v>0</v>
      </c>
      <c r="CE496" s="70">
        <v>0</v>
      </c>
      <c r="CF496" s="70">
        <v>0</v>
      </c>
      <c r="CG496" s="199">
        <v>0</v>
      </c>
      <c r="CI496" s="118" t="s">
        <v>315</v>
      </c>
      <c r="CJ496" s="213" t="s">
        <v>314</v>
      </c>
      <c r="CK496" s="181">
        <v>0</v>
      </c>
      <c r="CL496" s="70">
        <v>0</v>
      </c>
      <c r="CM496" s="70">
        <v>0</v>
      </c>
      <c r="CN496" s="199">
        <v>0</v>
      </c>
      <c r="CO496" s="181">
        <f>IF(CO491="+Y",CJ484+(CJ479+2*CJ481)*CJ486/3/(CJ479+CJ481),0)</f>
        <v>10.222222222222221</v>
      </c>
      <c r="CP496" s="199">
        <f>CO496</f>
        <v>10.222222222222221</v>
      </c>
      <c r="CQ496" s="181">
        <v>0</v>
      </c>
      <c r="CR496" s="70">
        <v>0</v>
      </c>
      <c r="CS496" s="70">
        <v>0</v>
      </c>
      <c r="CT496" s="199">
        <v>0</v>
      </c>
      <c r="CU496" s="181">
        <v>0</v>
      </c>
      <c r="CV496" s="70">
        <v>0</v>
      </c>
      <c r="CW496" s="70">
        <v>0</v>
      </c>
      <c r="CX496" s="199">
        <v>0</v>
      </c>
      <c r="CZ496" s="118" t="s">
        <v>315</v>
      </c>
      <c r="DA496" s="213" t="s">
        <v>314</v>
      </c>
      <c r="DB496" s="181">
        <v>0</v>
      </c>
      <c r="DC496" s="70">
        <v>0</v>
      </c>
      <c r="DD496" s="70">
        <v>0</v>
      </c>
      <c r="DE496" s="199">
        <v>0</v>
      </c>
      <c r="DF496" s="181">
        <f>IF(DF491="+Y",DA484+(DA479+2*DA481)*DA486/3/(DA479+DA481),0)</f>
        <v>10.222222222222221</v>
      </c>
      <c r="DG496" s="199">
        <f>DF496</f>
        <v>10.222222222222221</v>
      </c>
      <c r="DH496" s="181">
        <v>0</v>
      </c>
      <c r="DI496" s="70">
        <v>0</v>
      </c>
      <c r="DJ496" s="70">
        <v>0</v>
      </c>
      <c r="DK496" s="199">
        <v>0</v>
      </c>
      <c r="DL496" s="181">
        <v>0</v>
      </c>
      <c r="DM496" s="70">
        <v>0</v>
      </c>
      <c r="DN496" s="70">
        <v>0</v>
      </c>
      <c r="DO496" s="199">
        <v>0</v>
      </c>
      <c r="DQ496" s="118" t="s">
        <v>315</v>
      </c>
      <c r="DR496" s="213" t="s">
        <v>314</v>
      </c>
      <c r="DS496" s="181">
        <v>0</v>
      </c>
      <c r="DT496" s="70">
        <v>0</v>
      </c>
      <c r="DU496" s="70">
        <v>0</v>
      </c>
      <c r="DV496" s="199">
        <v>0</v>
      </c>
      <c r="DW496" s="181">
        <f>IF(DW491="+Y",DR484+(DR479+2*DR481)*DR486/3/(DR479+DR481),0)</f>
        <v>10.222222222222221</v>
      </c>
      <c r="DX496" s="199">
        <f>DW496</f>
        <v>10.222222222222221</v>
      </c>
      <c r="DY496" s="181">
        <v>0</v>
      </c>
      <c r="DZ496" s="70">
        <v>0</v>
      </c>
      <c r="EA496" s="70">
        <v>0</v>
      </c>
      <c r="EB496" s="199">
        <v>0</v>
      </c>
      <c r="EC496" s="181">
        <v>0</v>
      </c>
      <c r="ED496" s="70">
        <v>0</v>
      </c>
      <c r="EE496" s="70">
        <v>0</v>
      </c>
      <c r="EF496" s="199">
        <v>0</v>
      </c>
    </row>
    <row r="497" spans="1:136" x14ac:dyDescent="0.2">
      <c r="B497" s="123" t="s">
        <v>316</v>
      </c>
      <c r="C497" s="30" t="s">
        <v>314</v>
      </c>
      <c r="D497" s="99">
        <v>0</v>
      </c>
      <c r="E497" s="163">
        <v>0</v>
      </c>
      <c r="F497" s="163">
        <v>0</v>
      </c>
      <c r="G497" s="110">
        <v>0</v>
      </c>
      <c r="H497" s="181">
        <f>IF(H491="+X",C478-(C479+2*C481)*C486/3/(C479+C481)/TAN(C483*PI()/180),C478-(C479+2*C481)*C486/3/(C479+C481)/TAN(C483*PI()/180))</f>
        <v>36.666669930220046</v>
      </c>
      <c r="I497" s="70">
        <f>IF(H491="+X",(C479+2*C481)*C486/3/(C479+C481)/TAN(C483*PI()/180),(C479+2*C481)*C486/3/(C479+C481)/TAN(C483*PI()/180))</f>
        <v>3.3333300697799548</v>
      </c>
      <c r="J497" s="181">
        <f>C478-J465</f>
        <v>36.5</v>
      </c>
      <c r="K497" s="70">
        <f>C478-K465</f>
        <v>31.839903967652262</v>
      </c>
      <c r="L497" s="70">
        <f>C478-L465</f>
        <v>24.25</v>
      </c>
      <c r="M497" s="199">
        <f>C478-M465</f>
        <v>11.702380952380953</v>
      </c>
      <c r="N497" s="181">
        <f>J497</f>
        <v>36.5</v>
      </c>
      <c r="O497" s="205">
        <f>K497</f>
        <v>31.839903967652262</v>
      </c>
      <c r="P497" s="205">
        <f>L497</f>
        <v>24.25</v>
      </c>
      <c r="Q497" s="199">
        <f>M497</f>
        <v>11.702380952380953</v>
      </c>
      <c r="S497" s="123" t="s">
        <v>316</v>
      </c>
      <c r="T497" s="30" t="s">
        <v>314</v>
      </c>
      <c r="U497" s="99">
        <v>0</v>
      </c>
      <c r="V497" s="163">
        <v>0</v>
      </c>
      <c r="W497" s="163">
        <v>0</v>
      </c>
      <c r="X497" s="110">
        <v>0</v>
      </c>
      <c r="Y497" s="181">
        <f>IF(Y491="+X",T478-(T479+2*T481)*T486/3/(T479+T481)/TAN(T483*PI()/180),T478-(T479+2*T481)*T486/3/(T479+T481)/TAN(T483*PI()/180))</f>
        <v>36.666669930220046</v>
      </c>
      <c r="Z497" s="70">
        <f>IF(Y491="+X",(T479+2*T481)*T486/3/(T479+T481)/TAN(T483*PI()/180),(T479+2*T481)*T486/3/(T479+T481)/TAN(T483*PI()/180))</f>
        <v>3.3333300697799548</v>
      </c>
      <c r="AA497" s="181">
        <f>T478-AA465</f>
        <v>36.5</v>
      </c>
      <c r="AB497" s="70">
        <f>T478-AB465</f>
        <v>31.839903967652262</v>
      </c>
      <c r="AC497" s="70">
        <f>T478-AC465</f>
        <v>24.25</v>
      </c>
      <c r="AD497" s="199">
        <f>T478-AD465</f>
        <v>11.702380952380953</v>
      </c>
      <c r="AE497" s="181">
        <f>AA497</f>
        <v>36.5</v>
      </c>
      <c r="AF497" s="205">
        <f>AB497</f>
        <v>31.839903967652262</v>
      </c>
      <c r="AG497" s="205">
        <f>AC497</f>
        <v>24.25</v>
      </c>
      <c r="AH497" s="199">
        <f>AD497</f>
        <v>11.702380952380953</v>
      </c>
      <c r="AJ497" s="123" t="s">
        <v>316</v>
      </c>
      <c r="AK497" s="30" t="s">
        <v>314</v>
      </c>
      <c r="AL497" s="99">
        <v>0</v>
      </c>
      <c r="AM497" s="163">
        <v>0</v>
      </c>
      <c r="AN497" s="163">
        <v>0</v>
      </c>
      <c r="AO497" s="110">
        <v>0</v>
      </c>
      <c r="AP497" s="181">
        <f>IF(AP491="+X",AK478-(AK479+2*AK481)*AK486/3/(AK479+AK481)/TAN(AK483*PI()/180),AK478-(AK479+2*AK481)*AK486/3/(AK479+AK481)/TAN(AK483*PI()/180))</f>
        <v>36.666669930220046</v>
      </c>
      <c r="AQ497" s="70">
        <f>IF(AP491="+X",(AK479+2*AK481)*AK486/3/(AK479+AK481)/TAN(AK483*PI()/180),(AK479+2*AK481)*AK486/3/(AK479+AK481)/TAN(AK483*PI()/180))</f>
        <v>3.3333300697799548</v>
      </c>
      <c r="AR497" s="181">
        <f>AK478-AR465</f>
        <v>36.5</v>
      </c>
      <c r="AS497" s="70">
        <f>AK478-AS465</f>
        <v>31.839903967652262</v>
      </c>
      <c r="AT497" s="70">
        <f>AK478-AT465</f>
        <v>24.25</v>
      </c>
      <c r="AU497" s="199">
        <f>AK478-AU465</f>
        <v>11.702380952380953</v>
      </c>
      <c r="AV497" s="181">
        <f>AR497</f>
        <v>36.5</v>
      </c>
      <c r="AW497" s="205">
        <f>AS497</f>
        <v>31.839903967652262</v>
      </c>
      <c r="AX497" s="205">
        <f>AT497</f>
        <v>24.25</v>
      </c>
      <c r="AY497" s="199">
        <f>AU497</f>
        <v>11.702380952380953</v>
      </c>
      <c r="BA497" s="123" t="s">
        <v>316</v>
      </c>
      <c r="BB497" s="30" t="s">
        <v>314</v>
      </c>
      <c r="BC497" s="99">
        <v>0</v>
      </c>
      <c r="BD497" s="163">
        <v>0</v>
      </c>
      <c r="BE497" s="163">
        <v>0</v>
      </c>
      <c r="BF497" s="110">
        <v>0</v>
      </c>
      <c r="BG497" s="181">
        <f>IF(BG491="+X",BB478-(BB479+2*BB481)*BB486/3/(BB479+BB481)/TAN(BB483*PI()/180),BB478-(BB479+2*BB481)*BB486/3/(BB479+BB481)/TAN(BB483*PI()/180))</f>
        <v>36.666669930220046</v>
      </c>
      <c r="BH497" s="70">
        <f>IF(BG491="+X",(BB479+2*BB481)*BB486/3/(BB479+BB481)/TAN(BB483*PI()/180),(BB479+2*BB481)*BB486/3/(BB479+BB481)/TAN(BB483*PI()/180))</f>
        <v>3.3333300697799548</v>
      </c>
      <c r="BI497" s="181">
        <f>BB478-BI465</f>
        <v>36.5</v>
      </c>
      <c r="BJ497" s="70">
        <f>BB478-BJ465</f>
        <v>31.839903967652262</v>
      </c>
      <c r="BK497" s="70">
        <f>BB478-BK465</f>
        <v>24.25</v>
      </c>
      <c r="BL497" s="199">
        <f>BB478-BL465</f>
        <v>11.702380952380953</v>
      </c>
      <c r="BM497" s="181">
        <f>BI497</f>
        <v>36.5</v>
      </c>
      <c r="BN497" s="205">
        <f>BJ497</f>
        <v>31.839903967652262</v>
      </c>
      <c r="BO497" s="205">
        <f>BK497</f>
        <v>24.25</v>
      </c>
      <c r="BP497" s="199">
        <f>BL497</f>
        <v>11.702380952380953</v>
      </c>
      <c r="BR497" s="123" t="s">
        <v>316</v>
      </c>
      <c r="BS497" s="30" t="s">
        <v>314</v>
      </c>
      <c r="BT497" s="99">
        <v>0</v>
      </c>
      <c r="BU497" s="163">
        <v>0</v>
      </c>
      <c r="BV497" s="163">
        <v>0</v>
      </c>
      <c r="BW497" s="110">
        <v>0</v>
      </c>
      <c r="BX497" s="181">
        <f>IF(BX491="+X",BS478-(BS479+2*BS481)*BS486/3/(BS479+BS481)/TAN(BS483*PI()/180),BS478-(BS479+2*BS481)*BS486/3/(BS479+BS481)/TAN(BS483*PI()/180))</f>
        <v>15.55555990696006</v>
      </c>
      <c r="BY497" s="70">
        <f>IF(BX491="+X",(BS479+2*BS481)*BS486/3/(BS479+BS481)/TAN(BS483*PI()/180),(BS479+2*BS481)*BS486/3/(BS479+BS481)/TAN(BS483*PI()/180))</f>
        <v>4.4444400930399395</v>
      </c>
      <c r="BZ497" s="181">
        <f>BS478-BZ465</f>
        <v>16.5</v>
      </c>
      <c r="CA497" s="70">
        <f>BS478-CA465</f>
        <v>11.846514575411913</v>
      </c>
      <c r="CB497" s="70">
        <f>BS478-CB465</f>
        <v>6.3333333333333304</v>
      </c>
      <c r="CC497" s="199">
        <f>BS478-CC465</f>
        <v>20</v>
      </c>
      <c r="CD497" s="181">
        <f>BZ497</f>
        <v>16.5</v>
      </c>
      <c r="CE497" s="205">
        <f>CA497</f>
        <v>11.846514575411913</v>
      </c>
      <c r="CF497" s="205">
        <f>CB497</f>
        <v>6.3333333333333304</v>
      </c>
      <c r="CG497" s="199">
        <f>CC497</f>
        <v>20</v>
      </c>
      <c r="CI497" s="123" t="s">
        <v>316</v>
      </c>
      <c r="CJ497" s="30" t="s">
        <v>314</v>
      </c>
      <c r="CK497" s="99">
        <v>0</v>
      </c>
      <c r="CL497" s="163">
        <v>0</v>
      </c>
      <c r="CM497" s="163">
        <v>0</v>
      </c>
      <c r="CN497" s="110">
        <v>0</v>
      </c>
      <c r="CO497" s="181">
        <f>IF(CO491="+X",CJ478-(CJ479+2*CJ481)*CJ486/3/(CJ479+CJ481)/TAN(CJ483*PI()/180),CJ478-(CJ479+2*CJ481)*CJ486/3/(CJ479+CJ481)/TAN(CJ483*PI()/180))</f>
        <v>15.55555990696006</v>
      </c>
      <c r="CP497" s="70">
        <f>IF(CO491="+X",(CJ479+2*CJ481)*CJ486/3/(CJ479+CJ481)/TAN(CJ483*PI()/180),(CJ479+2*CJ481)*CJ486/3/(CJ479+CJ481)/TAN(CJ483*PI()/180))</f>
        <v>4.4444400930399395</v>
      </c>
      <c r="CQ497" s="181">
        <f>CJ478-CQ465</f>
        <v>16.5</v>
      </c>
      <c r="CR497" s="70">
        <f>CJ478-CR465</f>
        <v>11.846514575411913</v>
      </c>
      <c r="CS497" s="70">
        <f>CJ478-CS465</f>
        <v>6.3333333333333304</v>
      </c>
      <c r="CT497" s="199">
        <f>CJ478-CT465</f>
        <v>20</v>
      </c>
      <c r="CU497" s="181">
        <f>CQ497</f>
        <v>16.5</v>
      </c>
      <c r="CV497" s="205">
        <f>CR497</f>
        <v>11.846514575411913</v>
      </c>
      <c r="CW497" s="205">
        <f>CS497</f>
        <v>6.3333333333333304</v>
      </c>
      <c r="CX497" s="199">
        <f>CT497</f>
        <v>20</v>
      </c>
      <c r="CZ497" s="123" t="s">
        <v>316</v>
      </c>
      <c r="DA497" s="30" t="s">
        <v>314</v>
      </c>
      <c r="DB497" s="99">
        <v>0</v>
      </c>
      <c r="DC497" s="163">
        <v>0</v>
      </c>
      <c r="DD497" s="163">
        <v>0</v>
      </c>
      <c r="DE497" s="110">
        <v>0</v>
      </c>
      <c r="DF497" s="181">
        <f>IF(DF491="+X",DA478-(DA479+2*DA481)*DA486/3/(DA479+DA481)/TAN(DA483*PI()/180),DA478-(DA479+2*DA481)*DA486/3/(DA479+DA481)/TAN(DA483*PI()/180))</f>
        <v>15.55555990696006</v>
      </c>
      <c r="DG497" s="70">
        <f>IF(DF491="+X",(DA479+2*DA481)*DA486/3/(DA479+DA481)/TAN(DA483*PI()/180),(DA479+2*DA481)*DA486/3/(DA479+DA481)/TAN(DA483*PI()/180))</f>
        <v>4.4444400930399395</v>
      </c>
      <c r="DH497" s="181">
        <f>DA478-DH465</f>
        <v>16.5</v>
      </c>
      <c r="DI497" s="70">
        <f>DA478-DI465</f>
        <v>11.846514575411913</v>
      </c>
      <c r="DJ497" s="70">
        <f>DA478-DJ465</f>
        <v>6.3333333333333304</v>
      </c>
      <c r="DK497" s="199">
        <f>DA478-DK465</f>
        <v>20</v>
      </c>
      <c r="DL497" s="181">
        <f>DH497</f>
        <v>16.5</v>
      </c>
      <c r="DM497" s="205">
        <f>DI497</f>
        <v>11.846514575411913</v>
      </c>
      <c r="DN497" s="205">
        <f>DJ497</f>
        <v>6.3333333333333304</v>
      </c>
      <c r="DO497" s="199">
        <f>DK497</f>
        <v>20</v>
      </c>
      <c r="DQ497" s="123" t="s">
        <v>316</v>
      </c>
      <c r="DR497" s="30" t="s">
        <v>314</v>
      </c>
      <c r="DS497" s="99">
        <v>0</v>
      </c>
      <c r="DT497" s="163">
        <v>0</v>
      </c>
      <c r="DU497" s="163">
        <v>0</v>
      </c>
      <c r="DV497" s="110">
        <v>0</v>
      </c>
      <c r="DW497" s="181">
        <f>IF(DW491="+X",DR478-(DR479+2*DR481)*DR486/3/(DR479+DR481)/TAN(DR483*PI()/180),DR478-(DR479+2*DR481)*DR486/3/(DR479+DR481)/TAN(DR483*PI()/180))</f>
        <v>15.55555990696006</v>
      </c>
      <c r="DX497" s="70">
        <f>IF(DW491="+X",(DR479+2*DR481)*DR486/3/(DR479+DR481)/TAN(DR483*PI()/180),(DR479+2*DR481)*DR486/3/(DR479+DR481)/TAN(DR483*PI()/180))</f>
        <v>4.4444400930399395</v>
      </c>
      <c r="DY497" s="181">
        <f>DR478-DY465</f>
        <v>16.5</v>
      </c>
      <c r="DZ497" s="70">
        <f>DR478-DZ465</f>
        <v>11.846514575411913</v>
      </c>
      <c r="EA497" s="70">
        <f>DR478-EA465</f>
        <v>6.3333333333333304</v>
      </c>
      <c r="EB497" s="199">
        <f>DR478-EB465</f>
        <v>20</v>
      </c>
      <c r="EC497" s="181">
        <f>DY497</f>
        <v>16.5</v>
      </c>
      <c r="ED497" s="205">
        <f>DZ497</f>
        <v>11.846514575411913</v>
      </c>
      <c r="EE497" s="205">
        <f>EA497</f>
        <v>6.3333333333333304</v>
      </c>
      <c r="EF497" s="199">
        <f>EB497</f>
        <v>20</v>
      </c>
    </row>
    <row r="498" spans="1:136" x14ac:dyDescent="0.2">
      <c r="B498" s="118" t="s">
        <v>317</v>
      </c>
      <c r="C498" s="17" t="s">
        <v>36</v>
      </c>
      <c r="D498" s="35">
        <v>0</v>
      </c>
      <c r="E498" s="40">
        <v>0</v>
      </c>
      <c r="F498" s="40">
        <v>0</v>
      </c>
      <c r="G498" s="40">
        <v>0</v>
      </c>
      <c r="H498" s="34">
        <f t="shared" ref="H498:Q498" si="367">H492*H464*H357</f>
        <v>-564.14316638815728</v>
      </c>
      <c r="I498" s="143">
        <f t="shared" si="367"/>
        <v>97.292578899398535</v>
      </c>
      <c r="J498" s="34">
        <f t="shared" si="367"/>
        <v>0</v>
      </c>
      <c r="K498" s="143">
        <f t="shared" si="367"/>
        <v>0</v>
      </c>
      <c r="L498" s="143">
        <f t="shared" si="367"/>
        <v>0</v>
      </c>
      <c r="M498" s="143">
        <f t="shared" si="367"/>
        <v>0</v>
      </c>
      <c r="N498" s="34">
        <f t="shared" si="367"/>
        <v>0</v>
      </c>
      <c r="O498" s="143">
        <f t="shared" si="367"/>
        <v>0</v>
      </c>
      <c r="P498" s="143">
        <f t="shared" si="367"/>
        <v>0</v>
      </c>
      <c r="Q498" s="107">
        <f t="shared" si="367"/>
        <v>0</v>
      </c>
      <c r="S498" s="118" t="s">
        <v>317</v>
      </c>
      <c r="T498" s="213" t="s">
        <v>36</v>
      </c>
      <c r="U498" s="35">
        <v>0</v>
      </c>
      <c r="V498" s="40">
        <v>0</v>
      </c>
      <c r="W498" s="40">
        <v>0</v>
      </c>
      <c r="X498" s="40">
        <v>0</v>
      </c>
      <c r="Y498" s="34">
        <f t="shared" ref="Y498:AH498" si="368">Y492*Y464*Y357</f>
        <v>46.685058748875882</v>
      </c>
      <c r="Z498" s="143">
        <f t="shared" si="368"/>
        <v>-398.78423006626832</v>
      </c>
      <c r="AA498" s="34">
        <f t="shared" si="368"/>
        <v>0</v>
      </c>
      <c r="AB498" s="143">
        <f t="shared" si="368"/>
        <v>0</v>
      </c>
      <c r="AC498" s="143">
        <f t="shared" si="368"/>
        <v>0</v>
      </c>
      <c r="AD498" s="143">
        <f t="shared" si="368"/>
        <v>0</v>
      </c>
      <c r="AE498" s="34">
        <f t="shared" si="368"/>
        <v>0</v>
      </c>
      <c r="AF498" s="143">
        <f t="shared" si="368"/>
        <v>0</v>
      </c>
      <c r="AG498" s="143">
        <f t="shared" si="368"/>
        <v>0</v>
      </c>
      <c r="AH498" s="107">
        <f t="shared" si="368"/>
        <v>0</v>
      </c>
      <c r="AJ498" s="118" t="s">
        <v>317</v>
      </c>
      <c r="AK498" s="213" t="s">
        <v>36</v>
      </c>
      <c r="AL498" s="35">
        <v>0</v>
      </c>
      <c r="AM498" s="40">
        <v>0</v>
      </c>
      <c r="AN498" s="40">
        <v>0</v>
      </c>
      <c r="AO498" s="40">
        <v>0</v>
      </c>
      <c r="AP498" s="34">
        <f t="shared" ref="AP498:AY498" si="369">AP492*AP464*AP357</f>
        <v>-564.14316638815728</v>
      </c>
      <c r="AQ498" s="143">
        <f t="shared" si="369"/>
        <v>97.292578899398535</v>
      </c>
      <c r="AR498" s="34">
        <f t="shared" si="369"/>
        <v>0</v>
      </c>
      <c r="AS498" s="143">
        <f t="shared" si="369"/>
        <v>0</v>
      </c>
      <c r="AT498" s="143">
        <f t="shared" si="369"/>
        <v>0</v>
      </c>
      <c r="AU498" s="143">
        <f t="shared" si="369"/>
        <v>0</v>
      </c>
      <c r="AV498" s="34">
        <f t="shared" si="369"/>
        <v>0</v>
      </c>
      <c r="AW498" s="143">
        <f t="shared" si="369"/>
        <v>0</v>
      </c>
      <c r="AX498" s="143">
        <f t="shared" si="369"/>
        <v>0</v>
      </c>
      <c r="AY498" s="107">
        <f t="shared" si="369"/>
        <v>0</v>
      </c>
      <c r="BA498" s="118" t="s">
        <v>317</v>
      </c>
      <c r="BB498" s="213" t="s">
        <v>36</v>
      </c>
      <c r="BC498" s="35">
        <v>0</v>
      </c>
      <c r="BD498" s="40">
        <v>0</v>
      </c>
      <c r="BE498" s="40">
        <v>0</v>
      </c>
      <c r="BF498" s="40">
        <v>0</v>
      </c>
      <c r="BG498" s="34">
        <f t="shared" ref="BG498:BP498" si="370">BG492*BG464*BG357</f>
        <v>46.685058748875882</v>
      </c>
      <c r="BH498" s="143">
        <f t="shared" si="370"/>
        <v>-398.78423006626832</v>
      </c>
      <c r="BI498" s="34">
        <f t="shared" si="370"/>
        <v>0</v>
      </c>
      <c r="BJ498" s="143">
        <f t="shared" si="370"/>
        <v>0</v>
      </c>
      <c r="BK498" s="143">
        <f t="shared" si="370"/>
        <v>0</v>
      </c>
      <c r="BL498" s="143">
        <f t="shared" si="370"/>
        <v>0</v>
      </c>
      <c r="BM498" s="34">
        <f t="shared" si="370"/>
        <v>0</v>
      </c>
      <c r="BN498" s="143">
        <f t="shared" si="370"/>
        <v>0</v>
      </c>
      <c r="BO498" s="143">
        <f t="shared" si="370"/>
        <v>0</v>
      </c>
      <c r="BP498" s="107">
        <f t="shared" si="370"/>
        <v>0</v>
      </c>
      <c r="BR498" s="118" t="s">
        <v>317</v>
      </c>
      <c r="BS498" s="213" t="s">
        <v>36</v>
      </c>
      <c r="BT498" s="35">
        <v>0</v>
      </c>
      <c r="BU498" s="40">
        <v>0</v>
      </c>
      <c r="BV498" s="40">
        <v>0</v>
      </c>
      <c r="BW498" s="40">
        <v>0</v>
      </c>
      <c r="BX498" s="34">
        <f t="shared" ref="BX498:CG498" si="371">BX492*BX464*BX357</f>
        <v>0</v>
      </c>
      <c r="BY498" s="143">
        <f t="shared" si="371"/>
        <v>0</v>
      </c>
      <c r="BZ498" s="34">
        <f t="shared" si="371"/>
        <v>51.470327663484184</v>
      </c>
      <c r="CA498" s="143">
        <f t="shared" si="371"/>
        <v>153.47728090131906</v>
      </c>
      <c r="CB498" s="143">
        <f t="shared" si="371"/>
        <v>126.39992031644753</v>
      </c>
      <c r="CC498" s="143">
        <f t="shared" si="371"/>
        <v>0</v>
      </c>
      <c r="CD498" s="34">
        <f t="shared" si="371"/>
        <v>-51.470327663484184</v>
      </c>
      <c r="CE498" s="143">
        <f t="shared" si="371"/>
        <v>-153.47728090131906</v>
      </c>
      <c r="CF498" s="143">
        <f t="shared" si="371"/>
        <v>-126.39992031644753</v>
      </c>
      <c r="CG498" s="107">
        <f t="shared" si="371"/>
        <v>0</v>
      </c>
      <c r="CI498" s="118" t="s">
        <v>317</v>
      </c>
      <c r="CJ498" s="213" t="s">
        <v>36</v>
      </c>
      <c r="CK498" s="35">
        <v>0</v>
      </c>
      <c r="CL498" s="40">
        <v>0</v>
      </c>
      <c r="CM498" s="40">
        <v>0</v>
      </c>
      <c r="CN498" s="40">
        <v>0</v>
      </c>
      <c r="CO498" s="34">
        <f t="shared" ref="CO498:CX498" si="372">CO492*CO464*CO357</f>
        <v>0</v>
      </c>
      <c r="CP498" s="143">
        <f t="shared" si="372"/>
        <v>0</v>
      </c>
      <c r="CQ498" s="34">
        <f t="shared" si="372"/>
        <v>-51.470327663484184</v>
      </c>
      <c r="CR498" s="143">
        <f t="shared" si="372"/>
        <v>-153.47728090131906</v>
      </c>
      <c r="CS498" s="143">
        <f t="shared" si="372"/>
        <v>-105.33326693037296</v>
      </c>
      <c r="CT498" s="143">
        <f t="shared" si="372"/>
        <v>0</v>
      </c>
      <c r="CU498" s="34">
        <f t="shared" si="372"/>
        <v>51.470327663484184</v>
      </c>
      <c r="CV498" s="143">
        <f t="shared" si="372"/>
        <v>153.47728090131906</v>
      </c>
      <c r="CW498" s="143">
        <f t="shared" si="372"/>
        <v>105.33326693037296</v>
      </c>
      <c r="CX498" s="107">
        <f t="shared" si="372"/>
        <v>0</v>
      </c>
      <c r="CZ498" s="118" t="s">
        <v>317</v>
      </c>
      <c r="DA498" s="213" t="s">
        <v>36</v>
      </c>
      <c r="DB498" s="35">
        <v>0</v>
      </c>
      <c r="DC498" s="40">
        <v>0</v>
      </c>
      <c r="DD498" s="40">
        <v>0</v>
      </c>
      <c r="DE498" s="40">
        <v>0</v>
      </c>
      <c r="DF498" s="34">
        <f t="shared" ref="DF498:DO498" si="373">DF492*DF464*DF357</f>
        <v>0</v>
      </c>
      <c r="DG498" s="143">
        <f t="shared" si="373"/>
        <v>0</v>
      </c>
      <c r="DH498" s="34">
        <f t="shared" si="373"/>
        <v>51.470327663484184</v>
      </c>
      <c r="DI498" s="143">
        <f t="shared" si="373"/>
        <v>153.47728090131906</v>
      </c>
      <c r="DJ498" s="143">
        <f t="shared" si="373"/>
        <v>126.39992031644753</v>
      </c>
      <c r="DK498" s="143">
        <f t="shared" si="373"/>
        <v>0</v>
      </c>
      <c r="DL498" s="34">
        <f t="shared" si="373"/>
        <v>-51.470327663484184</v>
      </c>
      <c r="DM498" s="143">
        <f t="shared" si="373"/>
        <v>-153.47728090131906</v>
      </c>
      <c r="DN498" s="143">
        <f t="shared" si="373"/>
        <v>-126.39992031644753</v>
      </c>
      <c r="DO498" s="107">
        <f t="shared" si="373"/>
        <v>0</v>
      </c>
      <c r="DQ498" s="118" t="s">
        <v>317</v>
      </c>
      <c r="DR498" s="213" t="s">
        <v>36</v>
      </c>
      <c r="DS498" s="35">
        <v>0</v>
      </c>
      <c r="DT498" s="40">
        <v>0</v>
      </c>
      <c r="DU498" s="40">
        <v>0</v>
      </c>
      <c r="DV498" s="40">
        <v>0</v>
      </c>
      <c r="DW498" s="34">
        <f t="shared" ref="DW498:EF498" si="374">DW492*DW464*DW357</f>
        <v>0</v>
      </c>
      <c r="DX498" s="143">
        <f t="shared" si="374"/>
        <v>0</v>
      </c>
      <c r="DY498" s="34">
        <f t="shared" si="374"/>
        <v>-51.470327663484184</v>
      </c>
      <c r="DZ498" s="143">
        <f t="shared" si="374"/>
        <v>-153.47728090131906</v>
      </c>
      <c r="EA498" s="143">
        <f t="shared" si="374"/>
        <v>-105.33326693037296</v>
      </c>
      <c r="EB498" s="143">
        <f t="shared" si="374"/>
        <v>0</v>
      </c>
      <c r="EC498" s="34">
        <f t="shared" si="374"/>
        <v>51.470327663484184</v>
      </c>
      <c r="ED498" s="143">
        <f t="shared" si="374"/>
        <v>153.47728090131906</v>
      </c>
      <c r="EE498" s="143">
        <f t="shared" si="374"/>
        <v>105.33326693037296</v>
      </c>
      <c r="EF498" s="107">
        <f t="shared" si="374"/>
        <v>0</v>
      </c>
    </row>
    <row r="499" spans="1:136" x14ac:dyDescent="0.2">
      <c r="B499" s="118" t="s">
        <v>318</v>
      </c>
      <c r="C499" s="17" t="s">
        <v>36</v>
      </c>
      <c r="D499" s="35">
        <v>0</v>
      </c>
      <c r="E499" s="40">
        <v>0</v>
      </c>
      <c r="F499" s="40">
        <v>0</v>
      </c>
      <c r="G499" s="40">
        <v>0</v>
      </c>
      <c r="H499" s="35">
        <f t="shared" ref="H499:Q499" si="375">H493*H464*H357</f>
        <v>0</v>
      </c>
      <c r="I499" s="111">
        <f t="shared" si="375"/>
        <v>0</v>
      </c>
      <c r="J499" s="35">
        <f t="shared" si="375"/>
        <v>51.470327663484184</v>
      </c>
      <c r="K499" s="111">
        <f t="shared" si="375"/>
        <v>153.9441319458858</v>
      </c>
      <c r="L499" s="111">
        <f t="shared" si="375"/>
        <v>294.11615807705243</v>
      </c>
      <c r="M499" s="111">
        <f t="shared" si="375"/>
        <v>196.07743871803495</v>
      </c>
      <c r="N499" s="35">
        <f t="shared" si="375"/>
        <v>-51.470327663484184</v>
      </c>
      <c r="O499" s="111">
        <f t="shared" si="375"/>
        <v>-153.9441319458858</v>
      </c>
      <c r="P499" s="111">
        <f t="shared" si="375"/>
        <v>-294.11615807705243</v>
      </c>
      <c r="Q499" s="108">
        <f t="shared" si="375"/>
        <v>-196.07743871803495</v>
      </c>
      <c r="S499" s="118" t="s">
        <v>318</v>
      </c>
      <c r="T499" s="213" t="s">
        <v>36</v>
      </c>
      <c r="U499" s="35">
        <v>0</v>
      </c>
      <c r="V499" s="40">
        <v>0</v>
      </c>
      <c r="W499" s="40">
        <v>0</v>
      </c>
      <c r="X499" s="40">
        <v>0</v>
      </c>
      <c r="Y499" s="35">
        <f t="shared" ref="Y499:AH499" si="376">Y493*Y464*Y357</f>
        <v>0</v>
      </c>
      <c r="Z499" s="111">
        <f t="shared" si="376"/>
        <v>0</v>
      </c>
      <c r="AA499" s="35">
        <f t="shared" si="376"/>
        <v>-51.470327663484184</v>
      </c>
      <c r="AB499" s="111">
        <f t="shared" si="376"/>
        <v>-153.9441319458858</v>
      </c>
      <c r="AC499" s="111">
        <f t="shared" si="376"/>
        <v>-245.09679839754375</v>
      </c>
      <c r="AD499" s="111">
        <f t="shared" si="376"/>
        <v>-196.07743871803495</v>
      </c>
      <c r="AE499" s="35">
        <f t="shared" si="376"/>
        <v>51.470327663484184</v>
      </c>
      <c r="AF499" s="111">
        <f t="shared" si="376"/>
        <v>153.9441319458858</v>
      </c>
      <c r="AG499" s="111">
        <f t="shared" si="376"/>
        <v>245.09679839754375</v>
      </c>
      <c r="AH499" s="108">
        <f t="shared" si="376"/>
        <v>196.07743871803495</v>
      </c>
      <c r="AJ499" s="118" t="s">
        <v>318</v>
      </c>
      <c r="AK499" s="213" t="s">
        <v>36</v>
      </c>
      <c r="AL499" s="35">
        <v>0</v>
      </c>
      <c r="AM499" s="40">
        <v>0</v>
      </c>
      <c r="AN499" s="40">
        <v>0</v>
      </c>
      <c r="AO499" s="40">
        <v>0</v>
      </c>
      <c r="AP499" s="35">
        <f t="shared" ref="AP499:AY499" si="377">AP493*AP464*AP357</f>
        <v>0</v>
      </c>
      <c r="AQ499" s="111">
        <f t="shared" si="377"/>
        <v>0</v>
      </c>
      <c r="AR499" s="35">
        <f t="shared" si="377"/>
        <v>51.470327663484184</v>
      </c>
      <c r="AS499" s="111">
        <f t="shared" si="377"/>
        <v>153.9441319458858</v>
      </c>
      <c r="AT499" s="111">
        <f t="shared" si="377"/>
        <v>294.11615807705243</v>
      </c>
      <c r="AU499" s="111">
        <f t="shared" si="377"/>
        <v>196.07743871803495</v>
      </c>
      <c r="AV499" s="35">
        <f t="shared" si="377"/>
        <v>-51.470327663484184</v>
      </c>
      <c r="AW499" s="111">
        <f t="shared" si="377"/>
        <v>-153.9441319458858</v>
      </c>
      <c r="AX499" s="111">
        <f t="shared" si="377"/>
        <v>-294.11615807705243</v>
      </c>
      <c r="AY499" s="108">
        <f t="shared" si="377"/>
        <v>-196.07743871803495</v>
      </c>
      <c r="BA499" s="118" t="s">
        <v>318</v>
      </c>
      <c r="BB499" s="213" t="s">
        <v>36</v>
      </c>
      <c r="BC499" s="35">
        <v>0</v>
      </c>
      <c r="BD499" s="40">
        <v>0</v>
      </c>
      <c r="BE499" s="40">
        <v>0</v>
      </c>
      <c r="BF499" s="40">
        <v>0</v>
      </c>
      <c r="BG499" s="35">
        <f t="shared" ref="BG499:BP499" si="378">BG493*BG464*BG357</f>
        <v>0</v>
      </c>
      <c r="BH499" s="111">
        <f t="shared" si="378"/>
        <v>0</v>
      </c>
      <c r="BI499" s="35">
        <f t="shared" si="378"/>
        <v>-51.470327663484184</v>
      </c>
      <c r="BJ499" s="111">
        <f t="shared" si="378"/>
        <v>-153.9441319458858</v>
      </c>
      <c r="BK499" s="111">
        <f t="shared" si="378"/>
        <v>-245.09679839754375</v>
      </c>
      <c r="BL499" s="111">
        <f t="shared" si="378"/>
        <v>-196.07743871803495</v>
      </c>
      <c r="BM499" s="35">
        <f t="shared" si="378"/>
        <v>51.470327663484184</v>
      </c>
      <c r="BN499" s="111">
        <f t="shared" si="378"/>
        <v>153.9441319458858</v>
      </c>
      <c r="BO499" s="111">
        <f t="shared" si="378"/>
        <v>245.09679839754375</v>
      </c>
      <c r="BP499" s="108">
        <f t="shared" si="378"/>
        <v>196.07743871803495</v>
      </c>
      <c r="BR499" s="118" t="s">
        <v>318</v>
      </c>
      <c r="BS499" s="213" t="s">
        <v>36</v>
      </c>
      <c r="BT499" s="35">
        <v>0</v>
      </c>
      <c r="BU499" s="40">
        <v>0</v>
      </c>
      <c r="BV499" s="40">
        <v>0</v>
      </c>
      <c r="BW499" s="40">
        <v>0</v>
      </c>
      <c r="BX499" s="35">
        <f t="shared" ref="BX499:CG499" si="379">BX493*BX464*BX357</f>
        <v>-1692.4294991644717</v>
      </c>
      <c r="BY499" s="111">
        <f t="shared" si="379"/>
        <v>291.87773669819558</v>
      </c>
      <c r="BZ499" s="35">
        <f t="shared" si="379"/>
        <v>0</v>
      </c>
      <c r="CA499" s="111">
        <f t="shared" si="379"/>
        <v>0</v>
      </c>
      <c r="CB499" s="111">
        <f t="shared" si="379"/>
        <v>0</v>
      </c>
      <c r="CC499" s="111">
        <f t="shared" si="379"/>
        <v>0</v>
      </c>
      <c r="CD499" s="35">
        <f t="shared" si="379"/>
        <v>0</v>
      </c>
      <c r="CE499" s="111">
        <f t="shared" si="379"/>
        <v>0</v>
      </c>
      <c r="CF499" s="111">
        <f t="shared" si="379"/>
        <v>0</v>
      </c>
      <c r="CG499" s="108">
        <f t="shared" si="379"/>
        <v>0</v>
      </c>
      <c r="CI499" s="118" t="s">
        <v>318</v>
      </c>
      <c r="CJ499" s="213" t="s">
        <v>36</v>
      </c>
      <c r="CK499" s="35">
        <v>0</v>
      </c>
      <c r="CL499" s="40">
        <v>0</v>
      </c>
      <c r="CM499" s="40">
        <v>0</v>
      </c>
      <c r="CN499" s="40">
        <v>0</v>
      </c>
      <c r="CO499" s="35">
        <f t="shared" ref="CO499:CX499" si="380">CO493*CO464*CO357</f>
        <v>140.05517624662764</v>
      </c>
      <c r="CP499" s="111">
        <f t="shared" si="380"/>
        <v>-1196.352690198805</v>
      </c>
      <c r="CQ499" s="35">
        <f t="shared" si="380"/>
        <v>0</v>
      </c>
      <c r="CR499" s="111">
        <f t="shared" si="380"/>
        <v>0</v>
      </c>
      <c r="CS499" s="111">
        <f t="shared" si="380"/>
        <v>0</v>
      </c>
      <c r="CT499" s="111">
        <f t="shared" si="380"/>
        <v>0</v>
      </c>
      <c r="CU499" s="35">
        <f t="shared" si="380"/>
        <v>0</v>
      </c>
      <c r="CV499" s="111">
        <f t="shared" si="380"/>
        <v>0</v>
      </c>
      <c r="CW499" s="111">
        <f t="shared" si="380"/>
        <v>0</v>
      </c>
      <c r="CX499" s="108">
        <f t="shared" si="380"/>
        <v>0</v>
      </c>
      <c r="CZ499" s="118" t="s">
        <v>318</v>
      </c>
      <c r="DA499" s="213" t="s">
        <v>36</v>
      </c>
      <c r="DB499" s="35">
        <v>0</v>
      </c>
      <c r="DC499" s="40">
        <v>0</v>
      </c>
      <c r="DD499" s="40">
        <v>0</v>
      </c>
      <c r="DE499" s="40">
        <v>0</v>
      </c>
      <c r="DF499" s="35">
        <f t="shared" ref="DF499:DO499" si="381">DF493*DF464*DF357</f>
        <v>-1692.4294991644717</v>
      </c>
      <c r="DG499" s="111">
        <f t="shared" si="381"/>
        <v>291.87773669819558</v>
      </c>
      <c r="DH499" s="35">
        <f t="shared" si="381"/>
        <v>0</v>
      </c>
      <c r="DI499" s="111">
        <f t="shared" si="381"/>
        <v>0</v>
      </c>
      <c r="DJ499" s="111">
        <f t="shared" si="381"/>
        <v>0</v>
      </c>
      <c r="DK499" s="111">
        <f t="shared" si="381"/>
        <v>0</v>
      </c>
      <c r="DL499" s="35">
        <f t="shared" si="381"/>
        <v>0</v>
      </c>
      <c r="DM499" s="111">
        <f t="shared" si="381"/>
        <v>0</v>
      </c>
      <c r="DN499" s="111">
        <f t="shared" si="381"/>
        <v>0</v>
      </c>
      <c r="DO499" s="108">
        <f t="shared" si="381"/>
        <v>0</v>
      </c>
      <c r="DQ499" s="118" t="s">
        <v>318</v>
      </c>
      <c r="DR499" s="213" t="s">
        <v>36</v>
      </c>
      <c r="DS499" s="35">
        <v>0</v>
      </c>
      <c r="DT499" s="40">
        <v>0</v>
      </c>
      <c r="DU499" s="40">
        <v>0</v>
      </c>
      <c r="DV499" s="40">
        <v>0</v>
      </c>
      <c r="DW499" s="35">
        <f t="shared" ref="DW499:EF499" si="382">DW493*DW464*DW357</f>
        <v>140.05517624662764</v>
      </c>
      <c r="DX499" s="111">
        <f t="shared" si="382"/>
        <v>-1196.352690198805</v>
      </c>
      <c r="DY499" s="35">
        <f t="shared" si="382"/>
        <v>0</v>
      </c>
      <c r="DZ499" s="111">
        <f t="shared" si="382"/>
        <v>0</v>
      </c>
      <c r="EA499" s="111">
        <f t="shared" si="382"/>
        <v>0</v>
      </c>
      <c r="EB499" s="111">
        <f t="shared" si="382"/>
        <v>0</v>
      </c>
      <c r="EC499" s="35">
        <f t="shared" si="382"/>
        <v>0</v>
      </c>
      <c r="ED499" s="111">
        <f t="shared" si="382"/>
        <v>0</v>
      </c>
      <c r="EE499" s="111">
        <f t="shared" si="382"/>
        <v>0</v>
      </c>
      <c r="EF499" s="108">
        <f t="shared" si="382"/>
        <v>0</v>
      </c>
    </row>
    <row r="500" spans="1:136" x14ac:dyDescent="0.2">
      <c r="B500" s="118" t="s">
        <v>319</v>
      </c>
      <c r="C500" s="17" t="s">
        <v>36</v>
      </c>
      <c r="D500" s="35">
        <v>0</v>
      </c>
      <c r="E500" s="40">
        <v>0</v>
      </c>
      <c r="F500" s="40">
        <v>0</v>
      </c>
      <c r="G500" s="40">
        <v>0</v>
      </c>
      <c r="H500" s="36">
        <f t="shared" ref="H500:Q500" si="383">H494*H464*H357</f>
        <v>-1128.2852281095127</v>
      </c>
      <c r="I500" s="144">
        <f t="shared" si="383"/>
        <v>-194.58496728708232</v>
      </c>
      <c r="J500" s="36">
        <f t="shared" si="383"/>
        <v>102.94055454127131</v>
      </c>
      <c r="K500" s="144">
        <f t="shared" si="383"/>
        <v>307.88796244883645</v>
      </c>
      <c r="L500" s="144">
        <f t="shared" si="383"/>
        <v>588.23174023583601</v>
      </c>
      <c r="M500" s="144">
        <f t="shared" si="383"/>
        <v>392.15449349055734</v>
      </c>
      <c r="N500" s="36">
        <f t="shared" si="383"/>
        <v>102.94055454127131</v>
      </c>
      <c r="O500" s="144">
        <f t="shared" si="383"/>
        <v>307.88796244883645</v>
      </c>
      <c r="P500" s="144">
        <f t="shared" si="383"/>
        <v>588.23174023583601</v>
      </c>
      <c r="Q500" s="109">
        <f t="shared" si="383"/>
        <v>392.15449349055734</v>
      </c>
      <c r="S500" s="118" t="s">
        <v>319</v>
      </c>
      <c r="T500" s="213" t="s">
        <v>36</v>
      </c>
      <c r="U500" s="35">
        <v>0</v>
      </c>
      <c r="V500" s="40">
        <v>0</v>
      </c>
      <c r="W500" s="40">
        <v>0</v>
      </c>
      <c r="X500" s="40">
        <v>0</v>
      </c>
      <c r="Y500" s="36">
        <f t="shared" ref="Y500:AH500" si="384">Y494*Y464*Y357</f>
        <v>93.370026082243029</v>
      </c>
      <c r="Z500" s="144">
        <f t="shared" si="384"/>
        <v>797.56767926036389</v>
      </c>
      <c r="AA500" s="36">
        <f t="shared" si="384"/>
        <v>-102.94055454127131</v>
      </c>
      <c r="AB500" s="144">
        <f t="shared" si="384"/>
        <v>-307.88796244883645</v>
      </c>
      <c r="AC500" s="144">
        <f t="shared" si="384"/>
        <v>-490.19311686319674</v>
      </c>
      <c r="AD500" s="144">
        <f t="shared" si="384"/>
        <v>-392.15449349055734</v>
      </c>
      <c r="AE500" s="36">
        <f t="shared" si="384"/>
        <v>-102.94055454127131</v>
      </c>
      <c r="AF500" s="144">
        <f t="shared" si="384"/>
        <v>-307.88796244883645</v>
      </c>
      <c r="AG500" s="144">
        <f t="shared" si="384"/>
        <v>-490.19311686319674</v>
      </c>
      <c r="AH500" s="109">
        <f t="shared" si="384"/>
        <v>-392.15449349055734</v>
      </c>
      <c r="AJ500" s="118" t="s">
        <v>319</v>
      </c>
      <c r="AK500" s="213" t="s">
        <v>36</v>
      </c>
      <c r="AL500" s="35">
        <v>0</v>
      </c>
      <c r="AM500" s="40">
        <v>0</v>
      </c>
      <c r="AN500" s="40">
        <v>0</v>
      </c>
      <c r="AO500" s="40">
        <v>0</v>
      </c>
      <c r="AP500" s="36">
        <f t="shared" ref="AP500:AY500" si="385">AP494*AP464*AP357</f>
        <v>-1128.2852281095127</v>
      </c>
      <c r="AQ500" s="144">
        <f t="shared" si="385"/>
        <v>-194.58496728708232</v>
      </c>
      <c r="AR500" s="36">
        <f t="shared" si="385"/>
        <v>102.94055454127131</v>
      </c>
      <c r="AS500" s="144">
        <f t="shared" si="385"/>
        <v>307.88796244883645</v>
      </c>
      <c r="AT500" s="144">
        <f t="shared" si="385"/>
        <v>588.23174023583601</v>
      </c>
      <c r="AU500" s="144">
        <f t="shared" si="385"/>
        <v>392.15449349055734</v>
      </c>
      <c r="AV500" s="36">
        <f t="shared" si="385"/>
        <v>102.94055454127131</v>
      </c>
      <c r="AW500" s="144">
        <f t="shared" si="385"/>
        <v>307.88796244883645</v>
      </c>
      <c r="AX500" s="144">
        <f t="shared" si="385"/>
        <v>588.23174023583601</v>
      </c>
      <c r="AY500" s="109">
        <f t="shared" si="385"/>
        <v>392.15449349055734</v>
      </c>
      <c r="BA500" s="118" t="s">
        <v>319</v>
      </c>
      <c r="BB500" s="213" t="s">
        <v>36</v>
      </c>
      <c r="BC500" s="35">
        <v>0</v>
      </c>
      <c r="BD500" s="40">
        <v>0</v>
      </c>
      <c r="BE500" s="40">
        <v>0</v>
      </c>
      <c r="BF500" s="40">
        <v>0</v>
      </c>
      <c r="BG500" s="36">
        <f t="shared" ref="BG500:BP500" si="386">BG494*BG464*BG357</f>
        <v>93.370026082243029</v>
      </c>
      <c r="BH500" s="144">
        <f t="shared" si="386"/>
        <v>797.56767926036389</v>
      </c>
      <c r="BI500" s="36">
        <f t="shared" si="386"/>
        <v>-102.94055454127131</v>
      </c>
      <c r="BJ500" s="144">
        <f t="shared" si="386"/>
        <v>-307.88796244883645</v>
      </c>
      <c r="BK500" s="144">
        <f t="shared" si="386"/>
        <v>-490.19311686319674</v>
      </c>
      <c r="BL500" s="144">
        <f t="shared" si="386"/>
        <v>-392.15449349055734</v>
      </c>
      <c r="BM500" s="36">
        <f t="shared" si="386"/>
        <v>-102.94055454127131</v>
      </c>
      <c r="BN500" s="144">
        <f t="shared" si="386"/>
        <v>-307.88796244883645</v>
      </c>
      <c r="BO500" s="144">
        <f t="shared" si="386"/>
        <v>-490.19311686319674</v>
      </c>
      <c r="BP500" s="109">
        <f t="shared" si="386"/>
        <v>-392.15449349055734</v>
      </c>
      <c r="BR500" s="118" t="s">
        <v>319</v>
      </c>
      <c r="BS500" s="213" t="s">
        <v>36</v>
      </c>
      <c r="BT500" s="35">
        <v>0</v>
      </c>
      <c r="BU500" s="40">
        <v>0</v>
      </c>
      <c r="BV500" s="40">
        <v>0</v>
      </c>
      <c r="BW500" s="40">
        <v>0</v>
      </c>
      <c r="BX500" s="36">
        <f t="shared" ref="BX500:CG500" si="387">BX494*BX464*BX357</f>
        <v>-3384.8556843285378</v>
      </c>
      <c r="BY500" s="144">
        <f t="shared" si="387"/>
        <v>-583.75490186124694</v>
      </c>
      <c r="BZ500" s="36">
        <f t="shared" si="387"/>
        <v>102.94055454127131</v>
      </c>
      <c r="CA500" s="144">
        <f t="shared" si="387"/>
        <v>306.95426127385889</v>
      </c>
      <c r="CB500" s="144">
        <f t="shared" si="387"/>
        <v>252.79959312516286</v>
      </c>
      <c r="CC500" s="144">
        <f t="shared" si="387"/>
        <v>0</v>
      </c>
      <c r="CD500" s="36">
        <f t="shared" si="387"/>
        <v>102.94055454127131</v>
      </c>
      <c r="CE500" s="144">
        <f t="shared" si="387"/>
        <v>306.95426127385889</v>
      </c>
      <c r="CF500" s="144">
        <f t="shared" si="387"/>
        <v>252.79959312516286</v>
      </c>
      <c r="CG500" s="109">
        <f t="shared" si="387"/>
        <v>0</v>
      </c>
      <c r="CI500" s="118" t="s">
        <v>319</v>
      </c>
      <c r="CJ500" s="213" t="s">
        <v>36</v>
      </c>
      <c r="CK500" s="35">
        <v>0</v>
      </c>
      <c r="CL500" s="40">
        <v>0</v>
      </c>
      <c r="CM500" s="40">
        <v>0</v>
      </c>
      <c r="CN500" s="40">
        <v>0</v>
      </c>
      <c r="CO500" s="36">
        <f t="shared" ref="CO500:CX500" si="388">CO494*CO464*CO357</f>
        <v>280.11007824672913</v>
      </c>
      <c r="CP500" s="144">
        <f t="shared" si="388"/>
        <v>2392.7030377810916</v>
      </c>
      <c r="CQ500" s="36">
        <f t="shared" si="388"/>
        <v>-102.94055454127131</v>
      </c>
      <c r="CR500" s="144">
        <f t="shared" si="388"/>
        <v>-306.95426127385889</v>
      </c>
      <c r="CS500" s="144">
        <f t="shared" si="388"/>
        <v>-210.66632760430241</v>
      </c>
      <c r="CT500" s="144">
        <f t="shared" si="388"/>
        <v>0</v>
      </c>
      <c r="CU500" s="36">
        <f t="shared" si="388"/>
        <v>-102.94055454127131</v>
      </c>
      <c r="CV500" s="144">
        <f t="shared" si="388"/>
        <v>-306.95426127385889</v>
      </c>
      <c r="CW500" s="144">
        <f t="shared" si="388"/>
        <v>-210.66632760430241</v>
      </c>
      <c r="CX500" s="109">
        <f t="shared" si="388"/>
        <v>0</v>
      </c>
      <c r="CZ500" s="118" t="s">
        <v>319</v>
      </c>
      <c r="DA500" s="213" t="s">
        <v>36</v>
      </c>
      <c r="DB500" s="35">
        <v>0</v>
      </c>
      <c r="DC500" s="40">
        <v>0</v>
      </c>
      <c r="DD500" s="40">
        <v>0</v>
      </c>
      <c r="DE500" s="40">
        <v>0</v>
      </c>
      <c r="DF500" s="36">
        <f t="shared" ref="DF500:DO500" si="389">DF494*DF464*DF357</f>
        <v>-3384.8556843285378</v>
      </c>
      <c r="DG500" s="144">
        <f t="shared" si="389"/>
        <v>-583.75490186124694</v>
      </c>
      <c r="DH500" s="36">
        <f t="shared" si="389"/>
        <v>102.94055454127131</v>
      </c>
      <c r="DI500" s="144">
        <f t="shared" si="389"/>
        <v>306.95426127385889</v>
      </c>
      <c r="DJ500" s="144">
        <f t="shared" si="389"/>
        <v>252.79959312516286</v>
      </c>
      <c r="DK500" s="144">
        <f t="shared" si="389"/>
        <v>0</v>
      </c>
      <c r="DL500" s="36">
        <f t="shared" si="389"/>
        <v>102.94055454127131</v>
      </c>
      <c r="DM500" s="144">
        <f t="shared" si="389"/>
        <v>306.95426127385889</v>
      </c>
      <c r="DN500" s="144">
        <f t="shared" si="389"/>
        <v>252.79959312516286</v>
      </c>
      <c r="DO500" s="109">
        <f t="shared" si="389"/>
        <v>0</v>
      </c>
      <c r="DQ500" s="118" t="s">
        <v>319</v>
      </c>
      <c r="DR500" s="213" t="s">
        <v>36</v>
      </c>
      <c r="DS500" s="35">
        <v>0</v>
      </c>
      <c r="DT500" s="40">
        <v>0</v>
      </c>
      <c r="DU500" s="40">
        <v>0</v>
      </c>
      <c r="DV500" s="40">
        <v>0</v>
      </c>
      <c r="DW500" s="36">
        <f t="shared" ref="DW500:EF500" si="390">DW494*DW464*DW357</f>
        <v>280.11007824672913</v>
      </c>
      <c r="DX500" s="144">
        <f t="shared" si="390"/>
        <v>2392.7030377810916</v>
      </c>
      <c r="DY500" s="36">
        <f t="shared" si="390"/>
        <v>-102.94055454127131</v>
      </c>
      <c r="DZ500" s="144">
        <f t="shared" si="390"/>
        <v>-306.95426127385889</v>
      </c>
      <c r="EA500" s="144">
        <f t="shared" si="390"/>
        <v>-210.66632760430241</v>
      </c>
      <c r="EB500" s="144">
        <f t="shared" si="390"/>
        <v>0</v>
      </c>
      <c r="EC500" s="36">
        <f t="shared" si="390"/>
        <v>-102.94055454127131</v>
      </c>
      <c r="ED500" s="144">
        <f t="shared" si="390"/>
        <v>-306.95426127385889</v>
      </c>
      <c r="EE500" s="144">
        <f t="shared" si="390"/>
        <v>-210.66632760430241</v>
      </c>
      <c r="EF500" s="109">
        <f t="shared" si="390"/>
        <v>0</v>
      </c>
    </row>
    <row r="501" spans="1:136" x14ac:dyDescent="0.2">
      <c r="B501" s="101" t="s">
        <v>39</v>
      </c>
      <c r="C501" s="105" t="s">
        <v>40</v>
      </c>
      <c r="D501" s="37">
        <f t="shared" ref="D501:G501" si="391">D492*D498*D495+D493*D499*D496+D494*D500*D497</f>
        <v>0</v>
      </c>
      <c r="E501" s="202">
        <f t="shared" si="391"/>
        <v>0</v>
      </c>
      <c r="F501" s="202">
        <f t="shared" si="391"/>
        <v>0</v>
      </c>
      <c r="G501" s="202">
        <f t="shared" si="391"/>
        <v>0</v>
      </c>
      <c r="H501" s="36">
        <f>IF(H491="+X",H498*H495-H500*H497,-H496*H499+H497*H500)</f>
        <v>35917.078104482345</v>
      </c>
      <c r="I501" s="109">
        <f>IF(I491="-X",I498*I495-I500*I497,-I496*I499+I497*I500)</f>
        <v>1589.1108519460327</v>
      </c>
      <c r="J501" s="144">
        <f>IF(J491="+Y",-J500*J497,J500*J497)</f>
        <v>-3757.3302407564029</v>
      </c>
      <c r="K501" s="144">
        <f>IF(J491="+Y",-K500*K497,K500*K497)</f>
        <v>-9803.1231571670778</v>
      </c>
      <c r="L501" s="144">
        <f>IF(J491="+Y",-L500*L497,L500*L497)</f>
        <v>-14264.619700719024</v>
      </c>
      <c r="M501" s="144">
        <f>IF(J491="+Y",-M500*M497,M500*M497)</f>
        <v>-4589.1412750144982</v>
      </c>
      <c r="N501" s="36">
        <f>J501</f>
        <v>-3757.3302407564029</v>
      </c>
      <c r="O501" s="144">
        <f t="shared" ref="O501:Q501" si="392">K501</f>
        <v>-9803.1231571670778</v>
      </c>
      <c r="P501" s="144">
        <f t="shared" si="392"/>
        <v>-14264.619700719024</v>
      </c>
      <c r="Q501" s="109">
        <f t="shared" si="392"/>
        <v>-4589.1412750144982</v>
      </c>
      <c r="S501" s="101" t="s">
        <v>39</v>
      </c>
      <c r="T501" s="207" t="s">
        <v>40</v>
      </c>
      <c r="U501" s="37">
        <f t="shared" ref="U501:X501" si="393">U492*U498*U495+U493*U499*U496+U494*U500*U497</f>
        <v>0</v>
      </c>
      <c r="V501" s="202">
        <f t="shared" si="393"/>
        <v>0</v>
      </c>
      <c r="W501" s="202">
        <f t="shared" si="393"/>
        <v>0</v>
      </c>
      <c r="X501" s="202">
        <f t="shared" si="393"/>
        <v>0</v>
      </c>
      <c r="Y501" s="36">
        <f>IF(Y491="+X",Y498*Y495-Y500*Y497,-Y496*Y499+Y497*Y500)</f>
        <v>-2972.2790264945083</v>
      </c>
      <c r="Z501" s="109">
        <f>IF(Z491="-X",Z498*Z495-Z500*Z497,-Z496*Z499+Z497*Z500)</f>
        <v>-6513.4705519371128</v>
      </c>
      <c r="AA501" s="144">
        <f>IF(AA491="+Y",-AA500*AA497,AA500*AA497)</f>
        <v>3757.3302407564029</v>
      </c>
      <c r="AB501" s="144">
        <f>IF(AA491="+Y",-AB500*AB497,AB500*AB497)</f>
        <v>9803.1231571670778</v>
      </c>
      <c r="AC501" s="144">
        <f>IF(AA491="+Y",-AC500*AC497,AC500*AC497)</f>
        <v>11887.183083932521</v>
      </c>
      <c r="AD501" s="144">
        <f>IF(AA491="+Y",-AD500*AD497,AD500*AD497)</f>
        <v>4589.1412750144982</v>
      </c>
      <c r="AE501" s="36">
        <f>AA501</f>
        <v>3757.3302407564029</v>
      </c>
      <c r="AF501" s="144">
        <f t="shared" ref="AF501" si="394">AB501</f>
        <v>9803.1231571670778</v>
      </c>
      <c r="AG501" s="144">
        <f t="shared" ref="AG501" si="395">AC501</f>
        <v>11887.183083932521</v>
      </c>
      <c r="AH501" s="109">
        <f t="shared" ref="AH501" si="396">AD501</f>
        <v>4589.1412750144982</v>
      </c>
      <c r="AJ501" s="101" t="s">
        <v>39</v>
      </c>
      <c r="AK501" s="207" t="s">
        <v>40</v>
      </c>
      <c r="AL501" s="37">
        <f t="shared" ref="AL501:AO501" si="397">AL492*AL498*AL495+AL493*AL499*AL496+AL494*AL500*AL497</f>
        <v>0</v>
      </c>
      <c r="AM501" s="202">
        <f t="shared" si="397"/>
        <v>0</v>
      </c>
      <c r="AN501" s="202">
        <f t="shared" si="397"/>
        <v>0</v>
      </c>
      <c r="AO501" s="202">
        <f t="shared" si="397"/>
        <v>0</v>
      </c>
      <c r="AP501" s="36">
        <f>IF(AP491="+X",AP498*AP495-AP500*AP497,-AP496*AP499+AP497*AP500)</f>
        <v>35917.078104482345</v>
      </c>
      <c r="AQ501" s="109">
        <f>IF(AQ491="-X",AQ498*AQ495-AQ500*AQ497,-AQ496*AQ499+AQ497*AQ500)</f>
        <v>1589.1108519460327</v>
      </c>
      <c r="AR501" s="144">
        <f>IF(AR491="+Y",-AR500*AR497,AR500*AR497)</f>
        <v>-3757.3302407564029</v>
      </c>
      <c r="AS501" s="144">
        <f>IF(AR491="+Y",-AS500*AS497,AS500*AS497)</f>
        <v>-9803.1231571670778</v>
      </c>
      <c r="AT501" s="144">
        <f>IF(AR491="+Y",-AT500*AT497,AT500*AT497)</f>
        <v>-14264.619700719024</v>
      </c>
      <c r="AU501" s="144">
        <f>IF(AR491="+Y",-AU500*AU497,AU500*AU497)</f>
        <v>-4589.1412750144982</v>
      </c>
      <c r="AV501" s="36">
        <f>AR501</f>
        <v>-3757.3302407564029</v>
      </c>
      <c r="AW501" s="144">
        <f t="shared" ref="AW501" si="398">AS501</f>
        <v>-9803.1231571670778</v>
      </c>
      <c r="AX501" s="144">
        <f t="shared" ref="AX501" si="399">AT501</f>
        <v>-14264.619700719024</v>
      </c>
      <c r="AY501" s="109">
        <f t="shared" ref="AY501" si="400">AU501</f>
        <v>-4589.1412750144982</v>
      </c>
      <c r="BA501" s="101" t="s">
        <v>39</v>
      </c>
      <c r="BB501" s="207" t="s">
        <v>40</v>
      </c>
      <c r="BC501" s="37">
        <f t="shared" ref="BC501:BF501" si="401">BC492*BC498*BC495+BC493*BC499*BC496+BC494*BC500*BC497</f>
        <v>0</v>
      </c>
      <c r="BD501" s="202">
        <f t="shared" si="401"/>
        <v>0</v>
      </c>
      <c r="BE501" s="202">
        <f t="shared" si="401"/>
        <v>0</v>
      </c>
      <c r="BF501" s="202">
        <f t="shared" si="401"/>
        <v>0</v>
      </c>
      <c r="BG501" s="36">
        <f>IF(BG491="+X",BG498*BG495-BG500*BG497,-BG496*BG499+BG497*BG500)</f>
        <v>-2972.2790264945083</v>
      </c>
      <c r="BH501" s="109">
        <f>IF(BH491="-X",BH498*BH495-BH500*BH497,-BH496*BH499+BH497*BH500)</f>
        <v>-6513.4705519371128</v>
      </c>
      <c r="BI501" s="144">
        <f>IF(BI491="+Y",-BI500*BI497,BI500*BI497)</f>
        <v>3757.3302407564029</v>
      </c>
      <c r="BJ501" s="144">
        <f>IF(BI491="+Y",-BJ500*BJ497,BJ500*BJ497)</f>
        <v>9803.1231571670778</v>
      </c>
      <c r="BK501" s="144">
        <f>IF(BI491="+Y",-BK500*BK497,BK500*BK497)</f>
        <v>11887.183083932521</v>
      </c>
      <c r="BL501" s="144">
        <f>IF(BI491="+Y",-BL500*BL497,BL500*BL497)</f>
        <v>4589.1412750144982</v>
      </c>
      <c r="BM501" s="36">
        <f>BI501</f>
        <v>3757.3302407564029</v>
      </c>
      <c r="BN501" s="144">
        <f t="shared" ref="BN501" si="402">BJ501</f>
        <v>9803.1231571670778</v>
      </c>
      <c r="BO501" s="144">
        <f t="shared" ref="BO501" si="403">BK501</f>
        <v>11887.183083932521</v>
      </c>
      <c r="BP501" s="109">
        <f t="shared" ref="BP501" si="404">BL501</f>
        <v>4589.1412750144982</v>
      </c>
      <c r="BR501" s="101" t="s">
        <v>39</v>
      </c>
      <c r="BS501" s="207" t="s">
        <v>40</v>
      </c>
      <c r="BT501" s="37">
        <f t="shared" ref="BT501:BW501" si="405">BT492*BT498*BT495+BT493*BT499*BT496+BT494*BT500*BT497</f>
        <v>0</v>
      </c>
      <c r="BU501" s="202">
        <f t="shared" si="405"/>
        <v>0</v>
      </c>
      <c r="BV501" s="202">
        <f t="shared" si="405"/>
        <v>0</v>
      </c>
      <c r="BW501" s="202">
        <f t="shared" si="405"/>
        <v>0</v>
      </c>
      <c r="BX501" s="36">
        <f>IF(BX491="+X",BX498*BX495-BX500*BX497,-BX496*BX499+BX497*BX500)</f>
        <v>-35352.934938083374</v>
      </c>
      <c r="BY501" s="109">
        <f>IF(BY491="-X",BY498*BY495-BY500*BY497,-BY496*BY499+BY497*BY500)</f>
        <v>-5578.1027765889421</v>
      </c>
      <c r="BZ501" s="144">
        <f>IF(BZ491="+Y",-BZ500*BZ497,BZ500*BZ497)</f>
        <v>1698.5191499309767</v>
      </c>
      <c r="CA501" s="144">
        <f>IF(BZ491="+Y",-CA500*CA497,CA500*CA497)</f>
        <v>3636.3381301655659</v>
      </c>
      <c r="CB501" s="144">
        <f>IF(BZ491="+Y",-CB500*CB497,CB500*CB497)</f>
        <v>1601.0640897926974</v>
      </c>
      <c r="CC501" s="144">
        <f>IF(BZ491="+Y",-CC500*CC497,CC500*CC497)</f>
        <v>0</v>
      </c>
      <c r="CD501" s="36">
        <f>BZ501</f>
        <v>1698.5191499309767</v>
      </c>
      <c r="CE501" s="144">
        <f t="shared" ref="CE501" si="406">CA501</f>
        <v>3636.3381301655659</v>
      </c>
      <c r="CF501" s="144">
        <f t="shared" ref="CF501" si="407">CB501</f>
        <v>1601.0640897926974</v>
      </c>
      <c r="CG501" s="109">
        <f t="shared" ref="CG501" si="408">CC501</f>
        <v>0</v>
      </c>
      <c r="CI501" s="101" t="s">
        <v>39</v>
      </c>
      <c r="CJ501" s="207" t="s">
        <v>40</v>
      </c>
      <c r="CK501" s="37">
        <f t="shared" ref="CK501:CN501" si="409">CK492*CK498*CK495+CK493*CK499*CK496+CK494*CK500*CK497</f>
        <v>0</v>
      </c>
      <c r="CL501" s="202">
        <f t="shared" si="409"/>
        <v>0</v>
      </c>
      <c r="CM501" s="202">
        <f t="shared" si="409"/>
        <v>0</v>
      </c>
      <c r="CN501" s="202">
        <f t="shared" si="409"/>
        <v>0</v>
      </c>
      <c r="CO501" s="36">
        <f>IF(CO491="+X",CO498*CO495-CO500*CO497,-CO496*CO499+CO497*CO500)</f>
        <v>2925.5939677447377</v>
      </c>
      <c r="CP501" s="109">
        <f>IF(CP491="-X",CP498*CP495-CP500*CP497,-CP496*CP499+CP497*CP500)</f>
        <v>22863.608367218301</v>
      </c>
      <c r="CQ501" s="144">
        <f>IF(CQ491="+Y",-CQ500*CQ497,CQ500*CQ497)</f>
        <v>-1698.5191499309767</v>
      </c>
      <c r="CR501" s="144">
        <f>IF(CQ491="+Y",-CR500*CR497,CR500*CR497)</f>
        <v>-3636.3381301655659</v>
      </c>
      <c r="CS501" s="144">
        <f>IF(CQ491="+Y",-CS500*CS497,CS500*CS497)</f>
        <v>-1334.220074827248</v>
      </c>
      <c r="CT501" s="144">
        <f>IF(CQ491="+Y",-CT500*CT497,CT500*CT497)</f>
        <v>0</v>
      </c>
      <c r="CU501" s="36">
        <f>CQ501</f>
        <v>-1698.5191499309767</v>
      </c>
      <c r="CV501" s="144">
        <f t="shared" ref="CV501" si="410">CR501</f>
        <v>-3636.3381301655659</v>
      </c>
      <c r="CW501" s="144">
        <f t="shared" ref="CW501" si="411">CS501</f>
        <v>-1334.220074827248</v>
      </c>
      <c r="CX501" s="109">
        <f t="shared" ref="CX501" si="412">CT501</f>
        <v>0</v>
      </c>
      <c r="CZ501" s="101" t="s">
        <v>39</v>
      </c>
      <c r="DA501" s="207" t="s">
        <v>40</v>
      </c>
      <c r="DB501" s="37">
        <f t="shared" ref="DB501:DE501" si="413">DB492*DB498*DB495+DB493*DB499*DB496+DB494*DB500*DB497</f>
        <v>0</v>
      </c>
      <c r="DC501" s="202">
        <f t="shared" si="413"/>
        <v>0</v>
      </c>
      <c r="DD501" s="202">
        <f t="shared" si="413"/>
        <v>0</v>
      </c>
      <c r="DE501" s="202">
        <f t="shared" si="413"/>
        <v>0</v>
      </c>
      <c r="DF501" s="36">
        <f>IF(DF491="+X",DF498*DF495-DF500*DF497,-DF496*DF499+DF497*DF500)</f>
        <v>-35352.934938083374</v>
      </c>
      <c r="DG501" s="109">
        <f>IF(DG491="-X",DG498*DG495-DG500*DG497,-DG496*DG499+DG497*DG500)</f>
        <v>-5578.1027765889421</v>
      </c>
      <c r="DH501" s="144">
        <f>IF(DH491="+Y",-DH500*DH497,DH500*DH497)</f>
        <v>1698.5191499309767</v>
      </c>
      <c r="DI501" s="144">
        <f>IF(DH491="+Y",-DI500*DI497,DI500*DI497)</f>
        <v>3636.3381301655659</v>
      </c>
      <c r="DJ501" s="144">
        <f>IF(DH491="+Y",-DJ500*DJ497,DJ500*DJ497)</f>
        <v>1601.0640897926974</v>
      </c>
      <c r="DK501" s="144">
        <f>IF(DH491="+Y",-DK500*DK497,DK500*DK497)</f>
        <v>0</v>
      </c>
      <c r="DL501" s="36">
        <f>DH501</f>
        <v>1698.5191499309767</v>
      </c>
      <c r="DM501" s="144">
        <f t="shared" ref="DM501" si="414">DI501</f>
        <v>3636.3381301655659</v>
      </c>
      <c r="DN501" s="144">
        <f t="shared" ref="DN501" si="415">DJ501</f>
        <v>1601.0640897926974</v>
      </c>
      <c r="DO501" s="109">
        <f t="shared" ref="DO501" si="416">DK501</f>
        <v>0</v>
      </c>
      <c r="DQ501" s="101" t="s">
        <v>39</v>
      </c>
      <c r="DR501" s="207" t="s">
        <v>40</v>
      </c>
      <c r="DS501" s="37">
        <f t="shared" ref="DS501:DV501" si="417">DS492*DS498*DS495+DS493*DS499*DS496+DS494*DS500*DS497</f>
        <v>0</v>
      </c>
      <c r="DT501" s="202">
        <f t="shared" si="417"/>
        <v>0</v>
      </c>
      <c r="DU501" s="202">
        <f t="shared" si="417"/>
        <v>0</v>
      </c>
      <c r="DV501" s="202">
        <f t="shared" si="417"/>
        <v>0</v>
      </c>
      <c r="DW501" s="36">
        <f>IF(DW491="+X",DW498*DW495-DW500*DW497,-DW496*DW499+DW497*DW500)</f>
        <v>2925.5939677447377</v>
      </c>
      <c r="DX501" s="109">
        <f>IF(DX491="-X",DX498*DX495-DX500*DX497,-DX496*DX499+DX497*DX500)</f>
        <v>22863.608367218301</v>
      </c>
      <c r="DY501" s="144">
        <f>IF(DY491="+Y",-DY500*DY497,DY500*DY497)</f>
        <v>-1698.5191499309767</v>
      </c>
      <c r="DZ501" s="144">
        <f>IF(DY491="+Y",-DZ500*DZ497,DZ500*DZ497)</f>
        <v>-3636.3381301655659</v>
      </c>
      <c r="EA501" s="144">
        <f>IF(DY491="+Y",-EA500*EA497,EA500*EA497)</f>
        <v>-1334.220074827248</v>
      </c>
      <c r="EB501" s="144">
        <f>IF(DY491="+Y",-EB500*EB497,EB500*EB497)</f>
        <v>0</v>
      </c>
      <c r="EC501" s="36">
        <f>DY501</f>
        <v>-1698.5191499309767</v>
      </c>
      <c r="ED501" s="144">
        <f t="shared" ref="ED501" si="418">DZ501</f>
        <v>-3636.3381301655659</v>
      </c>
      <c r="EE501" s="144">
        <f t="shared" ref="EE501" si="419">EA501</f>
        <v>-1334.220074827248</v>
      </c>
      <c r="EF501" s="109">
        <f t="shared" ref="EF501" si="420">EB501</f>
        <v>0</v>
      </c>
    </row>
    <row r="502" spans="1:136" x14ac:dyDescent="0.2">
      <c r="B502" s="118" t="s">
        <v>35</v>
      </c>
      <c r="C502" s="17" t="s">
        <v>36</v>
      </c>
      <c r="D502" s="20">
        <f>SUM(D498:Q498)</f>
        <v>-466.85058748875872</v>
      </c>
      <c r="E502" s="147"/>
      <c r="F502" s="147"/>
      <c r="G502" s="147"/>
      <c r="H502" s="147"/>
      <c r="I502" s="147"/>
      <c r="J502" s="147"/>
      <c r="K502" s="147"/>
      <c r="L502" s="147"/>
      <c r="M502" s="147"/>
      <c r="N502" s="147"/>
      <c r="O502" s="147"/>
      <c r="P502" s="147"/>
      <c r="Q502" s="147"/>
      <c r="S502" s="118" t="s">
        <v>35</v>
      </c>
      <c r="T502" s="213" t="s">
        <v>36</v>
      </c>
      <c r="U502" s="20">
        <f>SUM(U498:AH498)</f>
        <v>-352.09917131739246</v>
      </c>
      <c r="V502" s="147"/>
      <c r="W502" s="147"/>
      <c r="X502" s="147"/>
      <c r="Y502" s="147"/>
      <c r="Z502" s="147"/>
      <c r="AA502" s="147"/>
      <c r="AB502" s="147"/>
      <c r="AC502" s="147"/>
      <c r="AD502" s="147"/>
      <c r="AE502" s="147"/>
      <c r="AF502" s="147"/>
      <c r="AG502" s="147"/>
      <c r="AH502" s="147"/>
      <c r="AJ502" s="118" t="s">
        <v>35</v>
      </c>
      <c r="AK502" s="213" t="s">
        <v>36</v>
      </c>
      <c r="AL502" s="20">
        <f>SUM(AL498:AY498)</f>
        <v>-466.85058748875872</v>
      </c>
      <c r="AM502" s="147"/>
      <c r="AN502" s="147"/>
      <c r="AO502" s="147"/>
      <c r="AP502" s="147"/>
      <c r="AQ502" s="147"/>
      <c r="AR502" s="147"/>
      <c r="AS502" s="147"/>
      <c r="AT502" s="147"/>
      <c r="AU502" s="147"/>
      <c r="AV502" s="147"/>
      <c r="AW502" s="147"/>
      <c r="AX502" s="147"/>
      <c r="AY502" s="147"/>
      <c r="BA502" s="118" t="s">
        <v>35</v>
      </c>
      <c r="BB502" s="213" t="s">
        <v>36</v>
      </c>
      <c r="BC502" s="20">
        <f>SUM(BC498:BP498)</f>
        <v>-352.09917131739246</v>
      </c>
      <c r="BD502" s="147"/>
      <c r="BE502" s="147"/>
      <c r="BF502" s="147"/>
      <c r="BG502" s="147"/>
      <c r="BH502" s="147"/>
      <c r="BI502" s="147"/>
      <c r="BJ502" s="147"/>
      <c r="BK502" s="147"/>
      <c r="BL502" s="147"/>
      <c r="BM502" s="147"/>
      <c r="BN502" s="147"/>
      <c r="BO502" s="147"/>
      <c r="BP502" s="147"/>
      <c r="BR502" s="118" t="s">
        <v>35</v>
      </c>
      <c r="BS502" s="213" t="s">
        <v>36</v>
      </c>
      <c r="BT502" s="20">
        <f>SUM(BT498:CG498)</f>
        <v>4.2632564145606011E-14</v>
      </c>
      <c r="BU502" s="147"/>
      <c r="BV502" s="147"/>
      <c r="BW502" s="147"/>
      <c r="BX502" s="147"/>
      <c r="BY502" s="147"/>
      <c r="BZ502" s="147"/>
      <c r="CA502" s="147"/>
      <c r="CB502" s="147"/>
      <c r="CC502" s="147"/>
      <c r="CD502" s="147"/>
      <c r="CE502" s="147"/>
      <c r="CF502" s="147"/>
      <c r="CG502" s="147"/>
      <c r="CI502" s="118" t="s">
        <v>35</v>
      </c>
      <c r="CJ502" s="213" t="s">
        <v>36</v>
      </c>
      <c r="CK502" s="20">
        <f>SUM(CK498:CX498)</f>
        <v>-5.6843418860808015E-14</v>
      </c>
      <c r="CL502" s="147"/>
      <c r="CM502" s="147"/>
      <c r="CN502" s="147"/>
      <c r="CO502" s="147"/>
      <c r="CP502" s="147"/>
      <c r="CQ502" s="147"/>
      <c r="CR502" s="147"/>
      <c r="CS502" s="147"/>
      <c r="CT502" s="147"/>
      <c r="CU502" s="147"/>
      <c r="CV502" s="147"/>
      <c r="CW502" s="147"/>
      <c r="CX502" s="147"/>
      <c r="CZ502" s="118" t="s">
        <v>35</v>
      </c>
      <c r="DA502" s="213" t="s">
        <v>36</v>
      </c>
      <c r="DB502" s="20">
        <f>SUM(DB498:DO498)</f>
        <v>4.2632564145606011E-14</v>
      </c>
      <c r="DC502" s="147"/>
      <c r="DD502" s="147"/>
      <c r="DE502" s="147"/>
      <c r="DF502" s="147"/>
      <c r="DG502" s="147"/>
      <c r="DH502" s="147"/>
      <c r="DI502" s="147"/>
      <c r="DJ502" s="147"/>
      <c r="DK502" s="147"/>
      <c r="DL502" s="147"/>
      <c r="DM502" s="147"/>
      <c r="DN502" s="147"/>
      <c r="DO502" s="147"/>
      <c r="DQ502" s="118" t="s">
        <v>35</v>
      </c>
      <c r="DR502" s="213" t="s">
        <v>36</v>
      </c>
      <c r="DS502" s="20">
        <f>SUM(DS498:EF498)</f>
        <v>-5.6843418860808015E-14</v>
      </c>
      <c r="DT502" s="147"/>
      <c r="DU502" s="147"/>
      <c r="DV502" s="147"/>
      <c r="DW502" s="147"/>
      <c r="DX502" s="147"/>
      <c r="DY502" s="147"/>
      <c r="DZ502" s="147"/>
      <c r="EA502" s="147"/>
      <c r="EB502" s="147"/>
      <c r="EC502" s="147"/>
      <c r="ED502" s="147"/>
      <c r="EE502" s="147"/>
      <c r="EF502" s="147"/>
    </row>
    <row r="503" spans="1:136" x14ac:dyDescent="0.2">
      <c r="B503" s="118" t="s">
        <v>37</v>
      </c>
      <c r="C503" s="17" t="s">
        <v>36</v>
      </c>
      <c r="D503" s="21">
        <f>SUM(D499:Q499)</f>
        <v>0</v>
      </c>
      <c r="E503" s="147"/>
      <c r="F503" s="147"/>
      <c r="G503" s="147"/>
      <c r="H503" s="147"/>
      <c r="I503" s="147"/>
      <c r="J503" s="147"/>
      <c r="K503" s="147"/>
      <c r="L503" s="147"/>
      <c r="M503" s="147"/>
      <c r="N503" s="147"/>
      <c r="O503" s="147"/>
      <c r="P503" s="147"/>
      <c r="Q503" s="147"/>
      <c r="S503" s="118" t="s">
        <v>37</v>
      </c>
      <c r="T503" s="213" t="s">
        <v>36</v>
      </c>
      <c r="U503" s="21">
        <f>SUM(U499:AH499)</f>
        <v>0</v>
      </c>
      <c r="V503" s="147"/>
      <c r="W503" s="147"/>
      <c r="X503" s="147"/>
      <c r="Y503" s="147"/>
      <c r="Z503" s="147"/>
      <c r="AA503" s="147"/>
      <c r="AB503" s="147"/>
      <c r="AC503" s="147"/>
      <c r="AD503" s="147"/>
      <c r="AE503" s="147"/>
      <c r="AF503" s="147"/>
      <c r="AG503" s="147"/>
      <c r="AH503" s="147"/>
      <c r="AJ503" s="118" t="s">
        <v>37</v>
      </c>
      <c r="AK503" s="213" t="s">
        <v>36</v>
      </c>
      <c r="AL503" s="21">
        <f>SUM(AL499:AY499)</f>
        <v>0</v>
      </c>
      <c r="AM503" s="147"/>
      <c r="AN503" s="147"/>
      <c r="AO503" s="147"/>
      <c r="AP503" s="147"/>
      <c r="AQ503" s="147"/>
      <c r="AR503" s="147"/>
      <c r="AS503" s="147"/>
      <c r="AT503" s="147"/>
      <c r="AU503" s="147"/>
      <c r="AV503" s="147"/>
      <c r="AW503" s="147"/>
      <c r="AX503" s="147"/>
      <c r="AY503" s="147"/>
      <c r="BA503" s="118" t="s">
        <v>37</v>
      </c>
      <c r="BB503" s="213" t="s">
        <v>36</v>
      </c>
      <c r="BC503" s="21">
        <f>SUM(BC499:BP499)</f>
        <v>0</v>
      </c>
      <c r="BD503" s="147"/>
      <c r="BE503" s="147"/>
      <c r="BF503" s="147"/>
      <c r="BG503" s="147"/>
      <c r="BH503" s="147"/>
      <c r="BI503" s="147"/>
      <c r="BJ503" s="147"/>
      <c r="BK503" s="147"/>
      <c r="BL503" s="147"/>
      <c r="BM503" s="147"/>
      <c r="BN503" s="147"/>
      <c r="BO503" s="147"/>
      <c r="BP503" s="147"/>
      <c r="BR503" s="118" t="s">
        <v>37</v>
      </c>
      <c r="BS503" s="213" t="s">
        <v>36</v>
      </c>
      <c r="BT503" s="21">
        <f>SUM(BT499:CG499)</f>
        <v>-1400.5517624662762</v>
      </c>
      <c r="BU503" s="147"/>
      <c r="BV503" s="147"/>
      <c r="BW503" s="147"/>
      <c r="BX503" s="147"/>
      <c r="BY503" s="147"/>
      <c r="BZ503" s="147"/>
      <c r="CA503" s="147"/>
      <c r="CB503" s="147"/>
      <c r="CC503" s="147"/>
      <c r="CD503" s="147"/>
      <c r="CE503" s="147"/>
      <c r="CF503" s="147"/>
      <c r="CG503" s="147"/>
      <c r="CI503" s="118" t="s">
        <v>37</v>
      </c>
      <c r="CJ503" s="213" t="s">
        <v>36</v>
      </c>
      <c r="CK503" s="21">
        <f>SUM(CK499:CX499)</f>
        <v>-1056.2975139521773</v>
      </c>
      <c r="CL503" s="147"/>
      <c r="CM503" s="147"/>
      <c r="CN503" s="147"/>
      <c r="CO503" s="147"/>
      <c r="CP503" s="147"/>
      <c r="CQ503" s="147"/>
      <c r="CR503" s="147"/>
      <c r="CS503" s="147"/>
      <c r="CT503" s="147"/>
      <c r="CU503" s="147"/>
      <c r="CV503" s="147"/>
      <c r="CW503" s="147"/>
      <c r="CX503" s="147"/>
      <c r="CZ503" s="118" t="s">
        <v>37</v>
      </c>
      <c r="DA503" s="213" t="s">
        <v>36</v>
      </c>
      <c r="DB503" s="21">
        <f>SUM(DB499:DO499)</f>
        <v>-1400.5517624662762</v>
      </c>
      <c r="DC503" s="147"/>
      <c r="DD503" s="147"/>
      <c r="DE503" s="147"/>
      <c r="DF503" s="147"/>
      <c r="DG503" s="147"/>
      <c r="DH503" s="147"/>
      <c r="DI503" s="147"/>
      <c r="DJ503" s="147"/>
      <c r="DK503" s="147"/>
      <c r="DL503" s="147"/>
      <c r="DM503" s="147"/>
      <c r="DN503" s="147"/>
      <c r="DO503" s="147"/>
      <c r="DQ503" s="118" t="s">
        <v>37</v>
      </c>
      <c r="DR503" s="213" t="s">
        <v>36</v>
      </c>
      <c r="DS503" s="21">
        <f>SUM(DS499:EF499)</f>
        <v>-1056.2975139521773</v>
      </c>
      <c r="DT503" s="147"/>
      <c r="DU503" s="147"/>
      <c r="DV503" s="147"/>
      <c r="DW503" s="147"/>
      <c r="DX503" s="147"/>
      <c r="DY503" s="147"/>
      <c r="DZ503" s="147"/>
      <c r="EA503" s="147"/>
      <c r="EB503" s="147"/>
      <c r="EC503" s="147"/>
      <c r="ED503" s="147"/>
      <c r="EE503" s="147"/>
      <c r="EF503" s="147"/>
    </row>
    <row r="504" spans="1:136" x14ac:dyDescent="0.2">
      <c r="B504" s="118" t="s">
        <v>38</v>
      </c>
      <c r="C504" s="17" t="s">
        <v>36</v>
      </c>
      <c r="D504" s="21">
        <f>SUM(D500:Q500)</f>
        <v>1459.5593060364072</v>
      </c>
      <c r="E504" s="147"/>
      <c r="F504" s="147"/>
      <c r="G504" s="147"/>
      <c r="H504" s="147"/>
      <c r="I504" s="147"/>
      <c r="J504" s="147"/>
      <c r="K504" s="147"/>
      <c r="L504" s="147"/>
      <c r="M504" s="147"/>
      <c r="N504" s="147"/>
      <c r="O504" s="147"/>
      <c r="P504" s="147"/>
      <c r="Q504" s="147"/>
      <c r="S504" s="118" t="s">
        <v>38</v>
      </c>
      <c r="T504" s="213" t="s">
        <v>36</v>
      </c>
      <c r="U504" s="21">
        <f>SUM(U500:AH500)</f>
        <v>-1695.4145493451167</v>
      </c>
      <c r="V504" s="147"/>
      <c r="W504" s="147"/>
      <c r="X504" s="147"/>
      <c r="Y504" s="147"/>
      <c r="Z504" s="147"/>
      <c r="AA504" s="147"/>
      <c r="AB504" s="147"/>
      <c r="AC504" s="147"/>
      <c r="AD504" s="147"/>
      <c r="AE504" s="147"/>
      <c r="AF504" s="147"/>
      <c r="AG504" s="147"/>
      <c r="AH504" s="147"/>
      <c r="AJ504" s="118" t="s">
        <v>38</v>
      </c>
      <c r="AK504" s="213" t="s">
        <v>36</v>
      </c>
      <c r="AL504" s="21">
        <f>SUM(AL500:AY500)</f>
        <v>1459.5593060364072</v>
      </c>
      <c r="AM504" s="147"/>
      <c r="AN504" s="147"/>
      <c r="AO504" s="147"/>
      <c r="AP504" s="147"/>
      <c r="AQ504" s="147"/>
      <c r="AR504" s="147"/>
      <c r="AS504" s="147"/>
      <c r="AT504" s="147"/>
      <c r="AU504" s="147"/>
      <c r="AV504" s="147"/>
      <c r="AW504" s="147"/>
      <c r="AX504" s="147"/>
      <c r="AY504" s="147"/>
      <c r="BA504" s="118" t="s">
        <v>38</v>
      </c>
      <c r="BB504" s="213" t="s">
        <v>36</v>
      </c>
      <c r="BC504" s="21">
        <f>SUM(BC500:BP500)</f>
        <v>-1695.4145493451167</v>
      </c>
      <c r="BD504" s="147"/>
      <c r="BE504" s="147"/>
      <c r="BF504" s="147"/>
      <c r="BG504" s="147"/>
      <c r="BH504" s="147"/>
      <c r="BI504" s="147"/>
      <c r="BJ504" s="147"/>
      <c r="BK504" s="147"/>
      <c r="BL504" s="147"/>
      <c r="BM504" s="147"/>
      <c r="BN504" s="147"/>
      <c r="BO504" s="147"/>
      <c r="BP504" s="147"/>
      <c r="BR504" s="118" t="s">
        <v>38</v>
      </c>
      <c r="BS504" s="213" t="s">
        <v>36</v>
      </c>
      <c r="BT504" s="21">
        <f>SUM(BT500:CG500)</f>
        <v>-2643.2217683091985</v>
      </c>
      <c r="BU504" s="147"/>
      <c r="BV504" s="147"/>
      <c r="BW504" s="147"/>
      <c r="BX504" s="147"/>
      <c r="BY504" s="147"/>
      <c r="BZ504" s="147"/>
      <c r="CA504" s="147"/>
      <c r="CB504" s="147"/>
      <c r="CC504" s="147"/>
      <c r="CD504" s="147"/>
      <c r="CE504" s="147"/>
      <c r="CF504" s="147"/>
      <c r="CG504" s="147"/>
      <c r="CI504" s="118" t="s">
        <v>38</v>
      </c>
      <c r="CJ504" s="213" t="s">
        <v>36</v>
      </c>
      <c r="CK504" s="21">
        <f>SUM(CK500:CX500)</f>
        <v>1431.6908291889558</v>
      </c>
      <c r="CL504" s="147"/>
      <c r="CM504" s="147"/>
      <c r="CN504" s="147"/>
      <c r="CO504" s="147"/>
      <c r="CP504" s="147"/>
      <c r="CQ504" s="147"/>
      <c r="CR504" s="147"/>
      <c r="CS504" s="147"/>
      <c r="CT504" s="147"/>
      <c r="CU504" s="147"/>
      <c r="CV504" s="147"/>
      <c r="CW504" s="147"/>
      <c r="CX504" s="147"/>
      <c r="CZ504" s="118" t="s">
        <v>38</v>
      </c>
      <c r="DA504" s="213" t="s">
        <v>36</v>
      </c>
      <c r="DB504" s="21">
        <f>SUM(DB500:DO500)</f>
        <v>-2643.2217683091985</v>
      </c>
      <c r="DC504" s="147"/>
      <c r="DD504" s="147"/>
      <c r="DE504" s="147"/>
      <c r="DF504" s="147"/>
      <c r="DG504" s="147"/>
      <c r="DH504" s="147"/>
      <c r="DI504" s="147"/>
      <c r="DJ504" s="147"/>
      <c r="DK504" s="147"/>
      <c r="DL504" s="147"/>
      <c r="DM504" s="147"/>
      <c r="DN504" s="147"/>
      <c r="DO504" s="147"/>
      <c r="DQ504" s="118" t="s">
        <v>38</v>
      </c>
      <c r="DR504" s="213" t="s">
        <v>36</v>
      </c>
      <c r="DS504" s="21">
        <f>SUM(DS500:EF500)</f>
        <v>1431.6908291889558</v>
      </c>
      <c r="DT504" s="147"/>
      <c r="DU504" s="147"/>
      <c r="DV504" s="147"/>
      <c r="DW504" s="147"/>
      <c r="DX504" s="147"/>
      <c r="DY504" s="147"/>
      <c r="DZ504" s="147"/>
      <c r="EA504" s="147"/>
      <c r="EB504" s="147"/>
      <c r="EC504" s="147"/>
      <c r="ED504" s="147"/>
      <c r="EE504" s="147"/>
      <c r="EF504" s="147"/>
    </row>
    <row r="505" spans="1:136" x14ac:dyDescent="0.2">
      <c r="B505" s="101" t="s">
        <v>39</v>
      </c>
      <c r="C505" s="105" t="s">
        <v>40</v>
      </c>
      <c r="D505" s="114">
        <f>SUM(D501:Q501)</f>
        <v>-27322.239790885633</v>
      </c>
      <c r="E505" s="204" t="str">
        <f>IF(D491="+X","Must be NEGATIVE for overturn","Must be POSITIVE for overturn")</f>
        <v>Must be NEGATIVE for overturn</v>
      </c>
      <c r="F505" s="17"/>
      <c r="G505" s="17"/>
      <c r="H505" s="17"/>
      <c r="I505" s="17"/>
      <c r="J505" s="13"/>
      <c r="K505" s="17"/>
      <c r="L505" s="17"/>
      <c r="M505" s="17"/>
      <c r="N505" s="17"/>
      <c r="O505" s="17"/>
      <c r="P505" s="17"/>
      <c r="Q505" s="17"/>
      <c r="S505" s="101" t="s">
        <v>39</v>
      </c>
      <c r="T505" s="207" t="s">
        <v>40</v>
      </c>
      <c r="U505" s="114">
        <f>SUM(U501:AH501)</f>
        <v>50587.805935309378</v>
      </c>
      <c r="V505" s="204" t="str">
        <f>IF(U491="+X","Must be NEGATIVE for overturn","Must be POSITIVE for overturn")</f>
        <v>Must be NEGATIVE for overturn</v>
      </c>
      <c r="W505" s="213"/>
      <c r="X505" s="213"/>
      <c r="Y505" s="213"/>
      <c r="Z505" s="213"/>
      <c r="AA505" s="13"/>
      <c r="AB505" s="213"/>
      <c r="AC505" s="213"/>
      <c r="AD505" s="213"/>
      <c r="AE505" s="213"/>
      <c r="AF505" s="213"/>
      <c r="AG505" s="213"/>
      <c r="AH505" s="213"/>
      <c r="AJ505" s="101" t="s">
        <v>39</v>
      </c>
      <c r="AK505" s="207" t="s">
        <v>40</v>
      </c>
      <c r="AL505" s="114">
        <f>SUM(AL501:AY501)</f>
        <v>-27322.239790885633</v>
      </c>
      <c r="AM505" s="204" t="str">
        <f>IF(AL491="+X","Must be NEGATIVE for overturn","Must be POSITIVE for overturn")</f>
        <v>Must be NEGATIVE for overturn</v>
      </c>
      <c r="AN505" s="213"/>
      <c r="AO505" s="213"/>
      <c r="AP505" s="213"/>
      <c r="AQ505" s="213"/>
      <c r="AR505" s="13"/>
      <c r="AS505" s="213"/>
      <c r="AT505" s="213"/>
      <c r="AU505" s="213"/>
      <c r="AV505" s="213"/>
      <c r="AW505" s="213"/>
      <c r="AX505" s="213"/>
      <c r="AY505" s="213"/>
      <c r="BA505" s="101" t="s">
        <v>39</v>
      </c>
      <c r="BB505" s="207" t="s">
        <v>40</v>
      </c>
      <c r="BC505" s="114">
        <f>SUM(BC501:BP501)</f>
        <v>50587.805935309378</v>
      </c>
      <c r="BD505" s="204" t="str">
        <f>IF(BC491="+X","Must be NEGATIVE for overturn","Must be POSITIVE for overturn")</f>
        <v>Must be NEGATIVE for overturn</v>
      </c>
      <c r="BE505" s="213"/>
      <c r="BF505" s="213"/>
      <c r="BG505" s="213"/>
      <c r="BH505" s="213"/>
      <c r="BI505" s="13"/>
      <c r="BJ505" s="213"/>
      <c r="BK505" s="213"/>
      <c r="BL505" s="213"/>
      <c r="BM505" s="213"/>
      <c r="BN505" s="213"/>
      <c r="BO505" s="213"/>
      <c r="BP505" s="213"/>
      <c r="BR505" s="101" t="s">
        <v>39</v>
      </c>
      <c r="BS505" s="207" t="s">
        <v>40</v>
      </c>
      <c r="BT505" s="114">
        <f>SUM(BT501:CG501)</f>
        <v>-27059.194974893839</v>
      </c>
      <c r="BU505" s="204" t="str">
        <f>IF(BT491="+X","Must be NEGATIVE for overturn","Must be POSITIVE for overturn")</f>
        <v>Must be POSITIVE for overturn</v>
      </c>
      <c r="BV505" s="213"/>
      <c r="BW505" s="213"/>
      <c r="BX505" s="213"/>
      <c r="BY505" s="213"/>
      <c r="BZ505" s="13"/>
      <c r="CA505" s="213"/>
      <c r="CB505" s="213"/>
      <c r="CC505" s="213"/>
      <c r="CD505" s="213"/>
      <c r="CE505" s="213"/>
      <c r="CF505" s="213"/>
      <c r="CG505" s="213"/>
      <c r="CI505" s="101" t="s">
        <v>39</v>
      </c>
      <c r="CJ505" s="207" t="s">
        <v>40</v>
      </c>
      <c r="CK505" s="114">
        <f>SUM(CK501:CX501)</f>
        <v>12451.04762511546</v>
      </c>
      <c r="CL505" s="204" t="str">
        <f>IF(CK491="+X","Must be NEGATIVE for overturn","Must be POSITIVE for overturn")</f>
        <v>Must be POSITIVE for overturn</v>
      </c>
      <c r="CM505" s="213"/>
      <c r="CN505" s="213"/>
      <c r="CO505" s="213"/>
      <c r="CP505" s="213"/>
      <c r="CQ505" s="13"/>
      <c r="CR505" s="213"/>
      <c r="CS505" s="213"/>
      <c r="CT505" s="213"/>
      <c r="CU505" s="213"/>
      <c r="CV505" s="213"/>
      <c r="CW505" s="213"/>
      <c r="CX505" s="213"/>
      <c r="CZ505" s="101" t="s">
        <v>39</v>
      </c>
      <c r="DA505" s="207" t="s">
        <v>40</v>
      </c>
      <c r="DB505" s="114">
        <f>SUM(DB501:DO501)</f>
        <v>-27059.194974893839</v>
      </c>
      <c r="DC505" s="204" t="str">
        <f>IF(DB491="+X","Must be NEGATIVE for overturn","Must be POSITIVE for overturn")</f>
        <v>Must be POSITIVE for overturn</v>
      </c>
      <c r="DD505" s="213"/>
      <c r="DE505" s="213"/>
      <c r="DF505" s="213"/>
      <c r="DG505" s="213"/>
      <c r="DH505" s="13"/>
      <c r="DI505" s="213"/>
      <c r="DJ505" s="213"/>
      <c r="DK505" s="213"/>
      <c r="DL505" s="213"/>
      <c r="DM505" s="213"/>
      <c r="DN505" s="213"/>
      <c r="DO505" s="213"/>
      <c r="DQ505" s="101" t="s">
        <v>39</v>
      </c>
      <c r="DR505" s="207" t="s">
        <v>40</v>
      </c>
      <c r="DS505" s="114">
        <f>SUM(DS501:EF501)</f>
        <v>12451.04762511546</v>
      </c>
      <c r="DT505" s="204" t="str">
        <f>IF(DS491="+X","Must be NEGATIVE for overturn","Must be POSITIVE for overturn")</f>
        <v>Must be POSITIVE for overturn</v>
      </c>
      <c r="DU505" s="213"/>
      <c r="DV505" s="213"/>
      <c r="DW505" s="213"/>
      <c r="DX505" s="213"/>
      <c r="DY505" s="13"/>
      <c r="DZ505" s="213"/>
      <c r="EA505" s="213"/>
      <c r="EB505" s="213"/>
      <c r="EC505" s="213"/>
      <c r="ED505" s="213"/>
      <c r="EE505" s="213"/>
      <c r="EF505" s="213"/>
    </row>
    <row r="506" spans="1:136" x14ac:dyDescent="0.2">
      <c r="B506" s="13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S506" s="13"/>
      <c r="T506" s="213"/>
      <c r="U506" s="213"/>
      <c r="V506" s="213"/>
      <c r="W506" s="213"/>
      <c r="X506" s="213"/>
      <c r="Y506" s="213"/>
      <c r="Z506" s="213"/>
      <c r="AA506" s="213"/>
      <c r="AB506" s="213"/>
      <c r="AC506" s="213"/>
      <c r="AJ506" s="13"/>
      <c r="AK506" s="213"/>
      <c r="AL506" s="213"/>
      <c r="AM506" s="213"/>
      <c r="AN506" s="213"/>
      <c r="AO506" s="213"/>
      <c r="AP506" s="213"/>
      <c r="AQ506" s="213"/>
      <c r="AR506" s="213"/>
      <c r="AS506" s="213"/>
      <c r="AT506" s="213"/>
      <c r="BA506" s="13"/>
      <c r="BB506" s="213"/>
      <c r="BC506" s="213"/>
      <c r="BD506" s="213"/>
      <c r="BE506" s="213"/>
      <c r="BF506" s="213"/>
      <c r="BG506" s="213"/>
      <c r="BH506" s="213"/>
      <c r="BI506" s="213"/>
      <c r="BJ506" s="213"/>
      <c r="BK506" s="213"/>
      <c r="BR506" s="13"/>
      <c r="BS506" s="213"/>
      <c r="BT506" s="213"/>
      <c r="BU506" s="213"/>
      <c r="BV506" s="213"/>
      <c r="BW506" s="213"/>
      <c r="BX506" s="213"/>
      <c r="BY506" s="213"/>
      <c r="BZ506" s="213"/>
      <c r="CA506" s="213"/>
      <c r="CB506" s="213"/>
      <c r="CI506" s="13"/>
      <c r="CJ506" s="213"/>
      <c r="CK506" s="213"/>
      <c r="CL506" s="213"/>
      <c r="CM506" s="213"/>
      <c r="CN506" s="213"/>
      <c r="CO506" s="213"/>
      <c r="CP506" s="213"/>
      <c r="CQ506" s="213"/>
      <c r="CR506" s="213"/>
      <c r="CS506" s="213"/>
      <c r="CZ506" s="13"/>
      <c r="DA506" s="213"/>
      <c r="DB506" s="213"/>
      <c r="DC506" s="213"/>
      <c r="DD506" s="213"/>
      <c r="DE506" s="213"/>
      <c r="DF506" s="213"/>
      <c r="DG506" s="213"/>
      <c r="DH506" s="213"/>
      <c r="DI506" s="213"/>
      <c r="DJ506" s="213"/>
      <c r="DQ506" s="13"/>
      <c r="DR506" s="213"/>
      <c r="DS506" s="213"/>
      <c r="DT506" s="213"/>
      <c r="DU506" s="213"/>
      <c r="DV506" s="213"/>
      <c r="DW506" s="213"/>
      <c r="DX506" s="213"/>
      <c r="DY506" s="213"/>
      <c r="DZ506" s="213"/>
      <c r="EA506" s="213"/>
    </row>
    <row r="507" spans="1:136" s="74" customFormat="1" x14ac:dyDescent="0.2">
      <c r="A507" s="75" t="s">
        <v>321</v>
      </c>
      <c r="R507" s="75" t="s">
        <v>321</v>
      </c>
      <c r="AI507" s="75" t="s">
        <v>321</v>
      </c>
      <c r="AZ507" s="75" t="s">
        <v>321</v>
      </c>
      <c r="BQ507" s="75" t="s">
        <v>321</v>
      </c>
      <c r="CH507" s="75" t="s">
        <v>321</v>
      </c>
      <c r="CY507" s="75" t="s">
        <v>321</v>
      </c>
      <c r="DP507" s="75" t="s">
        <v>321</v>
      </c>
    </row>
    <row r="508" spans="1:136" x14ac:dyDescent="0.2">
      <c r="A508" s="1" t="s">
        <v>309</v>
      </c>
      <c r="B508" s="1"/>
      <c r="R508" s="1" t="s">
        <v>309</v>
      </c>
      <c r="S508" s="1"/>
      <c r="AI508" s="1" t="s">
        <v>309</v>
      </c>
      <c r="AJ508" s="1"/>
      <c r="AZ508" s="1" t="s">
        <v>309</v>
      </c>
      <c r="BA508" s="1"/>
      <c r="BQ508" s="1" t="s">
        <v>309</v>
      </c>
      <c r="BR508" s="1"/>
      <c r="CH508" s="1" t="s">
        <v>309</v>
      </c>
      <c r="CI508" s="1"/>
      <c r="CY508" s="1" t="s">
        <v>309</v>
      </c>
      <c r="CZ508" s="1"/>
      <c r="DP508" s="1" t="s">
        <v>309</v>
      </c>
      <c r="DQ508" s="1"/>
    </row>
    <row r="509" spans="1:136" x14ac:dyDescent="0.2">
      <c r="A509" s="1"/>
      <c r="B509" s="1"/>
      <c r="R509" s="1"/>
      <c r="S509" s="1"/>
      <c r="AI509" s="1"/>
      <c r="AJ509" s="1"/>
      <c r="AZ509" s="1"/>
      <c r="BA509" s="1"/>
      <c r="BQ509" s="1"/>
      <c r="BR509" s="1"/>
      <c r="CH509" s="1"/>
      <c r="CI509" s="1"/>
      <c r="CY509" s="1"/>
      <c r="CZ509" s="1"/>
      <c r="DP509" s="1"/>
      <c r="DQ509" s="1"/>
    </row>
    <row r="510" spans="1:136" x14ac:dyDescent="0.2">
      <c r="B510" s="121" t="s">
        <v>228</v>
      </c>
      <c r="C510" s="122" t="str">
        <f>IF(C53="X","+X","+Y")</f>
        <v>+X</v>
      </c>
      <c r="D510" s="17"/>
      <c r="F510" s="17"/>
      <c r="G510" s="17"/>
      <c r="I510" s="17"/>
      <c r="S510" s="121" t="s">
        <v>228</v>
      </c>
      <c r="T510" s="122" t="str">
        <f>IF(T53="X","+X","+Y")</f>
        <v>+X</v>
      </c>
      <c r="U510" s="213"/>
      <c r="W510" s="213"/>
      <c r="X510" s="213"/>
      <c r="Z510" s="213"/>
      <c r="AJ510" s="121" t="s">
        <v>228</v>
      </c>
      <c r="AK510" s="122" t="str">
        <f>IF(AK53="X","+X","+Y")</f>
        <v>+X</v>
      </c>
      <c r="AL510" s="213"/>
      <c r="AN510" s="213"/>
      <c r="AO510" s="213"/>
      <c r="AQ510" s="213"/>
      <c r="BA510" s="121" t="s">
        <v>228</v>
      </c>
      <c r="BB510" s="122" t="str">
        <f>IF(BB53="X","+X","+Y")</f>
        <v>+X</v>
      </c>
      <c r="BC510" s="213"/>
      <c r="BE510" s="213"/>
      <c r="BF510" s="213"/>
      <c r="BH510" s="213"/>
      <c r="BR510" s="121" t="s">
        <v>228</v>
      </c>
      <c r="BS510" s="122" t="str">
        <f>IF(BS53="X","+X","+Y")</f>
        <v>+Y</v>
      </c>
      <c r="BT510" s="213"/>
      <c r="BV510" s="213"/>
      <c r="BW510" s="213"/>
      <c r="BY510" s="213"/>
      <c r="CI510" s="121" t="s">
        <v>228</v>
      </c>
      <c r="CJ510" s="122" t="str">
        <f>IF(CJ53="X","+X","+Y")</f>
        <v>+Y</v>
      </c>
      <c r="CK510" s="213"/>
      <c r="CM510" s="213"/>
      <c r="CN510" s="213"/>
      <c r="CP510" s="213"/>
      <c r="CZ510" s="121" t="s">
        <v>228</v>
      </c>
      <c r="DA510" s="122" t="str">
        <f>IF(DA53="X","+X","+Y")</f>
        <v>+Y</v>
      </c>
      <c r="DB510" s="213"/>
      <c r="DD510" s="213"/>
      <c r="DE510" s="213"/>
      <c r="DG510" s="213"/>
      <c r="DQ510" s="121" t="s">
        <v>228</v>
      </c>
      <c r="DR510" s="122" t="str">
        <f>IF(DR53="X","+X","+Y")</f>
        <v>+Y</v>
      </c>
      <c r="DS510" s="213"/>
      <c r="DU510" s="213"/>
      <c r="DV510" s="213"/>
      <c r="DX510" s="213"/>
    </row>
    <row r="511" spans="1:136" x14ac:dyDescent="0.2">
      <c r="B511" s="118" t="s">
        <v>209</v>
      </c>
      <c r="C511" s="196" t="str">
        <f>IF(C53="X","-X","-Y")</f>
        <v>-X</v>
      </c>
      <c r="D511" s="17"/>
      <c r="E511" s="17"/>
      <c r="F511" s="17"/>
      <c r="G511" s="17"/>
      <c r="H511" s="17"/>
      <c r="I511" s="17"/>
      <c r="S511" s="118" t="s">
        <v>209</v>
      </c>
      <c r="T511" s="196" t="str">
        <f>IF(T53="X","-X","-Y")</f>
        <v>-X</v>
      </c>
      <c r="U511" s="213"/>
      <c r="V511" s="213"/>
      <c r="W511" s="213"/>
      <c r="X511" s="213"/>
      <c r="Y511" s="213"/>
      <c r="Z511" s="213"/>
      <c r="AJ511" s="118" t="s">
        <v>209</v>
      </c>
      <c r="AK511" s="196" t="str">
        <f>IF(AK53="X","-X","-Y")</f>
        <v>-X</v>
      </c>
      <c r="AL511" s="213"/>
      <c r="AM511" s="213"/>
      <c r="AN511" s="213"/>
      <c r="AO511" s="213"/>
      <c r="AP511" s="213"/>
      <c r="AQ511" s="213"/>
      <c r="BA511" s="118" t="s">
        <v>209</v>
      </c>
      <c r="BB511" s="196" t="str">
        <f>IF(BB53="X","-X","-Y")</f>
        <v>-X</v>
      </c>
      <c r="BC511" s="213"/>
      <c r="BD511" s="213"/>
      <c r="BE511" s="213"/>
      <c r="BF511" s="213"/>
      <c r="BG511" s="213"/>
      <c r="BH511" s="213"/>
      <c r="BR511" s="118" t="s">
        <v>209</v>
      </c>
      <c r="BS511" s="196" t="str">
        <f>IF(BS53="X","-X","-Y")</f>
        <v>-Y</v>
      </c>
      <c r="BT511" s="213"/>
      <c r="BU511" s="213"/>
      <c r="BV511" s="213"/>
      <c r="BW511" s="213"/>
      <c r="BX511" s="213"/>
      <c r="BY511" s="213"/>
      <c r="CI511" s="118" t="s">
        <v>209</v>
      </c>
      <c r="CJ511" s="196" t="str">
        <f>IF(CJ53="X","-X","-Y")</f>
        <v>-Y</v>
      </c>
      <c r="CK511" s="213"/>
      <c r="CL511" s="213"/>
      <c r="CM511" s="213"/>
      <c r="CN511" s="213"/>
      <c r="CO511" s="213"/>
      <c r="CP511" s="213"/>
      <c r="CZ511" s="118" t="s">
        <v>209</v>
      </c>
      <c r="DA511" s="196" t="str">
        <f>IF(DA53="X","-X","-Y")</f>
        <v>-Y</v>
      </c>
      <c r="DB511" s="213"/>
      <c r="DC511" s="213"/>
      <c r="DD511" s="213"/>
      <c r="DE511" s="213"/>
      <c r="DF511" s="213"/>
      <c r="DG511" s="213"/>
      <c r="DQ511" s="118" t="s">
        <v>209</v>
      </c>
      <c r="DR511" s="196" t="str">
        <f>IF(DR53="X","-X","-Y")</f>
        <v>-Y</v>
      </c>
      <c r="DS511" s="213"/>
      <c r="DT511" s="213"/>
      <c r="DU511" s="213"/>
      <c r="DV511" s="213"/>
      <c r="DW511" s="213"/>
      <c r="DX511" s="213"/>
    </row>
    <row r="512" spans="1:136" x14ac:dyDescent="0.2">
      <c r="B512" s="118" t="s">
        <v>231</v>
      </c>
      <c r="C512" s="196" t="str">
        <f>IF(C53="X","+Y","+X")</f>
        <v>+Y</v>
      </c>
      <c r="D512" s="17"/>
      <c r="E512" s="17"/>
      <c r="F512" s="17"/>
      <c r="G512" s="17"/>
      <c r="H512" s="17"/>
      <c r="I512" s="17"/>
      <c r="S512" s="118" t="s">
        <v>231</v>
      </c>
      <c r="T512" s="196" t="str">
        <f>IF(T53="X","+Y","+X")</f>
        <v>+Y</v>
      </c>
      <c r="U512" s="213"/>
      <c r="V512" s="213"/>
      <c r="W512" s="213"/>
      <c r="X512" s="213"/>
      <c r="Y512" s="213"/>
      <c r="Z512" s="213"/>
      <c r="AJ512" s="118" t="s">
        <v>231</v>
      </c>
      <c r="AK512" s="196" t="str">
        <f>IF(AK53="X","+Y","+X")</f>
        <v>+Y</v>
      </c>
      <c r="AL512" s="213"/>
      <c r="AM512" s="213"/>
      <c r="AN512" s="213"/>
      <c r="AO512" s="213"/>
      <c r="AP512" s="213"/>
      <c r="AQ512" s="213"/>
      <c r="BA512" s="118" t="s">
        <v>231</v>
      </c>
      <c r="BB512" s="196" t="str">
        <f>IF(BB53="X","+Y","+X")</f>
        <v>+Y</v>
      </c>
      <c r="BC512" s="213"/>
      <c r="BD512" s="213"/>
      <c r="BE512" s="213"/>
      <c r="BF512" s="213"/>
      <c r="BG512" s="213"/>
      <c r="BH512" s="213"/>
      <c r="BR512" s="118" t="s">
        <v>231</v>
      </c>
      <c r="BS512" s="196" t="str">
        <f>IF(BS53="X","+Y","+X")</f>
        <v>+X</v>
      </c>
      <c r="BT512" s="213"/>
      <c r="BU512" s="213"/>
      <c r="BV512" s="213"/>
      <c r="BW512" s="213"/>
      <c r="BX512" s="213"/>
      <c r="BY512" s="213"/>
      <c r="CI512" s="118" t="s">
        <v>231</v>
      </c>
      <c r="CJ512" s="196" t="str">
        <f>IF(CJ53="X","+Y","+X")</f>
        <v>+X</v>
      </c>
      <c r="CK512" s="213"/>
      <c r="CL512" s="213"/>
      <c r="CM512" s="213"/>
      <c r="CN512" s="213"/>
      <c r="CO512" s="213"/>
      <c r="CP512" s="213"/>
      <c r="CZ512" s="118" t="s">
        <v>231</v>
      </c>
      <c r="DA512" s="196" t="str">
        <f>IF(DA53="X","+Y","+X")</f>
        <v>+X</v>
      </c>
      <c r="DB512" s="213"/>
      <c r="DC512" s="213"/>
      <c r="DD512" s="213"/>
      <c r="DE512" s="213"/>
      <c r="DF512" s="213"/>
      <c r="DG512" s="213"/>
      <c r="DQ512" s="118" t="s">
        <v>231</v>
      </c>
      <c r="DR512" s="196" t="str">
        <f>IF(DR53="X","+Y","+X")</f>
        <v>+X</v>
      </c>
      <c r="DS512" s="213"/>
      <c r="DT512" s="213"/>
      <c r="DU512" s="213"/>
      <c r="DV512" s="213"/>
      <c r="DW512" s="213"/>
      <c r="DX512" s="213"/>
    </row>
    <row r="513" spans="2:136" x14ac:dyDescent="0.2">
      <c r="B513" s="118" t="s">
        <v>233</v>
      </c>
      <c r="C513" s="196" t="str">
        <f>IF(C53="X","-Y","-X")</f>
        <v>-Y</v>
      </c>
      <c r="D513" s="17"/>
      <c r="E513" s="17"/>
      <c r="F513" s="17"/>
      <c r="G513" s="17"/>
      <c r="H513" s="17"/>
      <c r="I513" s="17"/>
      <c r="S513" s="118" t="s">
        <v>233</v>
      </c>
      <c r="T513" s="196" t="str">
        <f>IF(T53="X","-Y","-X")</f>
        <v>-Y</v>
      </c>
      <c r="U513" s="213"/>
      <c r="V513" s="213"/>
      <c r="W513" s="213"/>
      <c r="X513" s="213"/>
      <c r="Y513" s="213"/>
      <c r="Z513" s="213"/>
      <c r="AJ513" s="118" t="s">
        <v>233</v>
      </c>
      <c r="AK513" s="196" t="str">
        <f>IF(AK53="X","-Y","-X")</f>
        <v>-Y</v>
      </c>
      <c r="AL513" s="213"/>
      <c r="AM513" s="213"/>
      <c r="AN513" s="213"/>
      <c r="AO513" s="213"/>
      <c r="AP513" s="213"/>
      <c r="AQ513" s="213"/>
      <c r="BA513" s="118" t="s">
        <v>233</v>
      </c>
      <c r="BB513" s="196" t="str">
        <f>IF(BB53="X","-Y","-X")</f>
        <v>-Y</v>
      </c>
      <c r="BC513" s="213"/>
      <c r="BD513" s="213"/>
      <c r="BE513" s="213"/>
      <c r="BF513" s="213"/>
      <c r="BG513" s="213"/>
      <c r="BH513" s="213"/>
      <c r="BR513" s="118" t="s">
        <v>233</v>
      </c>
      <c r="BS513" s="196" t="str">
        <f>IF(BS53="X","-Y","-X")</f>
        <v>-X</v>
      </c>
      <c r="BT513" s="213"/>
      <c r="BU513" s="213"/>
      <c r="BV513" s="213"/>
      <c r="BW513" s="213"/>
      <c r="BX513" s="213"/>
      <c r="BY513" s="213"/>
      <c r="CI513" s="118" t="s">
        <v>233</v>
      </c>
      <c r="CJ513" s="196" t="str">
        <f>IF(CJ53="X","-Y","-X")</f>
        <v>-X</v>
      </c>
      <c r="CK513" s="213"/>
      <c r="CL513" s="213"/>
      <c r="CM513" s="213"/>
      <c r="CN513" s="213"/>
      <c r="CO513" s="213"/>
      <c r="CP513" s="213"/>
      <c r="CZ513" s="118" t="s">
        <v>233</v>
      </c>
      <c r="DA513" s="196" t="str">
        <f>IF(DA53="X","-Y","-X")</f>
        <v>-X</v>
      </c>
      <c r="DB513" s="213"/>
      <c r="DC513" s="213"/>
      <c r="DD513" s="213"/>
      <c r="DE513" s="213"/>
      <c r="DF513" s="213"/>
      <c r="DG513" s="213"/>
      <c r="DQ513" s="118" t="s">
        <v>233</v>
      </c>
      <c r="DR513" s="196" t="str">
        <f>IF(DR53="X","-Y","-X")</f>
        <v>-X</v>
      </c>
      <c r="DS513" s="213"/>
      <c r="DT513" s="213"/>
      <c r="DU513" s="213"/>
      <c r="DV513" s="213"/>
      <c r="DW513" s="213"/>
      <c r="DX513" s="213"/>
    </row>
    <row r="514" spans="2:136" x14ac:dyDescent="0.2">
      <c r="B514" s="118" t="s">
        <v>235</v>
      </c>
      <c r="C514" s="196" t="str">
        <f>IF(C53="X","+X","+Y")</f>
        <v>+X</v>
      </c>
      <c r="D514" s="17"/>
      <c r="E514" s="17"/>
      <c r="F514" s="17"/>
      <c r="G514" s="17"/>
      <c r="H514" s="17"/>
      <c r="I514" s="17"/>
      <c r="S514" s="118" t="s">
        <v>235</v>
      </c>
      <c r="T514" s="196" t="str">
        <f>IF(T53="X","+X","+Y")</f>
        <v>+X</v>
      </c>
      <c r="U514" s="213"/>
      <c r="V514" s="213"/>
      <c r="W514" s="213"/>
      <c r="X514" s="213"/>
      <c r="Y514" s="213"/>
      <c r="Z514" s="213"/>
      <c r="AJ514" s="118" t="s">
        <v>235</v>
      </c>
      <c r="AK514" s="196" t="str">
        <f>IF(AK53="X","+X","+Y")</f>
        <v>+X</v>
      </c>
      <c r="AL514" s="213"/>
      <c r="AM514" s="213"/>
      <c r="AN514" s="213"/>
      <c r="AO514" s="213"/>
      <c r="AP514" s="213"/>
      <c r="AQ514" s="213"/>
      <c r="BA514" s="118" t="s">
        <v>235</v>
      </c>
      <c r="BB514" s="196" t="str">
        <f>IF(BB53="X","+X","+Y")</f>
        <v>+X</v>
      </c>
      <c r="BC514" s="213"/>
      <c r="BD514" s="213"/>
      <c r="BE514" s="213"/>
      <c r="BF514" s="213"/>
      <c r="BG514" s="213"/>
      <c r="BH514" s="213"/>
      <c r="BR514" s="118" t="s">
        <v>235</v>
      </c>
      <c r="BS514" s="196" t="str">
        <f>IF(BS53="X","+X","+Y")</f>
        <v>+Y</v>
      </c>
      <c r="BT514" s="213"/>
      <c r="BU514" s="213"/>
      <c r="BV514" s="213"/>
      <c r="BW514" s="213"/>
      <c r="BX514" s="213"/>
      <c r="BY514" s="213"/>
      <c r="CI514" s="118" t="s">
        <v>235</v>
      </c>
      <c r="CJ514" s="196" t="str">
        <f>IF(CJ53="X","+X","+Y")</f>
        <v>+Y</v>
      </c>
      <c r="CK514" s="213"/>
      <c r="CL514" s="213"/>
      <c r="CM514" s="213"/>
      <c r="CN514" s="213"/>
      <c r="CO514" s="213"/>
      <c r="CP514" s="213"/>
      <c r="CZ514" s="118" t="s">
        <v>235</v>
      </c>
      <c r="DA514" s="196" t="str">
        <f>IF(DA53="X","+X","+Y")</f>
        <v>+Y</v>
      </c>
      <c r="DB514" s="213"/>
      <c r="DC514" s="213"/>
      <c r="DD514" s="213"/>
      <c r="DE514" s="213"/>
      <c r="DF514" s="213"/>
      <c r="DG514" s="213"/>
      <c r="DQ514" s="118" t="s">
        <v>235</v>
      </c>
      <c r="DR514" s="196" t="str">
        <f>IF(DR53="X","+X","+Y")</f>
        <v>+Y</v>
      </c>
      <c r="DS514" s="213"/>
      <c r="DT514" s="213"/>
      <c r="DU514" s="213"/>
      <c r="DV514" s="213"/>
      <c r="DW514" s="213"/>
      <c r="DX514" s="213"/>
    </row>
    <row r="515" spans="2:136" x14ac:dyDescent="0.2">
      <c r="B515" s="118" t="s">
        <v>199</v>
      </c>
      <c r="C515" s="196" t="str">
        <f>IF(C53="X","-X","-Y")</f>
        <v>-X</v>
      </c>
      <c r="D515" s="17"/>
      <c r="E515" s="17"/>
      <c r="F515" s="17"/>
      <c r="G515" s="17"/>
      <c r="H515" s="17"/>
      <c r="I515" s="17"/>
      <c r="S515" s="118" t="s">
        <v>199</v>
      </c>
      <c r="T515" s="196" t="str">
        <f>IF(T53="X","-X","-Y")</f>
        <v>-X</v>
      </c>
      <c r="U515" s="213"/>
      <c r="V515" s="213"/>
      <c r="W515" s="213"/>
      <c r="X515" s="213"/>
      <c r="Y515" s="213"/>
      <c r="Z515" s="213"/>
      <c r="AJ515" s="118" t="s">
        <v>199</v>
      </c>
      <c r="AK515" s="196" t="str">
        <f>IF(AK53="X","-X","-Y")</f>
        <v>-X</v>
      </c>
      <c r="AL515" s="213"/>
      <c r="AM515" s="213"/>
      <c r="AN515" s="213"/>
      <c r="AO515" s="213"/>
      <c r="AP515" s="213"/>
      <c r="AQ515" s="213"/>
      <c r="BA515" s="118" t="s">
        <v>199</v>
      </c>
      <c r="BB515" s="196" t="str">
        <f>IF(BB53="X","-X","-Y")</f>
        <v>-X</v>
      </c>
      <c r="BC515" s="213"/>
      <c r="BD515" s="213"/>
      <c r="BE515" s="213"/>
      <c r="BF515" s="213"/>
      <c r="BG515" s="213"/>
      <c r="BH515" s="213"/>
      <c r="BR515" s="118" t="s">
        <v>199</v>
      </c>
      <c r="BS515" s="196" t="str">
        <f>IF(BS53="X","-X","-Y")</f>
        <v>-Y</v>
      </c>
      <c r="BT515" s="213"/>
      <c r="BU515" s="213"/>
      <c r="BV515" s="213"/>
      <c r="BW515" s="213"/>
      <c r="BX515" s="213"/>
      <c r="BY515" s="213"/>
      <c r="CI515" s="118" t="s">
        <v>199</v>
      </c>
      <c r="CJ515" s="196" t="str">
        <f>IF(CJ53="X","-X","-Y")</f>
        <v>-Y</v>
      </c>
      <c r="CK515" s="213"/>
      <c r="CL515" s="213"/>
      <c r="CM515" s="213"/>
      <c r="CN515" s="213"/>
      <c r="CO515" s="213"/>
      <c r="CP515" s="213"/>
      <c r="CZ515" s="118" t="s">
        <v>199</v>
      </c>
      <c r="DA515" s="196" t="str">
        <f>IF(DA53="X","-X","-Y")</f>
        <v>-Y</v>
      </c>
      <c r="DB515" s="213"/>
      <c r="DC515" s="213"/>
      <c r="DD515" s="213"/>
      <c r="DE515" s="213"/>
      <c r="DF515" s="213"/>
      <c r="DG515" s="213"/>
      <c r="DQ515" s="118" t="s">
        <v>199</v>
      </c>
      <c r="DR515" s="196" t="str">
        <f>IF(DR53="X","-X","-Y")</f>
        <v>-Y</v>
      </c>
      <c r="DS515" s="213"/>
      <c r="DT515" s="213"/>
      <c r="DU515" s="213"/>
      <c r="DV515" s="213"/>
      <c r="DW515" s="213"/>
      <c r="DX515" s="213"/>
    </row>
    <row r="516" spans="2:136" x14ac:dyDescent="0.2">
      <c r="B516" s="118" t="s">
        <v>237</v>
      </c>
      <c r="C516" s="196" t="str">
        <f>IF(C53="X","+Y","+X")</f>
        <v>+Y</v>
      </c>
      <c r="D516" s="17"/>
      <c r="E516" s="17"/>
      <c r="F516" s="17"/>
      <c r="G516" s="17"/>
      <c r="H516" s="17"/>
      <c r="I516" s="17"/>
      <c r="S516" s="118" t="s">
        <v>237</v>
      </c>
      <c r="T516" s="196" t="str">
        <f>IF(T53="X","+Y","+X")</f>
        <v>+Y</v>
      </c>
      <c r="U516" s="213"/>
      <c r="V516" s="213"/>
      <c r="W516" s="213"/>
      <c r="X516" s="213"/>
      <c r="Y516" s="213"/>
      <c r="Z516" s="213"/>
      <c r="AJ516" s="118" t="s">
        <v>237</v>
      </c>
      <c r="AK516" s="196" t="str">
        <f>IF(AK53="X","+Y","+X")</f>
        <v>+Y</v>
      </c>
      <c r="AL516" s="213"/>
      <c r="AM516" s="213"/>
      <c r="AN516" s="213"/>
      <c r="AO516" s="213"/>
      <c r="AP516" s="213"/>
      <c r="AQ516" s="213"/>
      <c r="BA516" s="118" t="s">
        <v>237</v>
      </c>
      <c r="BB516" s="196" t="str">
        <f>IF(BB53="X","+Y","+X")</f>
        <v>+Y</v>
      </c>
      <c r="BC516" s="213"/>
      <c r="BD516" s="213"/>
      <c r="BE516" s="213"/>
      <c r="BF516" s="213"/>
      <c r="BG516" s="213"/>
      <c r="BH516" s="213"/>
      <c r="BR516" s="118" t="s">
        <v>237</v>
      </c>
      <c r="BS516" s="196" t="str">
        <f>IF(BS53="X","+Y","+X")</f>
        <v>+X</v>
      </c>
      <c r="BT516" s="213"/>
      <c r="BU516" s="213"/>
      <c r="BV516" s="213"/>
      <c r="BW516" s="213"/>
      <c r="BX516" s="213"/>
      <c r="BY516" s="213"/>
      <c r="CI516" s="118" t="s">
        <v>237</v>
      </c>
      <c r="CJ516" s="196" t="str">
        <f>IF(CJ53="X","+Y","+X")</f>
        <v>+X</v>
      </c>
      <c r="CK516" s="213"/>
      <c r="CL516" s="213"/>
      <c r="CM516" s="213"/>
      <c r="CN516" s="213"/>
      <c r="CO516" s="213"/>
      <c r="CP516" s="213"/>
      <c r="CZ516" s="118" t="s">
        <v>237</v>
      </c>
      <c r="DA516" s="196" t="str">
        <f>IF(DA53="X","+Y","+X")</f>
        <v>+X</v>
      </c>
      <c r="DB516" s="213"/>
      <c r="DC516" s="213"/>
      <c r="DD516" s="213"/>
      <c r="DE516" s="213"/>
      <c r="DF516" s="213"/>
      <c r="DG516" s="213"/>
      <c r="DQ516" s="118" t="s">
        <v>237</v>
      </c>
      <c r="DR516" s="196" t="str">
        <f>IF(DR53="X","+Y","+X")</f>
        <v>+X</v>
      </c>
      <c r="DS516" s="213"/>
      <c r="DT516" s="213"/>
      <c r="DU516" s="213"/>
      <c r="DV516" s="213"/>
      <c r="DW516" s="213"/>
      <c r="DX516" s="213"/>
    </row>
    <row r="517" spans="2:136" x14ac:dyDescent="0.2">
      <c r="B517" s="123" t="s">
        <v>238</v>
      </c>
      <c r="C517" s="124" t="str">
        <f>IF(C53="X","-Y","-X")</f>
        <v>-Y</v>
      </c>
      <c r="D517" s="17"/>
      <c r="E517" s="17"/>
      <c r="F517" s="17"/>
      <c r="G517" s="17"/>
      <c r="H517" s="17"/>
      <c r="I517" s="17"/>
      <c r="S517" s="123" t="s">
        <v>238</v>
      </c>
      <c r="T517" s="124" t="str">
        <f>IF(T53="X","-Y","-X")</f>
        <v>-Y</v>
      </c>
      <c r="U517" s="213"/>
      <c r="V517" s="213"/>
      <c r="W517" s="213"/>
      <c r="X517" s="213"/>
      <c r="Y517" s="213"/>
      <c r="Z517" s="213"/>
      <c r="AJ517" s="123" t="s">
        <v>238</v>
      </c>
      <c r="AK517" s="124" t="str">
        <f>IF(AK53="X","-Y","-X")</f>
        <v>-Y</v>
      </c>
      <c r="AL517" s="213"/>
      <c r="AM517" s="213"/>
      <c r="AN517" s="213"/>
      <c r="AO517" s="213"/>
      <c r="AP517" s="213"/>
      <c r="AQ517" s="213"/>
      <c r="BA517" s="123" t="s">
        <v>238</v>
      </c>
      <c r="BB517" s="124" t="str">
        <f>IF(BB53="X","-Y","-X")</f>
        <v>-Y</v>
      </c>
      <c r="BC517" s="213"/>
      <c r="BD517" s="213"/>
      <c r="BE517" s="213"/>
      <c r="BF517" s="213"/>
      <c r="BG517" s="213"/>
      <c r="BH517" s="213"/>
      <c r="BR517" s="123" t="s">
        <v>238</v>
      </c>
      <c r="BS517" s="124" t="str">
        <f>IF(BS53="X","-Y","-X")</f>
        <v>-X</v>
      </c>
      <c r="BT517" s="213"/>
      <c r="BU517" s="213"/>
      <c r="BV517" s="213"/>
      <c r="BW517" s="213"/>
      <c r="BX517" s="213"/>
      <c r="BY517" s="213"/>
      <c r="CI517" s="123" t="s">
        <v>238</v>
      </c>
      <c r="CJ517" s="124" t="str">
        <f>IF(CJ53="X","-Y","-X")</f>
        <v>-X</v>
      </c>
      <c r="CK517" s="213"/>
      <c r="CL517" s="213"/>
      <c r="CM517" s="213"/>
      <c r="CN517" s="213"/>
      <c r="CO517" s="213"/>
      <c r="CP517" s="213"/>
      <c r="CZ517" s="123" t="s">
        <v>238</v>
      </c>
      <c r="DA517" s="124" t="str">
        <f>IF(DA53="X","-Y","-X")</f>
        <v>-X</v>
      </c>
      <c r="DB517" s="213"/>
      <c r="DC517" s="213"/>
      <c r="DD517" s="213"/>
      <c r="DE517" s="213"/>
      <c r="DF517" s="213"/>
      <c r="DG517" s="213"/>
      <c r="DQ517" s="123" t="s">
        <v>238</v>
      </c>
      <c r="DR517" s="124" t="str">
        <f>IF(DR53="X","-Y","-X")</f>
        <v>-X</v>
      </c>
      <c r="DS517" s="213"/>
      <c r="DT517" s="213"/>
      <c r="DU517" s="213"/>
      <c r="DV517" s="213"/>
      <c r="DW517" s="213"/>
      <c r="DX517" s="213"/>
    </row>
    <row r="518" spans="2:136" x14ac:dyDescent="0.2">
      <c r="B518" s="24" t="s">
        <v>255</v>
      </c>
      <c r="C518" s="122">
        <f>IF(C470="+X",D35,D36)</f>
        <v>40</v>
      </c>
      <c r="D518" s="17"/>
      <c r="E518" s="17"/>
      <c r="F518" s="17"/>
      <c r="G518" s="17"/>
      <c r="H518" s="17"/>
      <c r="I518" s="17"/>
      <c r="S518" s="24" t="s">
        <v>255</v>
      </c>
      <c r="T518" s="122">
        <f>IF(T470="+X",U35,U36)</f>
        <v>40</v>
      </c>
      <c r="U518" s="213"/>
      <c r="V518" s="213"/>
      <c r="W518" s="213"/>
      <c r="X518" s="213"/>
      <c r="Y518" s="213"/>
      <c r="Z518" s="213"/>
      <c r="AJ518" s="24" t="s">
        <v>255</v>
      </c>
      <c r="AK518" s="122">
        <f>IF(AK470="+X",AL35,AL36)</f>
        <v>40</v>
      </c>
      <c r="AL518" s="213"/>
      <c r="AM518" s="213"/>
      <c r="AN518" s="213"/>
      <c r="AO518" s="213"/>
      <c r="AP518" s="213"/>
      <c r="AQ518" s="213"/>
      <c r="BA518" s="24" t="s">
        <v>255</v>
      </c>
      <c r="BB518" s="122">
        <f>IF(BB470="+X",BC35,BC36)</f>
        <v>40</v>
      </c>
      <c r="BC518" s="213"/>
      <c r="BD518" s="213"/>
      <c r="BE518" s="213"/>
      <c r="BF518" s="213"/>
      <c r="BG518" s="213"/>
      <c r="BH518" s="213"/>
      <c r="BR518" s="24" t="s">
        <v>255</v>
      </c>
      <c r="BS518" s="122">
        <f>IF(BS470="+X",BT35,BT36)</f>
        <v>20</v>
      </c>
      <c r="BT518" s="213"/>
      <c r="BU518" s="213"/>
      <c r="BV518" s="213"/>
      <c r="BW518" s="213"/>
      <c r="BX518" s="213"/>
      <c r="BY518" s="213"/>
      <c r="CI518" s="24" t="s">
        <v>255</v>
      </c>
      <c r="CJ518" s="122">
        <f>IF(CJ470="+X",CK35,CK36)</f>
        <v>20</v>
      </c>
      <c r="CK518" s="213"/>
      <c r="CL518" s="213"/>
      <c r="CM518" s="213"/>
      <c r="CN518" s="213"/>
      <c r="CO518" s="213"/>
      <c r="CP518" s="213"/>
      <c r="CZ518" s="24" t="s">
        <v>255</v>
      </c>
      <c r="DA518" s="122">
        <f>IF(DA470="+X",DB35,DB36)</f>
        <v>20</v>
      </c>
      <c r="DB518" s="213"/>
      <c r="DC518" s="213"/>
      <c r="DD518" s="213"/>
      <c r="DE518" s="213"/>
      <c r="DF518" s="213"/>
      <c r="DG518" s="213"/>
      <c r="DQ518" s="24" t="s">
        <v>255</v>
      </c>
      <c r="DR518" s="122">
        <f>IF(DR470="+X",DS35,DS36)</f>
        <v>20</v>
      </c>
      <c r="DS518" s="213"/>
      <c r="DT518" s="213"/>
      <c r="DU518" s="213"/>
      <c r="DV518" s="213"/>
      <c r="DW518" s="213"/>
      <c r="DX518" s="213"/>
    </row>
    <row r="519" spans="2:136" x14ac:dyDescent="0.2">
      <c r="B519" s="118" t="s">
        <v>256</v>
      </c>
      <c r="C519" s="196">
        <f>IF(C470="+X",D36,D35)</f>
        <v>20</v>
      </c>
      <c r="D519" s="17"/>
      <c r="E519" s="17"/>
      <c r="F519" s="17"/>
      <c r="G519" s="17"/>
      <c r="I519" s="17"/>
      <c r="K519" s="17"/>
      <c r="L519" s="17"/>
      <c r="M519" s="17"/>
      <c r="N519" s="17"/>
      <c r="O519" s="13"/>
      <c r="S519" s="118" t="s">
        <v>256</v>
      </c>
      <c r="T519" s="196">
        <f>IF(T470="+X",U36,U35)</f>
        <v>20</v>
      </c>
      <c r="U519" s="213"/>
      <c r="V519" s="213"/>
      <c r="W519" s="213"/>
      <c r="X519" s="213"/>
      <c r="Z519" s="213"/>
      <c r="AB519" s="213"/>
      <c r="AC519" s="213"/>
      <c r="AD519" s="213"/>
      <c r="AE519" s="213"/>
      <c r="AF519" s="13"/>
      <c r="AJ519" s="118" t="s">
        <v>256</v>
      </c>
      <c r="AK519" s="196">
        <f>IF(AK470="+X",AL36,AL35)</f>
        <v>20</v>
      </c>
      <c r="AL519" s="213"/>
      <c r="AM519" s="213"/>
      <c r="AN519" s="213"/>
      <c r="AO519" s="213"/>
      <c r="AQ519" s="213"/>
      <c r="AS519" s="213"/>
      <c r="AT519" s="213"/>
      <c r="AU519" s="213"/>
      <c r="AV519" s="213"/>
      <c r="AW519" s="13"/>
      <c r="BA519" s="118" t="s">
        <v>256</v>
      </c>
      <c r="BB519" s="196">
        <f>IF(BB470="+X",BC36,BC35)</f>
        <v>20</v>
      </c>
      <c r="BC519" s="213"/>
      <c r="BD519" s="213"/>
      <c r="BE519" s="213"/>
      <c r="BF519" s="213"/>
      <c r="BH519" s="213"/>
      <c r="BJ519" s="213"/>
      <c r="BK519" s="213"/>
      <c r="BL519" s="213"/>
      <c r="BM519" s="213"/>
      <c r="BN519" s="13"/>
      <c r="BR519" s="118" t="s">
        <v>256</v>
      </c>
      <c r="BS519" s="196">
        <f>IF(BS470="+X",BT36,BT35)</f>
        <v>40</v>
      </c>
      <c r="BT519" s="213"/>
      <c r="BU519" s="213"/>
      <c r="BV519" s="213"/>
      <c r="BW519" s="213"/>
      <c r="BY519" s="213"/>
      <c r="CA519" s="213"/>
      <c r="CB519" s="213"/>
      <c r="CC519" s="213"/>
      <c r="CD519" s="213"/>
      <c r="CE519" s="13"/>
      <c r="CI519" s="118" t="s">
        <v>256</v>
      </c>
      <c r="CJ519" s="196">
        <f>IF(CJ470="+X",CK36,CK35)</f>
        <v>40</v>
      </c>
      <c r="CK519" s="213"/>
      <c r="CL519" s="213"/>
      <c r="CM519" s="213"/>
      <c r="CN519" s="213"/>
      <c r="CP519" s="213"/>
      <c r="CR519" s="213"/>
      <c r="CS519" s="213"/>
      <c r="CT519" s="213"/>
      <c r="CU519" s="213"/>
      <c r="CV519" s="13"/>
      <c r="CZ519" s="118" t="s">
        <v>256</v>
      </c>
      <c r="DA519" s="196">
        <f>IF(DA470="+X",DB36,DB35)</f>
        <v>40</v>
      </c>
      <c r="DB519" s="213"/>
      <c r="DC519" s="213"/>
      <c r="DD519" s="213"/>
      <c r="DE519" s="213"/>
      <c r="DG519" s="213"/>
      <c r="DI519" s="213"/>
      <c r="DJ519" s="213"/>
      <c r="DK519" s="213"/>
      <c r="DL519" s="213"/>
      <c r="DM519" s="13"/>
      <c r="DQ519" s="118" t="s">
        <v>256</v>
      </c>
      <c r="DR519" s="196">
        <f>IF(DR470="+X",DS36,DS35)</f>
        <v>40</v>
      </c>
      <c r="DS519" s="213"/>
      <c r="DT519" s="213"/>
      <c r="DU519" s="213"/>
      <c r="DV519" s="213"/>
      <c r="DX519" s="213"/>
      <c r="DZ519" s="213"/>
      <c r="EA519" s="213"/>
      <c r="EB519" s="213"/>
      <c r="EC519" s="213"/>
      <c r="ED519" s="13"/>
    </row>
    <row r="520" spans="2:136" x14ac:dyDescent="0.2">
      <c r="B520" s="121" t="s">
        <v>257</v>
      </c>
      <c r="C520" s="197">
        <f>IF(C470="+X",D41,D42)</f>
        <v>20</v>
      </c>
      <c r="D520" s="17"/>
      <c r="E520" s="17"/>
      <c r="F520" s="17"/>
      <c r="G520" s="17"/>
      <c r="I520" s="17"/>
      <c r="J520" s="17"/>
      <c r="K520" s="17"/>
      <c r="L520" s="17"/>
      <c r="M520" s="13"/>
      <c r="S520" s="121" t="s">
        <v>257</v>
      </c>
      <c r="T520" s="197">
        <f>IF(T470="+X",U41,U42)</f>
        <v>20</v>
      </c>
      <c r="U520" s="213"/>
      <c r="V520" s="213"/>
      <c r="W520" s="213"/>
      <c r="X520" s="213"/>
      <c r="Z520" s="213"/>
      <c r="AA520" s="213"/>
      <c r="AB520" s="213"/>
      <c r="AC520" s="213"/>
      <c r="AD520" s="13"/>
      <c r="AJ520" s="121" t="s">
        <v>257</v>
      </c>
      <c r="AK520" s="197">
        <f>IF(AK470="+X",AL41,AL42)</f>
        <v>20</v>
      </c>
      <c r="AL520" s="213"/>
      <c r="AM520" s="213"/>
      <c r="AN520" s="213"/>
      <c r="AO520" s="213"/>
      <c r="AQ520" s="213"/>
      <c r="AR520" s="213"/>
      <c r="AS520" s="213"/>
      <c r="AT520" s="213"/>
      <c r="AU520" s="13"/>
      <c r="BA520" s="121" t="s">
        <v>257</v>
      </c>
      <c r="BB520" s="197">
        <f>IF(BB470="+X",BC41,BC42)</f>
        <v>20</v>
      </c>
      <c r="BC520" s="213"/>
      <c r="BD520" s="213"/>
      <c r="BE520" s="213"/>
      <c r="BF520" s="213"/>
      <c r="BH520" s="213"/>
      <c r="BI520" s="213"/>
      <c r="BJ520" s="213"/>
      <c r="BK520" s="213"/>
      <c r="BL520" s="13"/>
      <c r="BR520" s="121" t="s">
        <v>257</v>
      </c>
      <c r="BS520" s="197">
        <f>IF(BS470="+X",BT41,BT42)</f>
        <v>0</v>
      </c>
      <c r="BT520" s="213"/>
      <c r="BU520" s="213"/>
      <c r="BV520" s="213"/>
      <c r="BW520" s="213"/>
      <c r="BY520" s="213"/>
      <c r="BZ520" s="213"/>
      <c r="CA520" s="213"/>
      <c r="CB520" s="213"/>
      <c r="CC520" s="13"/>
      <c r="CI520" s="121" t="s">
        <v>257</v>
      </c>
      <c r="CJ520" s="197">
        <f>IF(CJ470="+X",CK41,CK42)</f>
        <v>0</v>
      </c>
      <c r="CK520" s="213"/>
      <c r="CL520" s="213"/>
      <c r="CM520" s="213"/>
      <c r="CN520" s="213"/>
      <c r="CP520" s="213"/>
      <c r="CQ520" s="213"/>
      <c r="CR520" s="213"/>
      <c r="CS520" s="213"/>
      <c r="CT520" s="13"/>
      <c r="CZ520" s="121" t="s">
        <v>257</v>
      </c>
      <c r="DA520" s="197">
        <f>IF(DA470="+X",DB41,DB42)</f>
        <v>0</v>
      </c>
      <c r="DB520" s="213"/>
      <c r="DC520" s="213"/>
      <c r="DD520" s="213"/>
      <c r="DE520" s="213"/>
      <c r="DG520" s="213"/>
      <c r="DH520" s="213"/>
      <c r="DI520" s="213"/>
      <c r="DJ520" s="213"/>
      <c r="DK520" s="13"/>
      <c r="DQ520" s="121" t="s">
        <v>257</v>
      </c>
      <c r="DR520" s="197">
        <f>IF(DR470="+X",DS41,DS42)</f>
        <v>0</v>
      </c>
      <c r="DS520" s="213"/>
      <c r="DT520" s="213"/>
      <c r="DU520" s="213"/>
      <c r="DV520" s="213"/>
      <c r="DX520" s="213"/>
      <c r="DY520" s="213"/>
      <c r="DZ520" s="213"/>
      <c r="EA520" s="213"/>
      <c r="EB520" s="13"/>
    </row>
    <row r="521" spans="2:136" x14ac:dyDescent="0.2">
      <c r="B521" s="123" t="s">
        <v>259</v>
      </c>
      <c r="C521" s="124">
        <f>IF(C470="+X",D42,D41)</f>
        <v>0</v>
      </c>
      <c r="D521" s="17"/>
      <c r="E521" s="17"/>
      <c r="F521" s="17"/>
      <c r="G521" s="17"/>
      <c r="I521" s="100"/>
      <c r="J521" s="17"/>
      <c r="K521" s="17"/>
      <c r="L521" s="17"/>
      <c r="M521" s="13"/>
      <c r="S521" s="123" t="s">
        <v>259</v>
      </c>
      <c r="T521" s="124">
        <f>IF(T470="+X",U42,U41)</f>
        <v>0</v>
      </c>
      <c r="U521" s="213"/>
      <c r="V521" s="213"/>
      <c r="W521" s="213"/>
      <c r="X521" s="213"/>
      <c r="Z521" s="100"/>
      <c r="AA521" s="213"/>
      <c r="AB521" s="213"/>
      <c r="AC521" s="213"/>
      <c r="AD521" s="13"/>
      <c r="AJ521" s="123" t="s">
        <v>259</v>
      </c>
      <c r="AK521" s="124">
        <f>IF(AK470="+X",AL42,AL41)</f>
        <v>0</v>
      </c>
      <c r="AL521" s="213"/>
      <c r="AM521" s="213"/>
      <c r="AN521" s="213"/>
      <c r="AO521" s="213"/>
      <c r="AQ521" s="100"/>
      <c r="AR521" s="213"/>
      <c r="AS521" s="213"/>
      <c r="AT521" s="213"/>
      <c r="AU521" s="13"/>
      <c r="BA521" s="123" t="s">
        <v>259</v>
      </c>
      <c r="BB521" s="124">
        <f>IF(BB470="+X",BC42,BC41)</f>
        <v>0</v>
      </c>
      <c r="BC521" s="213"/>
      <c r="BD521" s="213"/>
      <c r="BE521" s="213"/>
      <c r="BF521" s="213"/>
      <c r="BH521" s="100"/>
      <c r="BI521" s="213"/>
      <c r="BJ521" s="213"/>
      <c r="BK521" s="213"/>
      <c r="BL521" s="13"/>
      <c r="BR521" s="123" t="s">
        <v>259</v>
      </c>
      <c r="BS521" s="124">
        <f>IF(BS470="+X",BT42,BT41)</f>
        <v>20</v>
      </c>
      <c r="BT521" s="213"/>
      <c r="BU521" s="213"/>
      <c r="BV521" s="213"/>
      <c r="BW521" s="213"/>
      <c r="BY521" s="100"/>
      <c r="BZ521" s="213"/>
      <c r="CA521" s="213"/>
      <c r="CB521" s="213"/>
      <c r="CC521" s="13"/>
      <c r="CI521" s="123" t="s">
        <v>259</v>
      </c>
      <c r="CJ521" s="124">
        <f>IF(CJ470="+X",CK42,CK41)</f>
        <v>20</v>
      </c>
      <c r="CK521" s="213"/>
      <c r="CL521" s="213"/>
      <c r="CM521" s="213"/>
      <c r="CN521" s="213"/>
      <c r="CP521" s="100"/>
      <c r="CQ521" s="213"/>
      <c r="CR521" s="213"/>
      <c r="CS521" s="213"/>
      <c r="CT521" s="13"/>
      <c r="CZ521" s="123" t="s">
        <v>259</v>
      </c>
      <c r="DA521" s="124">
        <f>IF(DA470="+X",DB42,DB41)</f>
        <v>20</v>
      </c>
      <c r="DB521" s="213"/>
      <c r="DC521" s="213"/>
      <c r="DD521" s="213"/>
      <c r="DE521" s="213"/>
      <c r="DG521" s="100"/>
      <c r="DH521" s="213"/>
      <c r="DI521" s="213"/>
      <c r="DJ521" s="213"/>
      <c r="DK521" s="13"/>
      <c r="DQ521" s="123" t="s">
        <v>259</v>
      </c>
      <c r="DR521" s="124">
        <f>IF(DR470="+X",DS42,DS41)</f>
        <v>20</v>
      </c>
      <c r="DS521" s="213"/>
      <c r="DT521" s="213"/>
      <c r="DU521" s="213"/>
      <c r="DV521" s="213"/>
      <c r="DX521" s="100"/>
      <c r="DY521" s="213"/>
      <c r="DZ521" s="213"/>
      <c r="EA521" s="213"/>
      <c r="EB521" s="13"/>
    </row>
    <row r="522" spans="2:136" x14ac:dyDescent="0.2">
      <c r="B522" s="121" t="s">
        <v>261</v>
      </c>
      <c r="C522" s="20">
        <f>IF(C470="+X",D43,D44)</f>
        <v>26.565073615635743</v>
      </c>
      <c r="D522" s="17"/>
      <c r="E522" s="17"/>
      <c r="F522" s="17"/>
      <c r="G522" s="17"/>
      <c r="I522" s="17"/>
      <c r="K522" s="100"/>
      <c r="L522" s="17"/>
      <c r="M522" s="17"/>
      <c r="N522" s="17"/>
      <c r="O522" s="13"/>
      <c r="S522" s="121" t="s">
        <v>261</v>
      </c>
      <c r="T522" s="20">
        <f>IF(T470="+X",U43,U44)</f>
        <v>26.565073615635743</v>
      </c>
      <c r="U522" s="213"/>
      <c r="V522" s="213"/>
      <c r="W522" s="213"/>
      <c r="X522" s="213"/>
      <c r="Z522" s="213"/>
      <c r="AB522" s="100"/>
      <c r="AC522" s="213"/>
      <c r="AD522" s="213"/>
      <c r="AE522" s="213"/>
      <c r="AF522" s="13"/>
      <c r="AJ522" s="121" t="s">
        <v>261</v>
      </c>
      <c r="AK522" s="20">
        <f>IF(AK470="+X",AL43,AL44)</f>
        <v>26.565073615635743</v>
      </c>
      <c r="AL522" s="213"/>
      <c r="AM522" s="213"/>
      <c r="AN522" s="213"/>
      <c r="AO522" s="213"/>
      <c r="AQ522" s="213"/>
      <c r="AS522" s="100"/>
      <c r="AT522" s="213"/>
      <c r="AU522" s="213"/>
      <c r="AV522" s="213"/>
      <c r="AW522" s="13"/>
      <c r="BA522" s="121" t="s">
        <v>261</v>
      </c>
      <c r="BB522" s="20">
        <f>IF(BB470="+X",BC43,BC44)</f>
        <v>26.565073615635743</v>
      </c>
      <c r="BC522" s="213"/>
      <c r="BD522" s="213"/>
      <c r="BE522" s="213"/>
      <c r="BF522" s="213"/>
      <c r="BH522" s="213"/>
      <c r="BJ522" s="100"/>
      <c r="BK522" s="213"/>
      <c r="BL522" s="213"/>
      <c r="BM522" s="213"/>
      <c r="BN522" s="13"/>
      <c r="BR522" s="121" t="s">
        <v>261</v>
      </c>
      <c r="BS522" s="20">
        <f>IF(BS470="+X",BT43,BT44)</f>
        <v>26.565073615635743</v>
      </c>
      <c r="BT522" s="213"/>
      <c r="BU522" s="213"/>
      <c r="BV522" s="213"/>
      <c r="BW522" s="213"/>
      <c r="BY522" s="213"/>
      <c r="CA522" s="100"/>
      <c r="CB522" s="213"/>
      <c r="CC522" s="213"/>
      <c r="CD522" s="213"/>
      <c r="CE522" s="13"/>
      <c r="CI522" s="121" t="s">
        <v>261</v>
      </c>
      <c r="CJ522" s="20">
        <f>IF(CJ470="+X",CK43,CK44)</f>
        <v>26.565073615635743</v>
      </c>
      <c r="CK522" s="213"/>
      <c r="CL522" s="213"/>
      <c r="CM522" s="213"/>
      <c r="CN522" s="213"/>
      <c r="CP522" s="213"/>
      <c r="CR522" s="100"/>
      <c r="CS522" s="213"/>
      <c r="CT522" s="213"/>
      <c r="CU522" s="213"/>
      <c r="CV522" s="13"/>
      <c r="CZ522" s="121" t="s">
        <v>261</v>
      </c>
      <c r="DA522" s="20">
        <f>IF(DA470="+X",DB43,DB44)</f>
        <v>26.565073615635743</v>
      </c>
      <c r="DB522" s="213"/>
      <c r="DC522" s="213"/>
      <c r="DD522" s="213"/>
      <c r="DE522" s="213"/>
      <c r="DG522" s="213"/>
      <c r="DI522" s="100"/>
      <c r="DJ522" s="213"/>
      <c r="DK522" s="213"/>
      <c r="DL522" s="213"/>
      <c r="DM522" s="13"/>
      <c r="DQ522" s="121" t="s">
        <v>261</v>
      </c>
      <c r="DR522" s="20">
        <f>IF(DR470="+X",DS43,DS44)</f>
        <v>26.565073615635743</v>
      </c>
      <c r="DS522" s="213"/>
      <c r="DT522" s="213"/>
      <c r="DU522" s="213"/>
      <c r="DV522" s="213"/>
      <c r="DX522" s="213"/>
      <c r="DZ522" s="100"/>
      <c r="EA522" s="213"/>
      <c r="EB522" s="213"/>
      <c r="EC522" s="213"/>
      <c r="ED522" s="13"/>
    </row>
    <row r="523" spans="2:136" x14ac:dyDescent="0.2">
      <c r="B523" s="123" t="s">
        <v>262</v>
      </c>
      <c r="C523" s="32">
        <f>IF(C470="+X",D44,D43)</f>
        <v>26.565073615635743</v>
      </c>
      <c r="D523" s="17"/>
      <c r="E523" s="17"/>
      <c r="F523" s="17"/>
      <c r="G523" s="17"/>
      <c r="I523" s="17"/>
      <c r="K523" s="100"/>
      <c r="L523" s="17"/>
      <c r="M523" s="17"/>
      <c r="N523" s="17"/>
      <c r="O523" s="13"/>
      <c r="S523" s="123" t="s">
        <v>262</v>
      </c>
      <c r="T523" s="32">
        <f>IF(T470="+X",U44,U43)</f>
        <v>26.565073615635743</v>
      </c>
      <c r="U523" s="213"/>
      <c r="V523" s="213"/>
      <c r="W523" s="213"/>
      <c r="X523" s="213"/>
      <c r="Z523" s="213"/>
      <c r="AB523" s="100"/>
      <c r="AC523" s="213"/>
      <c r="AD523" s="213"/>
      <c r="AE523" s="213"/>
      <c r="AF523" s="13"/>
      <c r="AJ523" s="123" t="s">
        <v>262</v>
      </c>
      <c r="AK523" s="32">
        <f>IF(AK470="+X",AL44,AL43)</f>
        <v>26.565073615635743</v>
      </c>
      <c r="AL523" s="213"/>
      <c r="AM523" s="213"/>
      <c r="AN523" s="213"/>
      <c r="AO523" s="213"/>
      <c r="AQ523" s="213"/>
      <c r="AS523" s="100"/>
      <c r="AT523" s="213"/>
      <c r="AU523" s="213"/>
      <c r="AV523" s="213"/>
      <c r="AW523" s="13"/>
      <c r="BA523" s="123" t="s">
        <v>262</v>
      </c>
      <c r="BB523" s="32">
        <f>IF(BB470="+X",BC44,BC43)</f>
        <v>26.565073615635743</v>
      </c>
      <c r="BC523" s="213"/>
      <c r="BD523" s="213"/>
      <c r="BE523" s="213"/>
      <c r="BF523" s="213"/>
      <c r="BH523" s="213"/>
      <c r="BJ523" s="100"/>
      <c r="BK523" s="213"/>
      <c r="BL523" s="213"/>
      <c r="BM523" s="213"/>
      <c r="BN523" s="13"/>
      <c r="BR523" s="123" t="s">
        <v>262</v>
      </c>
      <c r="BS523" s="32">
        <f>IF(BS470="+X",BT44,BT43)</f>
        <v>26.565073615635743</v>
      </c>
      <c r="BT523" s="213"/>
      <c r="BU523" s="213"/>
      <c r="BV523" s="213"/>
      <c r="BW523" s="213"/>
      <c r="BY523" s="213"/>
      <c r="CA523" s="100"/>
      <c r="CB523" s="213"/>
      <c r="CC523" s="213"/>
      <c r="CD523" s="213"/>
      <c r="CE523" s="13"/>
      <c r="CI523" s="123" t="s">
        <v>262</v>
      </c>
      <c r="CJ523" s="32">
        <f>IF(CJ470="+X",CK44,CK43)</f>
        <v>26.565073615635743</v>
      </c>
      <c r="CK523" s="213"/>
      <c r="CL523" s="213"/>
      <c r="CM523" s="213"/>
      <c r="CN523" s="213"/>
      <c r="CP523" s="213"/>
      <c r="CR523" s="100"/>
      <c r="CS523" s="213"/>
      <c r="CT523" s="213"/>
      <c r="CU523" s="213"/>
      <c r="CV523" s="13"/>
      <c r="CZ523" s="123" t="s">
        <v>262</v>
      </c>
      <c r="DA523" s="32">
        <f>IF(DA470="+X",DB44,DB43)</f>
        <v>26.565073615635743</v>
      </c>
      <c r="DB523" s="213"/>
      <c r="DC523" s="213"/>
      <c r="DD523" s="213"/>
      <c r="DE523" s="213"/>
      <c r="DG523" s="213"/>
      <c r="DI523" s="100"/>
      <c r="DJ523" s="213"/>
      <c r="DK523" s="213"/>
      <c r="DL523" s="213"/>
      <c r="DM523" s="13"/>
      <c r="DQ523" s="123" t="s">
        <v>262</v>
      </c>
      <c r="DR523" s="32">
        <f>IF(DR470="+X",DS44,DS43)</f>
        <v>26.565073615635743</v>
      </c>
      <c r="DS523" s="213"/>
      <c r="DT523" s="213"/>
      <c r="DU523" s="213"/>
      <c r="DV523" s="213"/>
      <c r="DX523" s="213"/>
      <c r="DZ523" s="100"/>
      <c r="EA523" s="213"/>
      <c r="EB523" s="213"/>
      <c r="EC523" s="213"/>
      <c r="ED523" s="13"/>
    </row>
    <row r="524" spans="2:136" x14ac:dyDescent="0.2">
      <c r="B524" s="118" t="s">
        <v>4</v>
      </c>
      <c r="C524" s="21">
        <f>D37</f>
        <v>8</v>
      </c>
      <c r="D524" s="17"/>
      <c r="E524" s="17"/>
      <c r="F524" s="17"/>
      <c r="G524" s="17"/>
      <c r="I524" s="17"/>
      <c r="K524" s="100"/>
      <c r="L524" s="17"/>
      <c r="M524" s="17"/>
      <c r="N524" s="17"/>
      <c r="O524" s="13"/>
      <c r="S524" s="118" t="s">
        <v>4</v>
      </c>
      <c r="T524" s="21">
        <f>U37</f>
        <v>8</v>
      </c>
      <c r="U524" s="213"/>
      <c r="V524" s="213"/>
      <c r="W524" s="213"/>
      <c r="X524" s="213"/>
      <c r="Z524" s="213"/>
      <c r="AB524" s="100"/>
      <c r="AC524" s="213"/>
      <c r="AD524" s="213"/>
      <c r="AE524" s="213"/>
      <c r="AF524" s="13"/>
      <c r="AJ524" s="118" t="s">
        <v>4</v>
      </c>
      <c r="AK524" s="21">
        <f>AL37</f>
        <v>8</v>
      </c>
      <c r="AL524" s="213"/>
      <c r="AM524" s="213"/>
      <c r="AN524" s="213"/>
      <c r="AO524" s="213"/>
      <c r="AQ524" s="213"/>
      <c r="AS524" s="100"/>
      <c r="AT524" s="213"/>
      <c r="AU524" s="213"/>
      <c r="AV524" s="213"/>
      <c r="AW524" s="13"/>
      <c r="BA524" s="118" t="s">
        <v>4</v>
      </c>
      <c r="BB524" s="21">
        <f>BC37</f>
        <v>8</v>
      </c>
      <c r="BC524" s="213"/>
      <c r="BD524" s="213"/>
      <c r="BE524" s="213"/>
      <c r="BF524" s="213"/>
      <c r="BH524" s="213"/>
      <c r="BJ524" s="100"/>
      <c r="BK524" s="213"/>
      <c r="BL524" s="213"/>
      <c r="BM524" s="213"/>
      <c r="BN524" s="13"/>
      <c r="BR524" s="118" t="s">
        <v>4</v>
      </c>
      <c r="BS524" s="21">
        <f>BT37</f>
        <v>8</v>
      </c>
      <c r="BT524" s="213"/>
      <c r="BU524" s="213"/>
      <c r="BV524" s="213"/>
      <c r="BW524" s="213"/>
      <c r="BY524" s="213"/>
      <c r="CA524" s="100"/>
      <c r="CB524" s="213"/>
      <c r="CC524" s="213"/>
      <c r="CD524" s="213"/>
      <c r="CE524" s="13"/>
      <c r="CI524" s="118" t="s">
        <v>4</v>
      </c>
      <c r="CJ524" s="21">
        <f>CK37</f>
        <v>8</v>
      </c>
      <c r="CK524" s="213"/>
      <c r="CL524" s="213"/>
      <c r="CM524" s="213"/>
      <c r="CN524" s="213"/>
      <c r="CP524" s="213"/>
      <c r="CR524" s="100"/>
      <c r="CS524" s="213"/>
      <c r="CT524" s="213"/>
      <c r="CU524" s="213"/>
      <c r="CV524" s="13"/>
      <c r="CZ524" s="118" t="s">
        <v>4</v>
      </c>
      <c r="DA524" s="21">
        <f>DB37</f>
        <v>8</v>
      </c>
      <c r="DB524" s="213"/>
      <c r="DC524" s="213"/>
      <c r="DD524" s="213"/>
      <c r="DE524" s="213"/>
      <c r="DG524" s="213"/>
      <c r="DI524" s="100"/>
      <c r="DJ524" s="213"/>
      <c r="DK524" s="213"/>
      <c r="DL524" s="213"/>
      <c r="DM524" s="13"/>
      <c r="DQ524" s="118" t="s">
        <v>4</v>
      </c>
      <c r="DR524" s="21">
        <f>DS37</f>
        <v>8</v>
      </c>
      <c r="DS524" s="213"/>
      <c r="DT524" s="213"/>
      <c r="DU524" s="213"/>
      <c r="DV524" s="213"/>
      <c r="DX524" s="213"/>
      <c r="DZ524" s="100"/>
      <c r="EA524" s="213"/>
      <c r="EB524" s="213"/>
      <c r="EC524" s="213"/>
      <c r="ED524" s="13"/>
    </row>
    <row r="525" spans="2:136" x14ac:dyDescent="0.2">
      <c r="B525" s="118" t="s">
        <v>18</v>
      </c>
      <c r="C525" s="21">
        <f>D48</f>
        <v>10.5</v>
      </c>
      <c r="D525" s="17"/>
      <c r="E525" s="17"/>
      <c r="F525" s="17"/>
      <c r="G525" s="17"/>
      <c r="I525" s="17"/>
      <c r="K525" s="100"/>
      <c r="L525" s="17"/>
      <c r="M525" s="17"/>
      <c r="N525" s="17"/>
      <c r="O525" s="13"/>
      <c r="S525" s="118" t="s">
        <v>18</v>
      </c>
      <c r="T525" s="21">
        <f>U48</f>
        <v>10.5</v>
      </c>
      <c r="U525" s="213"/>
      <c r="V525" s="213"/>
      <c r="W525" s="213"/>
      <c r="X525" s="213"/>
      <c r="Z525" s="213"/>
      <c r="AB525" s="100"/>
      <c r="AC525" s="213"/>
      <c r="AD525" s="213"/>
      <c r="AE525" s="213"/>
      <c r="AF525" s="13"/>
      <c r="AJ525" s="118" t="s">
        <v>18</v>
      </c>
      <c r="AK525" s="21">
        <f>AL48</f>
        <v>10.5</v>
      </c>
      <c r="AL525" s="213"/>
      <c r="AM525" s="213"/>
      <c r="AN525" s="213"/>
      <c r="AO525" s="213"/>
      <c r="AQ525" s="213"/>
      <c r="AS525" s="100"/>
      <c r="AT525" s="213"/>
      <c r="AU525" s="213"/>
      <c r="AV525" s="213"/>
      <c r="AW525" s="13"/>
      <c r="BA525" s="118" t="s">
        <v>18</v>
      </c>
      <c r="BB525" s="21">
        <f>BC48</f>
        <v>10.5</v>
      </c>
      <c r="BC525" s="213"/>
      <c r="BD525" s="213"/>
      <c r="BE525" s="213"/>
      <c r="BF525" s="213"/>
      <c r="BH525" s="213"/>
      <c r="BJ525" s="100"/>
      <c r="BK525" s="213"/>
      <c r="BL525" s="213"/>
      <c r="BM525" s="213"/>
      <c r="BN525" s="13"/>
      <c r="BR525" s="118" t="s">
        <v>18</v>
      </c>
      <c r="BS525" s="21">
        <f>BT48</f>
        <v>10.5</v>
      </c>
      <c r="BT525" s="213"/>
      <c r="BU525" s="213"/>
      <c r="BV525" s="213"/>
      <c r="BW525" s="213"/>
      <c r="BY525" s="213"/>
      <c r="CA525" s="100"/>
      <c r="CB525" s="213"/>
      <c r="CC525" s="213"/>
      <c r="CD525" s="213"/>
      <c r="CE525" s="13"/>
      <c r="CI525" s="118" t="s">
        <v>18</v>
      </c>
      <c r="CJ525" s="21">
        <f>CK48</f>
        <v>10.5</v>
      </c>
      <c r="CK525" s="213"/>
      <c r="CL525" s="213"/>
      <c r="CM525" s="213"/>
      <c r="CN525" s="213"/>
      <c r="CP525" s="213"/>
      <c r="CR525" s="100"/>
      <c r="CS525" s="213"/>
      <c r="CT525" s="213"/>
      <c r="CU525" s="213"/>
      <c r="CV525" s="13"/>
      <c r="CZ525" s="118" t="s">
        <v>18</v>
      </c>
      <c r="DA525" s="21">
        <f>DB48</f>
        <v>10.5</v>
      </c>
      <c r="DB525" s="213"/>
      <c r="DC525" s="213"/>
      <c r="DD525" s="213"/>
      <c r="DE525" s="213"/>
      <c r="DG525" s="213"/>
      <c r="DI525" s="100"/>
      <c r="DJ525" s="213"/>
      <c r="DK525" s="213"/>
      <c r="DL525" s="213"/>
      <c r="DM525" s="13"/>
      <c r="DQ525" s="118" t="s">
        <v>18</v>
      </c>
      <c r="DR525" s="21">
        <f>DS48</f>
        <v>10.5</v>
      </c>
      <c r="DS525" s="213"/>
      <c r="DT525" s="213"/>
      <c r="DU525" s="213"/>
      <c r="DV525" s="213"/>
      <c r="DX525" s="213"/>
      <c r="DZ525" s="100"/>
      <c r="EA525" s="213"/>
      <c r="EB525" s="213"/>
      <c r="EC525" s="213"/>
      <c r="ED525" s="13"/>
    </row>
    <row r="526" spans="2:136" x14ac:dyDescent="0.2">
      <c r="B526" s="123" t="s">
        <v>17</v>
      </c>
      <c r="C526" s="32">
        <f>D47</f>
        <v>5</v>
      </c>
      <c r="D526" s="17"/>
      <c r="E526" s="17"/>
      <c r="F526" s="17"/>
      <c r="G526" s="17"/>
      <c r="I526" s="17"/>
      <c r="K526" s="17"/>
      <c r="L526" s="17"/>
      <c r="M526" s="17"/>
      <c r="N526" s="17"/>
      <c r="O526" s="13"/>
      <c r="S526" s="123" t="s">
        <v>17</v>
      </c>
      <c r="T526" s="32">
        <f>U47</f>
        <v>5</v>
      </c>
      <c r="U526" s="213"/>
      <c r="V526" s="213"/>
      <c r="W526" s="213"/>
      <c r="X526" s="213"/>
      <c r="Z526" s="213"/>
      <c r="AB526" s="213"/>
      <c r="AC526" s="213"/>
      <c r="AD526" s="213"/>
      <c r="AE526" s="213"/>
      <c r="AF526" s="13"/>
      <c r="AJ526" s="123" t="s">
        <v>17</v>
      </c>
      <c r="AK526" s="32">
        <f>AL47</f>
        <v>5</v>
      </c>
      <c r="AL526" s="213"/>
      <c r="AM526" s="213"/>
      <c r="AN526" s="213"/>
      <c r="AO526" s="213"/>
      <c r="AQ526" s="213"/>
      <c r="AS526" s="213"/>
      <c r="AT526" s="213"/>
      <c r="AU526" s="213"/>
      <c r="AV526" s="213"/>
      <c r="AW526" s="13"/>
      <c r="BA526" s="123" t="s">
        <v>17</v>
      </c>
      <c r="BB526" s="32">
        <f>BC47</f>
        <v>5</v>
      </c>
      <c r="BC526" s="213"/>
      <c r="BD526" s="213"/>
      <c r="BE526" s="213"/>
      <c r="BF526" s="213"/>
      <c r="BH526" s="213"/>
      <c r="BJ526" s="213"/>
      <c r="BK526" s="213"/>
      <c r="BL526" s="213"/>
      <c r="BM526" s="213"/>
      <c r="BN526" s="13"/>
      <c r="BR526" s="123" t="s">
        <v>17</v>
      </c>
      <c r="BS526" s="32">
        <f>BT47</f>
        <v>5</v>
      </c>
      <c r="BT526" s="213"/>
      <c r="BU526" s="213"/>
      <c r="BV526" s="213"/>
      <c r="BW526" s="213"/>
      <c r="BY526" s="213"/>
      <c r="CA526" s="213"/>
      <c r="CB526" s="213"/>
      <c r="CC526" s="213"/>
      <c r="CD526" s="213"/>
      <c r="CE526" s="13"/>
      <c r="CI526" s="123" t="s">
        <v>17</v>
      </c>
      <c r="CJ526" s="32">
        <f>CK47</f>
        <v>5</v>
      </c>
      <c r="CK526" s="213"/>
      <c r="CL526" s="213"/>
      <c r="CM526" s="213"/>
      <c r="CN526" s="213"/>
      <c r="CP526" s="213"/>
      <c r="CR526" s="213"/>
      <c r="CS526" s="213"/>
      <c r="CT526" s="213"/>
      <c r="CU526" s="213"/>
      <c r="CV526" s="13"/>
      <c r="CZ526" s="123" t="s">
        <v>17</v>
      </c>
      <c r="DA526" s="32">
        <f>DB47</f>
        <v>5</v>
      </c>
      <c r="DB526" s="213"/>
      <c r="DC526" s="213"/>
      <c r="DD526" s="213"/>
      <c r="DE526" s="213"/>
      <c r="DG526" s="213"/>
      <c r="DI526" s="213"/>
      <c r="DJ526" s="213"/>
      <c r="DK526" s="213"/>
      <c r="DL526" s="213"/>
      <c r="DM526" s="13"/>
      <c r="DQ526" s="123" t="s">
        <v>17</v>
      </c>
      <c r="DR526" s="32">
        <f>DS47</f>
        <v>5</v>
      </c>
      <c r="DS526" s="213"/>
      <c r="DT526" s="213"/>
      <c r="DU526" s="213"/>
      <c r="DV526" s="213"/>
      <c r="DX526" s="213"/>
      <c r="DZ526" s="213"/>
      <c r="EA526" s="213"/>
      <c r="EB526" s="213"/>
      <c r="EC526" s="213"/>
      <c r="ED526" s="13"/>
    </row>
    <row r="527" spans="2:136" ht="16" thickBot="1" x14ac:dyDescent="0.25">
      <c r="B527" s="13"/>
      <c r="C527" s="17"/>
      <c r="D527" s="17"/>
      <c r="E527" s="17"/>
      <c r="F527" s="17"/>
      <c r="G527" s="17"/>
      <c r="I527" s="17"/>
      <c r="K527" s="100"/>
      <c r="L527" s="17"/>
      <c r="M527" s="17"/>
      <c r="N527" s="17"/>
      <c r="O527" s="13"/>
      <c r="S527" s="13"/>
      <c r="T527" s="213"/>
      <c r="U527" s="213"/>
      <c r="V527" s="213"/>
      <c r="W527" s="213"/>
      <c r="X527" s="213"/>
      <c r="Z527" s="213"/>
      <c r="AB527" s="100"/>
      <c r="AC527" s="213"/>
      <c r="AD527" s="213"/>
      <c r="AE527" s="213"/>
      <c r="AF527" s="13"/>
      <c r="AJ527" s="13"/>
      <c r="AK527" s="213"/>
      <c r="AL527" s="213"/>
      <c r="AM527" s="213"/>
      <c r="AN527" s="213"/>
      <c r="AO527" s="213"/>
      <c r="AQ527" s="213"/>
      <c r="AS527" s="100"/>
      <c r="AT527" s="213"/>
      <c r="AU527" s="213"/>
      <c r="AV527" s="213"/>
      <c r="AW527" s="13"/>
      <c r="BA527" s="13"/>
      <c r="BB527" s="213"/>
      <c r="BC527" s="213"/>
      <c r="BD527" s="213"/>
      <c r="BE527" s="213"/>
      <c r="BF527" s="213"/>
      <c r="BH527" s="213"/>
      <c r="BJ527" s="100"/>
      <c r="BK527" s="213"/>
      <c r="BL527" s="213"/>
      <c r="BM527" s="213"/>
      <c r="BN527" s="13"/>
      <c r="BR527" s="13"/>
      <c r="BS527" s="213"/>
      <c r="BT527" s="213"/>
      <c r="BU527" s="213"/>
      <c r="BV527" s="213"/>
      <c r="BW527" s="213"/>
      <c r="BY527" s="213"/>
      <c r="CA527" s="100"/>
      <c r="CB527" s="213"/>
      <c r="CC527" s="213"/>
      <c r="CD527" s="213"/>
      <c r="CE527" s="13"/>
      <c r="CI527" s="13"/>
      <c r="CJ527" s="213"/>
      <c r="CK527" s="213"/>
      <c r="CL527" s="213"/>
      <c r="CM527" s="213"/>
      <c r="CN527" s="213"/>
      <c r="CP527" s="213"/>
      <c r="CR527" s="100"/>
      <c r="CS527" s="213"/>
      <c r="CT527" s="213"/>
      <c r="CU527" s="213"/>
      <c r="CV527" s="13"/>
      <c r="CZ527" s="13"/>
      <c r="DA527" s="213"/>
      <c r="DB527" s="213"/>
      <c r="DC527" s="213"/>
      <c r="DD527" s="213"/>
      <c r="DE527" s="213"/>
      <c r="DG527" s="213"/>
      <c r="DI527" s="100"/>
      <c r="DJ527" s="213"/>
      <c r="DK527" s="213"/>
      <c r="DL527" s="213"/>
      <c r="DM527" s="13"/>
      <c r="DQ527" s="13"/>
      <c r="DR527" s="213"/>
      <c r="DS527" s="213"/>
      <c r="DT527" s="213"/>
      <c r="DU527" s="213"/>
      <c r="DV527" s="213"/>
      <c r="DX527" s="213"/>
      <c r="DZ527" s="100"/>
      <c r="EA527" s="213"/>
      <c r="EB527" s="213"/>
      <c r="EC527" s="213"/>
      <c r="ED527" s="13"/>
    </row>
    <row r="528" spans="2:136" ht="16" thickBot="1" x14ac:dyDescent="0.25">
      <c r="B528" s="65" t="s">
        <v>112</v>
      </c>
      <c r="J528" s="235" t="s">
        <v>174</v>
      </c>
      <c r="K528" s="236"/>
      <c r="L528" s="236"/>
      <c r="M528" s="237"/>
      <c r="N528" s="235" t="s">
        <v>174</v>
      </c>
      <c r="O528" s="236"/>
      <c r="P528" s="236"/>
      <c r="Q528" s="237"/>
      <c r="S528" s="65" t="s">
        <v>112</v>
      </c>
      <c r="AA528" s="235" t="s">
        <v>174</v>
      </c>
      <c r="AB528" s="236"/>
      <c r="AC528" s="236"/>
      <c r="AD528" s="237"/>
      <c r="AE528" s="235" t="s">
        <v>174</v>
      </c>
      <c r="AF528" s="236"/>
      <c r="AG528" s="236"/>
      <c r="AH528" s="237"/>
      <c r="AJ528" s="65" t="s">
        <v>112</v>
      </c>
      <c r="AR528" s="235" t="s">
        <v>174</v>
      </c>
      <c r="AS528" s="236"/>
      <c r="AT528" s="236"/>
      <c r="AU528" s="237"/>
      <c r="AV528" s="235" t="s">
        <v>174</v>
      </c>
      <c r="AW528" s="236"/>
      <c r="AX528" s="236"/>
      <c r="AY528" s="237"/>
      <c r="BA528" s="65" t="s">
        <v>112</v>
      </c>
      <c r="BI528" s="235" t="s">
        <v>174</v>
      </c>
      <c r="BJ528" s="236"/>
      <c r="BK528" s="236"/>
      <c r="BL528" s="237"/>
      <c r="BM528" s="235" t="s">
        <v>174</v>
      </c>
      <c r="BN528" s="236"/>
      <c r="BO528" s="236"/>
      <c r="BP528" s="237"/>
      <c r="BR528" s="65" t="s">
        <v>112</v>
      </c>
      <c r="BZ528" s="235" t="s">
        <v>174</v>
      </c>
      <c r="CA528" s="236"/>
      <c r="CB528" s="236"/>
      <c r="CC528" s="237"/>
      <c r="CD528" s="235" t="s">
        <v>174</v>
      </c>
      <c r="CE528" s="236"/>
      <c r="CF528" s="236"/>
      <c r="CG528" s="237"/>
      <c r="CI528" s="65" t="s">
        <v>112</v>
      </c>
      <c r="CQ528" s="235" t="s">
        <v>174</v>
      </c>
      <c r="CR528" s="236"/>
      <c r="CS528" s="236"/>
      <c r="CT528" s="237"/>
      <c r="CU528" s="235" t="s">
        <v>174</v>
      </c>
      <c r="CV528" s="236"/>
      <c r="CW528" s="236"/>
      <c r="CX528" s="237"/>
      <c r="CZ528" s="65" t="s">
        <v>112</v>
      </c>
      <c r="DH528" s="235" t="s">
        <v>174</v>
      </c>
      <c r="DI528" s="236"/>
      <c r="DJ528" s="236"/>
      <c r="DK528" s="237"/>
      <c r="DL528" s="235" t="s">
        <v>174</v>
      </c>
      <c r="DM528" s="236"/>
      <c r="DN528" s="236"/>
      <c r="DO528" s="237"/>
      <c r="DQ528" s="65" t="s">
        <v>112</v>
      </c>
      <c r="DY528" s="235" t="s">
        <v>174</v>
      </c>
      <c r="DZ528" s="236"/>
      <c r="EA528" s="236"/>
      <c r="EB528" s="237"/>
      <c r="EC528" s="235" t="s">
        <v>174</v>
      </c>
      <c r="ED528" s="236"/>
      <c r="EE528" s="236"/>
      <c r="EF528" s="237"/>
    </row>
    <row r="529" spans="2:136" x14ac:dyDescent="0.2">
      <c r="J529" s="82" t="s">
        <v>176</v>
      </c>
      <c r="K529" s="31" t="s">
        <v>177</v>
      </c>
      <c r="L529" s="31" t="s">
        <v>178</v>
      </c>
      <c r="M529" s="31" t="s">
        <v>179</v>
      </c>
      <c r="N529" s="82" t="s">
        <v>176</v>
      </c>
      <c r="O529" s="31" t="s">
        <v>177</v>
      </c>
      <c r="P529" s="31" t="s">
        <v>178</v>
      </c>
      <c r="Q529" s="83" t="s">
        <v>179</v>
      </c>
      <c r="AA529" s="215" t="s">
        <v>176</v>
      </c>
      <c r="AB529" s="216" t="s">
        <v>177</v>
      </c>
      <c r="AC529" s="216" t="s">
        <v>178</v>
      </c>
      <c r="AD529" s="216" t="s">
        <v>179</v>
      </c>
      <c r="AE529" s="215" t="s">
        <v>176</v>
      </c>
      <c r="AF529" s="216" t="s">
        <v>177</v>
      </c>
      <c r="AG529" s="216" t="s">
        <v>178</v>
      </c>
      <c r="AH529" s="217" t="s">
        <v>179</v>
      </c>
      <c r="AR529" s="215" t="s">
        <v>176</v>
      </c>
      <c r="AS529" s="216" t="s">
        <v>177</v>
      </c>
      <c r="AT529" s="216" t="s">
        <v>178</v>
      </c>
      <c r="AU529" s="216" t="s">
        <v>179</v>
      </c>
      <c r="AV529" s="215" t="s">
        <v>176</v>
      </c>
      <c r="AW529" s="216" t="s">
        <v>177</v>
      </c>
      <c r="AX529" s="216" t="s">
        <v>178</v>
      </c>
      <c r="AY529" s="217" t="s">
        <v>179</v>
      </c>
      <c r="BI529" s="215" t="s">
        <v>176</v>
      </c>
      <c r="BJ529" s="216" t="s">
        <v>177</v>
      </c>
      <c r="BK529" s="216" t="s">
        <v>178</v>
      </c>
      <c r="BL529" s="216" t="s">
        <v>179</v>
      </c>
      <c r="BM529" s="215" t="s">
        <v>176</v>
      </c>
      <c r="BN529" s="216" t="s">
        <v>177</v>
      </c>
      <c r="BO529" s="216" t="s">
        <v>178</v>
      </c>
      <c r="BP529" s="217" t="s">
        <v>179</v>
      </c>
      <c r="BZ529" s="215" t="s">
        <v>176</v>
      </c>
      <c r="CA529" s="216" t="s">
        <v>177</v>
      </c>
      <c r="CB529" s="216" t="s">
        <v>178</v>
      </c>
      <c r="CC529" s="216" t="s">
        <v>179</v>
      </c>
      <c r="CD529" s="215" t="s">
        <v>176</v>
      </c>
      <c r="CE529" s="216" t="s">
        <v>177</v>
      </c>
      <c r="CF529" s="216" t="s">
        <v>178</v>
      </c>
      <c r="CG529" s="217" t="s">
        <v>179</v>
      </c>
      <c r="CQ529" s="215" t="s">
        <v>176</v>
      </c>
      <c r="CR529" s="216" t="s">
        <v>177</v>
      </c>
      <c r="CS529" s="216" t="s">
        <v>178</v>
      </c>
      <c r="CT529" s="216" t="s">
        <v>179</v>
      </c>
      <c r="CU529" s="215" t="s">
        <v>176</v>
      </c>
      <c r="CV529" s="216" t="s">
        <v>177</v>
      </c>
      <c r="CW529" s="216" t="s">
        <v>178</v>
      </c>
      <c r="CX529" s="217" t="s">
        <v>179</v>
      </c>
      <c r="DH529" s="215" t="s">
        <v>176</v>
      </c>
      <c r="DI529" s="216" t="s">
        <v>177</v>
      </c>
      <c r="DJ529" s="216" t="s">
        <v>178</v>
      </c>
      <c r="DK529" s="216" t="s">
        <v>179</v>
      </c>
      <c r="DL529" s="215" t="s">
        <v>176</v>
      </c>
      <c r="DM529" s="216" t="s">
        <v>177</v>
      </c>
      <c r="DN529" s="216" t="s">
        <v>178</v>
      </c>
      <c r="DO529" s="217" t="s">
        <v>179</v>
      </c>
      <c r="DY529" s="215" t="s">
        <v>176</v>
      </c>
      <c r="DZ529" s="216" t="s">
        <v>177</v>
      </c>
      <c r="EA529" s="216" t="s">
        <v>178</v>
      </c>
      <c r="EB529" s="216" t="s">
        <v>179</v>
      </c>
      <c r="EC529" s="215" t="s">
        <v>176</v>
      </c>
      <c r="ED529" s="216" t="s">
        <v>177</v>
      </c>
      <c r="EE529" s="216" t="s">
        <v>178</v>
      </c>
      <c r="EF529" s="217" t="s">
        <v>179</v>
      </c>
    </row>
    <row r="530" spans="2:136" x14ac:dyDescent="0.2">
      <c r="B530" s="13"/>
      <c r="C530" s="17"/>
      <c r="D530" s="61" t="s">
        <v>240</v>
      </c>
      <c r="E530" s="105" t="s">
        <v>241</v>
      </c>
      <c r="F530" s="105" t="s">
        <v>242</v>
      </c>
      <c r="G530" s="106" t="s">
        <v>243</v>
      </c>
      <c r="H530" s="61" t="s">
        <v>244</v>
      </c>
      <c r="I530" s="106" t="s">
        <v>245</v>
      </c>
      <c r="J530" s="235" t="s">
        <v>246</v>
      </c>
      <c r="K530" s="236"/>
      <c r="L530" s="236"/>
      <c r="M530" s="237"/>
      <c r="N530" s="236" t="s">
        <v>247</v>
      </c>
      <c r="O530" s="236"/>
      <c r="P530" s="236"/>
      <c r="Q530" s="237"/>
      <c r="S530" s="13"/>
      <c r="T530" s="213"/>
      <c r="U530" s="206" t="s">
        <v>240</v>
      </c>
      <c r="V530" s="207" t="s">
        <v>241</v>
      </c>
      <c r="W530" s="207" t="s">
        <v>242</v>
      </c>
      <c r="X530" s="208" t="s">
        <v>243</v>
      </c>
      <c r="Y530" s="206" t="s">
        <v>244</v>
      </c>
      <c r="Z530" s="208" t="s">
        <v>245</v>
      </c>
      <c r="AA530" s="235" t="s">
        <v>246</v>
      </c>
      <c r="AB530" s="236"/>
      <c r="AC530" s="236"/>
      <c r="AD530" s="237"/>
      <c r="AE530" s="236" t="s">
        <v>247</v>
      </c>
      <c r="AF530" s="236"/>
      <c r="AG530" s="236"/>
      <c r="AH530" s="237"/>
      <c r="AJ530" s="13"/>
      <c r="AK530" s="213"/>
      <c r="AL530" s="206" t="s">
        <v>240</v>
      </c>
      <c r="AM530" s="207" t="s">
        <v>241</v>
      </c>
      <c r="AN530" s="207" t="s">
        <v>242</v>
      </c>
      <c r="AO530" s="208" t="s">
        <v>243</v>
      </c>
      <c r="AP530" s="206" t="s">
        <v>244</v>
      </c>
      <c r="AQ530" s="208" t="s">
        <v>245</v>
      </c>
      <c r="AR530" s="235" t="s">
        <v>246</v>
      </c>
      <c r="AS530" s="236"/>
      <c r="AT530" s="236"/>
      <c r="AU530" s="237"/>
      <c r="AV530" s="236" t="s">
        <v>247</v>
      </c>
      <c r="AW530" s="236"/>
      <c r="AX530" s="236"/>
      <c r="AY530" s="237"/>
      <c r="BA530" s="13"/>
      <c r="BB530" s="213"/>
      <c r="BC530" s="206" t="s">
        <v>240</v>
      </c>
      <c r="BD530" s="207" t="s">
        <v>241</v>
      </c>
      <c r="BE530" s="207" t="s">
        <v>242</v>
      </c>
      <c r="BF530" s="208" t="s">
        <v>243</v>
      </c>
      <c r="BG530" s="206" t="s">
        <v>244</v>
      </c>
      <c r="BH530" s="208" t="s">
        <v>245</v>
      </c>
      <c r="BI530" s="235" t="s">
        <v>246</v>
      </c>
      <c r="BJ530" s="236"/>
      <c r="BK530" s="236"/>
      <c r="BL530" s="237"/>
      <c r="BM530" s="236" t="s">
        <v>247</v>
      </c>
      <c r="BN530" s="236"/>
      <c r="BO530" s="236"/>
      <c r="BP530" s="237"/>
      <c r="BR530" s="13"/>
      <c r="BS530" s="213"/>
      <c r="BT530" s="206" t="s">
        <v>240</v>
      </c>
      <c r="BU530" s="207" t="s">
        <v>241</v>
      </c>
      <c r="BV530" s="207" t="s">
        <v>242</v>
      </c>
      <c r="BW530" s="208" t="s">
        <v>243</v>
      </c>
      <c r="BX530" s="206" t="s">
        <v>244</v>
      </c>
      <c r="BY530" s="208" t="s">
        <v>245</v>
      </c>
      <c r="BZ530" s="235" t="s">
        <v>246</v>
      </c>
      <c r="CA530" s="236"/>
      <c r="CB530" s="236"/>
      <c r="CC530" s="237"/>
      <c r="CD530" s="236" t="s">
        <v>247</v>
      </c>
      <c r="CE530" s="236"/>
      <c r="CF530" s="236"/>
      <c r="CG530" s="237"/>
      <c r="CI530" s="13"/>
      <c r="CJ530" s="213"/>
      <c r="CK530" s="206" t="s">
        <v>240</v>
      </c>
      <c r="CL530" s="207" t="s">
        <v>241</v>
      </c>
      <c r="CM530" s="207" t="s">
        <v>242</v>
      </c>
      <c r="CN530" s="208" t="s">
        <v>243</v>
      </c>
      <c r="CO530" s="206" t="s">
        <v>244</v>
      </c>
      <c r="CP530" s="208" t="s">
        <v>245</v>
      </c>
      <c r="CQ530" s="235" t="s">
        <v>246</v>
      </c>
      <c r="CR530" s="236"/>
      <c r="CS530" s="236"/>
      <c r="CT530" s="237"/>
      <c r="CU530" s="236" t="s">
        <v>247</v>
      </c>
      <c r="CV530" s="236"/>
      <c r="CW530" s="236"/>
      <c r="CX530" s="237"/>
      <c r="CZ530" s="13"/>
      <c r="DA530" s="213"/>
      <c r="DB530" s="206" t="s">
        <v>240</v>
      </c>
      <c r="DC530" s="207" t="s">
        <v>241</v>
      </c>
      <c r="DD530" s="207" t="s">
        <v>242</v>
      </c>
      <c r="DE530" s="208" t="s">
        <v>243</v>
      </c>
      <c r="DF530" s="206" t="s">
        <v>244</v>
      </c>
      <c r="DG530" s="208" t="s">
        <v>245</v>
      </c>
      <c r="DH530" s="235" t="s">
        <v>246</v>
      </c>
      <c r="DI530" s="236"/>
      <c r="DJ530" s="236"/>
      <c r="DK530" s="237"/>
      <c r="DL530" s="236" t="s">
        <v>247</v>
      </c>
      <c r="DM530" s="236"/>
      <c r="DN530" s="236"/>
      <c r="DO530" s="237"/>
      <c r="DQ530" s="13"/>
      <c r="DR530" s="213"/>
      <c r="DS530" s="206" t="s">
        <v>240</v>
      </c>
      <c r="DT530" s="207" t="s">
        <v>241</v>
      </c>
      <c r="DU530" s="207" t="s">
        <v>242</v>
      </c>
      <c r="DV530" s="208" t="s">
        <v>243</v>
      </c>
      <c r="DW530" s="206" t="s">
        <v>244</v>
      </c>
      <c r="DX530" s="208" t="s">
        <v>245</v>
      </c>
      <c r="DY530" s="235" t="s">
        <v>246</v>
      </c>
      <c r="DZ530" s="236"/>
      <c r="EA530" s="236"/>
      <c r="EB530" s="237"/>
      <c r="EC530" s="236" t="s">
        <v>247</v>
      </c>
      <c r="ED530" s="236"/>
      <c r="EE530" s="236"/>
      <c r="EF530" s="237"/>
    </row>
    <row r="531" spans="2:136" x14ac:dyDescent="0.2">
      <c r="B531" s="13"/>
      <c r="C531" s="17"/>
      <c r="D531" s="188" t="str">
        <f>C510</f>
        <v>+X</v>
      </c>
      <c r="E531" s="189" t="str">
        <f>C511</f>
        <v>-X</v>
      </c>
      <c r="F531" s="189" t="str">
        <f>C512</f>
        <v>+Y</v>
      </c>
      <c r="G531" s="190" t="str">
        <f>C513</f>
        <v>-Y</v>
      </c>
      <c r="H531" s="188" t="str">
        <f>C514</f>
        <v>+X</v>
      </c>
      <c r="I531" s="190" t="str">
        <f>C515</f>
        <v>-X</v>
      </c>
      <c r="J531" s="245" t="str">
        <f>C516</f>
        <v>+Y</v>
      </c>
      <c r="K531" s="246"/>
      <c r="L531" s="246"/>
      <c r="M531" s="247"/>
      <c r="N531" s="245" t="str">
        <f>C517</f>
        <v>-Y</v>
      </c>
      <c r="O531" s="246"/>
      <c r="P531" s="246"/>
      <c r="Q531" s="247"/>
      <c r="S531" s="13"/>
      <c r="T531" s="213"/>
      <c r="U531" s="188" t="str">
        <f>T510</f>
        <v>+X</v>
      </c>
      <c r="V531" s="189" t="str">
        <f>T511</f>
        <v>-X</v>
      </c>
      <c r="W531" s="189" t="str">
        <f>T512</f>
        <v>+Y</v>
      </c>
      <c r="X531" s="190" t="str">
        <f>T513</f>
        <v>-Y</v>
      </c>
      <c r="Y531" s="188" t="str">
        <f>T514</f>
        <v>+X</v>
      </c>
      <c r="Z531" s="190" t="str">
        <f>T515</f>
        <v>-X</v>
      </c>
      <c r="AA531" s="245" t="str">
        <f>T516</f>
        <v>+Y</v>
      </c>
      <c r="AB531" s="246"/>
      <c r="AC531" s="246"/>
      <c r="AD531" s="247"/>
      <c r="AE531" s="245" t="str">
        <f>T517</f>
        <v>-Y</v>
      </c>
      <c r="AF531" s="246"/>
      <c r="AG531" s="246"/>
      <c r="AH531" s="247"/>
      <c r="AJ531" s="13"/>
      <c r="AK531" s="213"/>
      <c r="AL531" s="188" t="str">
        <f>AK510</f>
        <v>+X</v>
      </c>
      <c r="AM531" s="189" t="str">
        <f>AK511</f>
        <v>-X</v>
      </c>
      <c r="AN531" s="189" t="str">
        <f>AK512</f>
        <v>+Y</v>
      </c>
      <c r="AO531" s="190" t="str">
        <f>AK513</f>
        <v>-Y</v>
      </c>
      <c r="AP531" s="188" t="str">
        <f>AK514</f>
        <v>+X</v>
      </c>
      <c r="AQ531" s="190" t="str">
        <f>AK515</f>
        <v>-X</v>
      </c>
      <c r="AR531" s="245" t="str">
        <f>AK516</f>
        <v>+Y</v>
      </c>
      <c r="AS531" s="246"/>
      <c r="AT531" s="246"/>
      <c r="AU531" s="247"/>
      <c r="AV531" s="245" t="str">
        <f>AK517</f>
        <v>-Y</v>
      </c>
      <c r="AW531" s="246"/>
      <c r="AX531" s="246"/>
      <c r="AY531" s="247"/>
      <c r="BA531" s="13"/>
      <c r="BB531" s="213"/>
      <c r="BC531" s="188" t="str">
        <f>BB510</f>
        <v>+X</v>
      </c>
      <c r="BD531" s="189" t="str">
        <f>BB511</f>
        <v>-X</v>
      </c>
      <c r="BE531" s="189" t="str">
        <f>BB512</f>
        <v>+Y</v>
      </c>
      <c r="BF531" s="190" t="str">
        <f>BB513</f>
        <v>-Y</v>
      </c>
      <c r="BG531" s="188" t="str">
        <f>BB514</f>
        <v>+X</v>
      </c>
      <c r="BH531" s="190" t="str">
        <f>BB515</f>
        <v>-X</v>
      </c>
      <c r="BI531" s="245" t="str">
        <f>BB516</f>
        <v>+Y</v>
      </c>
      <c r="BJ531" s="246"/>
      <c r="BK531" s="246"/>
      <c r="BL531" s="247"/>
      <c r="BM531" s="245" t="str">
        <f>BB517</f>
        <v>-Y</v>
      </c>
      <c r="BN531" s="246"/>
      <c r="BO531" s="246"/>
      <c r="BP531" s="247"/>
      <c r="BR531" s="13"/>
      <c r="BS531" s="213"/>
      <c r="BT531" s="188" t="str">
        <f>BS510</f>
        <v>+Y</v>
      </c>
      <c r="BU531" s="189" t="str">
        <f>BS511</f>
        <v>-Y</v>
      </c>
      <c r="BV531" s="189" t="str">
        <f>BS512</f>
        <v>+X</v>
      </c>
      <c r="BW531" s="190" t="str">
        <f>BS513</f>
        <v>-X</v>
      </c>
      <c r="BX531" s="188" t="str">
        <f>BS514</f>
        <v>+Y</v>
      </c>
      <c r="BY531" s="190" t="str">
        <f>BS515</f>
        <v>-Y</v>
      </c>
      <c r="BZ531" s="245" t="str">
        <f>BS516</f>
        <v>+X</v>
      </c>
      <c r="CA531" s="246"/>
      <c r="CB531" s="246"/>
      <c r="CC531" s="247"/>
      <c r="CD531" s="245" t="str">
        <f>BS517</f>
        <v>-X</v>
      </c>
      <c r="CE531" s="246"/>
      <c r="CF531" s="246"/>
      <c r="CG531" s="247"/>
      <c r="CI531" s="13"/>
      <c r="CJ531" s="213"/>
      <c r="CK531" s="188" t="str">
        <f>CJ510</f>
        <v>+Y</v>
      </c>
      <c r="CL531" s="189" t="str">
        <f>CJ511</f>
        <v>-Y</v>
      </c>
      <c r="CM531" s="189" t="str">
        <f>CJ512</f>
        <v>+X</v>
      </c>
      <c r="CN531" s="190" t="str">
        <f>CJ513</f>
        <v>-X</v>
      </c>
      <c r="CO531" s="188" t="str">
        <f>CJ514</f>
        <v>+Y</v>
      </c>
      <c r="CP531" s="190" t="str">
        <f>CJ515</f>
        <v>-Y</v>
      </c>
      <c r="CQ531" s="245" t="str">
        <f>CJ516</f>
        <v>+X</v>
      </c>
      <c r="CR531" s="246"/>
      <c r="CS531" s="246"/>
      <c r="CT531" s="247"/>
      <c r="CU531" s="245" t="str">
        <f>CJ517</f>
        <v>-X</v>
      </c>
      <c r="CV531" s="246"/>
      <c r="CW531" s="246"/>
      <c r="CX531" s="247"/>
      <c r="CZ531" s="13"/>
      <c r="DA531" s="213"/>
      <c r="DB531" s="188" t="str">
        <f>DA510</f>
        <v>+Y</v>
      </c>
      <c r="DC531" s="189" t="str">
        <f>DA511</f>
        <v>-Y</v>
      </c>
      <c r="DD531" s="189" t="str">
        <f>DA512</f>
        <v>+X</v>
      </c>
      <c r="DE531" s="190" t="str">
        <f>DA513</f>
        <v>-X</v>
      </c>
      <c r="DF531" s="188" t="str">
        <f>DA514</f>
        <v>+Y</v>
      </c>
      <c r="DG531" s="190" t="str">
        <f>DA515</f>
        <v>-Y</v>
      </c>
      <c r="DH531" s="245" t="str">
        <f>DA516</f>
        <v>+X</v>
      </c>
      <c r="DI531" s="246"/>
      <c r="DJ531" s="246"/>
      <c r="DK531" s="247"/>
      <c r="DL531" s="245" t="str">
        <f>DA517</f>
        <v>-X</v>
      </c>
      <c r="DM531" s="246"/>
      <c r="DN531" s="246"/>
      <c r="DO531" s="247"/>
      <c r="DQ531" s="13"/>
      <c r="DR531" s="213"/>
      <c r="DS531" s="188" t="str">
        <f>DR510</f>
        <v>+Y</v>
      </c>
      <c r="DT531" s="189" t="str">
        <f>DR511</f>
        <v>-Y</v>
      </c>
      <c r="DU531" s="189" t="str">
        <f>DR512</f>
        <v>+X</v>
      </c>
      <c r="DV531" s="190" t="str">
        <f>DR513</f>
        <v>-X</v>
      </c>
      <c r="DW531" s="188" t="str">
        <f>DR514</f>
        <v>+Y</v>
      </c>
      <c r="DX531" s="190" t="str">
        <f>DR515</f>
        <v>-Y</v>
      </c>
      <c r="DY531" s="245" t="str">
        <f>DR516</f>
        <v>+X</v>
      </c>
      <c r="DZ531" s="246"/>
      <c r="EA531" s="246"/>
      <c r="EB531" s="247"/>
      <c r="EC531" s="245" t="str">
        <f>DR517</f>
        <v>-X</v>
      </c>
      <c r="ED531" s="246"/>
      <c r="EE531" s="246"/>
      <c r="EF531" s="247"/>
    </row>
    <row r="532" spans="2:136" x14ac:dyDescent="0.2">
      <c r="B532" s="121" t="s">
        <v>310</v>
      </c>
      <c r="C532" s="31"/>
      <c r="D532" s="198">
        <f>IF(D531="+X",-1,0)</f>
        <v>-1</v>
      </c>
      <c r="E532" s="159">
        <f>IF(D531="+X",1,0)</f>
        <v>1</v>
      </c>
      <c r="F532" s="159">
        <f>IF(F531="+X",-1,0)</f>
        <v>0</v>
      </c>
      <c r="G532" s="170">
        <f>IF(F531="+X",1,0)</f>
        <v>0</v>
      </c>
      <c r="H532" s="159">
        <f>IF(H531="+X",-SIN(C523*PI()/180),0)</f>
        <v>-0.44721394578150375</v>
      </c>
      <c r="I532" s="170">
        <f>-H532</f>
        <v>0.44721394578150375</v>
      </c>
      <c r="J532" s="198">
        <f>IF(J531="+X",-SIN(C522*PI()/180),0)</f>
        <v>0</v>
      </c>
      <c r="K532" s="159">
        <f>J532</f>
        <v>0</v>
      </c>
      <c r="L532" s="159">
        <f>K532</f>
        <v>0</v>
      </c>
      <c r="M532" s="170">
        <f>L532</f>
        <v>0</v>
      </c>
      <c r="N532" s="198">
        <f>-J532</f>
        <v>0</v>
      </c>
      <c r="O532" s="159">
        <f>N532</f>
        <v>0</v>
      </c>
      <c r="P532" s="159">
        <f>O532</f>
        <v>0</v>
      </c>
      <c r="Q532" s="170">
        <f>P532</f>
        <v>0</v>
      </c>
      <c r="S532" s="121" t="s">
        <v>310</v>
      </c>
      <c r="T532" s="216"/>
      <c r="U532" s="198">
        <f>IF(U531="+X",-1,0)</f>
        <v>-1</v>
      </c>
      <c r="V532" s="159">
        <f>IF(U531="+X",1,0)</f>
        <v>1</v>
      </c>
      <c r="W532" s="159">
        <f>IF(W531="+X",-1,0)</f>
        <v>0</v>
      </c>
      <c r="X532" s="170">
        <f>IF(W531="+X",1,0)</f>
        <v>0</v>
      </c>
      <c r="Y532" s="159">
        <f>IF(Y531="+X",-SIN(T523*PI()/180),0)</f>
        <v>-0.44721394578150375</v>
      </c>
      <c r="Z532" s="170">
        <f>-Y532</f>
        <v>0.44721394578150375</v>
      </c>
      <c r="AA532" s="198">
        <f>IF(AA531="+X",-SIN(T522*PI()/180),0)</f>
        <v>0</v>
      </c>
      <c r="AB532" s="159">
        <f>AA532</f>
        <v>0</v>
      </c>
      <c r="AC532" s="159">
        <f>AB532</f>
        <v>0</v>
      </c>
      <c r="AD532" s="170">
        <f>AC532</f>
        <v>0</v>
      </c>
      <c r="AE532" s="198">
        <f>-AA532</f>
        <v>0</v>
      </c>
      <c r="AF532" s="159">
        <f>AE532</f>
        <v>0</v>
      </c>
      <c r="AG532" s="159">
        <f>AF532</f>
        <v>0</v>
      </c>
      <c r="AH532" s="170">
        <f>AG532</f>
        <v>0</v>
      </c>
      <c r="AJ532" s="121" t="s">
        <v>310</v>
      </c>
      <c r="AK532" s="216"/>
      <c r="AL532" s="198">
        <f>IF(AL531="+X",-1,0)</f>
        <v>-1</v>
      </c>
      <c r="AM532" s="159">
        <f>IF(AL531="+X",1,0)</f>
        <v>1</v>
      </c>
      <c r="AN532" s="159">
        <f>IF(AN531="+X",-1,0)</f>
        <v>0</v>
      </c>
      <c r="AO532" s="170">
        <f>IF(AN531="+X",1,0)</f>
        <v>0</v>
      </c>
      <c r="AP532" s="159">
        <f>IF(AP531="+X",-SIN(AK523*PI()/180),0)</f>
        <v>-0.44721394578150375</v>
      </c>
      <c r="AQ532" s="170">
        <f>-AP532</f>
        <v>0.44721394578150375</v>
      </c>
      <c r="AR532" s="198">
        <f>IF(AR531="+X",-SIN(AK522*PI()/180),0)</f>
        <v>0</v>
      </c>
      <c r="AS532" s="159">
        <f>AR532</f>
        <v>0</v>
      </c>
      <c r="AT532" s="159">
        <f>AS532</f>
        <v>0</v>
      </c>
      <c r="AU532" s="170">
        <f>AT532</f>
        <v>0</v>
      </c>
      <c r="AV532" s="198">
        <f>-AR532</f>
        <v>0</v>
      </c>
      <c r="AW532" s="159">
        <f>AV532</f>
        <v>0</v>
      </c>
      <c r="AX532" s="159">
        <f>AW532</f>
        <v>0</v>
      </c>
      <c r="AY532" s="170">
        <f>AX532</f>
        <v>0</v>
      </c>
      <c r="BA532" s="121" t="s">
        <v>310</v>
      </c>
      <c r="BB532" s="216"/>
      <c r="BC532" s="198">
        <f>IF(BC531="+X",-1,0)</f>
        <v>-1</v>
      </c>
      <c r="BD532" s="159">
        <f>IF(BC531="+X",1,0)</f>
        <v>1</v>
      </c>
      <c r="BE532" s="159">
        <f>IF(BE531="+X",-1,0)</f>
        <v>0</v>
      </c>
      <c r="BF532" s="170">
        <f>IF(BE531="+X",1,0)</f>
        <v>0</v>
      </c>
      <c r="BG532" s="159">
        <f>IF(BG531="+X",-SIN(BB523*PI()/180),0)</f>
        <v>-0.44721394578150375</v>
      </c>
      <c r="BH532" s="170">
        <f>-BG532</f>
        <v>0.44721394578150375</v>
      </c>
      <c r="BI532" s="198">
        <f>IF(BI531="+X",-SIN(BB522*PI()/180),0)</f>
        <v>0</v>
      </c>
      <c r="BJ532" s="159">
        <f>BI532</f>
        <v>0</v>
      </c>
      <c r="BK532" s="159">
        <f>BJ532</f>
        <v>0</v>
      </c>
      <c r="BL532" s="170">
        <f>BK532</f>
        <v>0</v>
      </c>
      <c r="BM532" s="198">
        <f>-BI532</f>
        <v>0</v>
      </c>
      <c r="BN532" s="159">
        <f>BM532</f>
        <v>0</v>
      </c>
      <c r="BO532" s="159">
        <f>BN532</f>
        <v>0</v>
      </c>
      <c r="BP532" s="170">
        <f>BO532</f>
        <v>0</v>
      </c>
      <c r="BR532" s="121" t="s">
        <v>310</v>
      </c>
      <c r="BS532" s="216"/>
      <c r="BT532" s="198">
        <f>IF(BT531="+X",-1,0)</f>
        <v>0</v>
      </c>
      <c r="BU532" s="159">
        <f>IF(BT531="+X",1,0)</f>
        <v>0</v>
      </c>
      <c r="BV532" s="159">
        <f>IF(BV531="+X",-1,0)</f>
        <v>-1</v>
      </c>
      <c r="BW532" s="170">
        <f>IF(BV531="+X",1,0)</f>
        <v>1</v>
      </c>
      <c r="BX532" s="159">
        <f>IF(BX531="+X",-SIN(BS523*PI()/180),0)</f>
        <v>0</v>
      </c>
      <c r="BY532" s="170">
        <f>-BX532</f>
        <v>0</v>
      </c>
      <c r="BZ532" s="198">
        <f>IF(BZ531="+X",-SIN(BS522*PI()/180),0)</f>
        <v>-0.44721394578150375</v>
      </c>
      <c r="CA532" s="159">
        <f>BZ532</f>
        <v>-0.44721394578150375</v>
      </c>
      <c r="CB532" s="159">
        <f>CA532</f>
        <v>-0.44721394578150375</v>
      </c>
      <c r="CC532" s="170">
        <f>CB532</f>
        <v>-0.44721394578150375</v>
      </c>
      <c r="CD532" s="198">
        <f>-BZ532</f>
        <v>0.44721394578150375</v>
      </c>
      <c r="CE532" s="159">
        <f>CD532</f>
        <v>0.44721394578150375</v>
      </c>
      <c r="CF532" s="159">
        <f>CE532</f>
        <v>0.44721394578150375</v>
      </c>
      <c r="CG532" s="170">
        <f>CF532</f>
        <v>0.44721394578150375</v>
      </c>
      <c r="CI532" s="121" t="s">
        <v>310</v>
      </c>
      <c r="CJ532" s="216"/>
      <c r="CK532" s="198">
        <f>IF(CK531="+X",-1,0)</f>
        <v>0</v>
      </c>
      <c r="CL532" s="159">
        <f>IF(CK531="+X",1,0)</f>
        <v>0</v>
      </c>
      <c r="CM532" s="159">
        <f>IF(CM531="+X",-1,0)</f>
        <v>-1</v>
      </c>
      <c r="CN532" s="170">
        <f>IF(CM531="+X",1,0)</f>
        <v>1</v>
      </c>
      <c r="CO532" s="159">
        <f>IF(CO531="+X",-SIN(CJ523*PI()/180),0)</f>
        <v>0</v>
      </c>
      <c r="CP532" s="170">
        <f>-CO532</f>
        <v>0</v>
      </c>
      <c r="CQ532" s="198">
        <f>IF(CQ531="+X",-SIN(CJ522*PI()/180),0)</f>
        <v>-0.44721394578150375</v>
      </c>
      <c r="CR532" s="159">
        <f>CQ532</f>
        <v>-0.44721394578150375</v>
      </c>
      <c r="CS532" s="159">
        <f>CR532</f>
        <v>-0.44721394578150375</v>
      </c>
      <c r="CT532" s="170">
        <f>CS532</f>
        <v>-0.44721394578150375</v>
      </c>
      <c r="CU532" s="198">
        <f>-CQ532</f>
        <v>0.44721394578150375</v>
      </c>
      <c r="CV532" s="159">
        <f>CU532</f>
        <v>0.44721394578150375</v>
      </c>
      <c r="CW532" s="159">
        <f>CV532</f>
        <v>0.44721394578150375</v>
      </c>
      <c r="CX532" s="170">
        <f>CW532</f>
        <v>0.44721394578150375</v>
      </c>
      <c r="CZ532" s="121" t="s">
        <v>310</v>
      </c>
      <c r="DA532" s="216"/>
      <c r="DB532" s="198">
        <f>IF(DB531="+X",-1,0)</f>
        <v>0</v>
      </c>
      <c r="DC532" s="159">
        <f>IF(DB531="+X",1,0)</f>
        <v>0</v>
      </c>
      <c r="DD532" s="159">
        <f>IF(DD531="+X",-1,0)</f>
        <v>-1</v>
      </c>
      <c r="DE532" s="170">
        <f>IF(DD531="+X",1,0)</f>
        <v>1</v>
      </c>
      <c r="DF532" s="159">
        <f>IF(DF531="+X",-SIN(DA523*PI()/180),0)</f>
        <v>0</v>
      </c>
      <c r="DG532" s="170">
        <f>-DF532</f>
        <v>0</v>
      </c>
      <c r="DH532" s="198">
        <f>IF(DH531="+X",-SIN(DA522*PI()/180),0)</f>
        <v>-0.44721394578150375</v>
      </c>
      <c r="DI532" s="159">
        <f>DH532</f>
        <v>-0.44721394578150375</v>
      </c>
      <c r="DJ532" s="159">
        <f>DI532</f>
        <v>-0.44721394578150375</v>
      </c>
      <c r="DK532" s="170">
        <f>DJ532</f>
        <v>-0.44721394578150375</v>
      </c>
      <c r="DL532" s="198">
        <f>-DH532</f>
        <v>0.44721394578150375</v>
      </c>
      <c r="DM532" s="159">
        <f>DL532</f>
        <v>0.44721394578150375</v>
      </c>
      <c r="DN532" s="159">
        <f>DM532</f>
        <v>0.44721394578150375</v>
      </c>
      <c r="DO532" s="170">
        <f>DN532</f>
        <v>0.44721394578150375</v>
      </c>
      <c r="DQ532" s="121" t="s">
        <v>310</v>
      </c>
      <c r="DR532" s="216"/>
      <c r="DS532" s="198">
        <f>IF(DS531="+X",-1,0)</f>
        <v>0</v>
      </c>
      <c r="DT532" s="159">
        <f>IF(DS531="+X",1,0)</f>
        <v>0</v>
      </c>
      <c r="DU532" s="159">
        <f>IF(DU531="+X",-1,0)</f>
        <v>-1</v>
      </c>
      <c r="DV532" s="170">
        <f>IF(DU531="+X",1,0)</f>
        <v>1</v>
      </c>
      <c r="DW532" s="159">
        <f>IF(DW531="+X",-SIN(DR523*PI()/180),0)</f>
        <v>0</v>
      </c>
      <c r="DX532" s="170">
        <f>-DW532</f>
        <v>0</v>
      </c>
      <c r="DY532" s="198">
        <f>IF(DY531="+X",-SIN(DR522*PI()/180),0)</f>
        <v>-0.44721394578150375</v>
      </c>
      <c r="DZ532" s="159">
        <f>DY532</f>
        <v>-0.44721394578150375</v>
      </c>
      <c r="EA532" s="159">
        <f>DZ532</f>
        <v>-0.44721394578150375</v>
      </c>
      <c r="EB532" s="170">
        <f>EA532</f>
        <v>-0.44721394578150375</v>
      </c>
      <c r="EC532" s="198">
        <f>-DY532</f>
        <v>0.44721394578150375</v>
      </c>
      <c r="ED532" s="159">
        <f>EC532</f>
        <v>0.44721394578150375</v>
      </c>
      <c r="EE532" s="159">
        <f>ED532</f>
        <v>0.44721394578150375</v>
      </c>
      <c r="EF532" s="170">
        <f>EE532</f>
        <v>0.44721394578150375</v>
      </c>
    </row>
    <row r="533" spans="2:136" x14ac:dyDescent="0.2">
      <c r="B533" s="118" t="s">
        <v>311</v>
      </c>
      <c r="C533" s="17"/>
      <c r="D533" s="181">
        <f>IF(D531="+X",0,-1)</f>
        <v>0</v>
      </c>
      <c r="E533" s="70">
        <f>IF(D531="+X",0,1)</f>
        <v>0</v>
      </c>
      <c r="F533" s="70">
        <f>IF(F531="+X",0,-1)</f>
        <v>-1</v>
      </c>
      <c r="G533" s="199">
        <f>IF(F531="+X",0,1)</f>
        <v>1</v>
      </c>
      <c r="H533" s="70">
        <f>IF(H531="+Y",-SIN(C523*PI()/180),0)</f>
        <v>0</v>
      </c>
      <c r="I533" s="199">
        <f>-H533</f>
        <v>0</v>
      </c>
      <c r="J533" s="181">
        <f>IF(J531="+Y",-SIN(C522*PI()/180),0)</f>
        <v>-0.44721394578150375</v>
      </c>
      <c r="K533" s="70">
        <f t="shared" ref="K533:M534" si="421">J533</f>
        <v>-0.44721394578150375</v>
      </c>
      <c r="L533" s="70">
        <f t="shared" si="421"/>
        <v>-0.44721394578150375</v>
      </c>
      <c r="M533" s="199">
        <f t="shared" si="421"/>
        <v>-0.44721394578150375</v>
      </c>
      <c r="N533" s="181">
        <f>-J533</f>
        <v>0.44721394578150375</v>
      </c>
      <c r="O533" s="70">
        <f t="shared" ref="O533:Q534" si="422">N533</f>
        <v>0.44721394578150375</v>
      </c>
      <c r="P533" s="70">
        <f t="shared" si="422"/>
        <v>0.44721394578150375</v>
      </c>
      <c r="Q533" s="199">
        <f t="shared" si="422"/>
        <v>0.44721394578150375</v>
      </c>
      <c r="S533" s="118" t="s">
        <v>311</v>
      </c>
      <c r="T533" s="213"/>
      <c r="U533" s="181">
        <f>IF(U531="+X",0,-1)</f>
        <v>0</v>
      </c>
      <c r="V533" s="70">
        <f>IF(U531="+X",0,1)</f>
        <v>0</v>
      </c>
      <c r="W533" s="70">
        <f>IF(W531="+X",0,-1)</f>
        <v>-1</v>
      </c>
      <c r="X533" s="199">
        <f>IF(W531="+X",0,1)</f>
        <v>1</v>
      </c>
      <c r="Y533" s="70">
        <f>IF(Y531="+Y",-SIN(T523*PI()/180),0)</f>
        <v>0</v>
      </c>
      <c r="Z533" s="199">
        <f>-Y533</f>
        <v>0</v>
      </c>
      <c r="AA533" s="181">
        <f>IF(AA531="+Y",-SIN(T522*PI()/180),0)</f>
        <v>-0.44721394578150375</v>
      </c>
      <c r="AB533" s="70">
        <f t="shared" ref="AB533:AB534" si="423">AA533</f>
        <v>-0.44721394578150375</v>
      </c>
      <c r="AC533" s="70">
        <f t="shared" ref="AC533:AC534" si="424">AB533</f>
        <v>-0.44721394578150375</v>
      </c>
      <c r="AD533" s="199">
        <f t="shared" ref="AD533:AD534" si="425">AC533</f>
        <v>-0.44721394578150375</v>
      </c>
      <c r="AE533" s="181">
        <f>-AA533</f>
        <v>0.44721394578150375</v>
      </c>
      <c r="AF533" s="70">
        <f t="shared" ref="AF533:AF534" si="426">AE533</f>
        <v>0.44721394578150375</v>
      </c>
      <c r="AG533" s="70">
        <f t="shared" ref="AG533:AG534" si="427">AF533</f>
        <v>0.44721394578150375</v>
      </c>
      <c r="AH533" s="199">
        <f t="shared" ref="AH533:AH534" si="428">AG533</f>
        <v>0.44721394578150375</v>
      </c>
      <c r="AJ533" s="118" t="s">
        <v>311</v>
      </c>
      <c r="AK533" s="213"/>
      <c r="AL533" s="181">
        <f>IF(AL531="+X",0,-1)</f>
        <v>0</v>
      </c>
      <c r="AM533" s="70">
        <f>IF(AL531="+X",0,1)</f>
        <v>0</v>
      </c>
      <c r="AN533" s="70">
        <f>IF(AN531="+X",0,-1)</f>
        <v>-1</v>
      </c>
      <c r="AO533" s="199">
        <f>IF(AN531="+X",0,1)</f>
        <v>1</v>
      </c>
      <c r="AP533" s="70">
        <f>IF(AP531="+Y",-SIN(AK523*PI()/180),0)</f>
        <v>0</v>
      </c>
      <c r="AQ533" s="199">
        <f>-AP533</f>
        <v>0</v>
      </c>
      <c r="AR533" s="181">
        <f>IF(AR531="+Y",-SIN(AK522*PI()/180),0)</f>
        <v>-0.44721394578150375</v>
      </c>
      <c r="AS533" s="70">
        <f t="shared" ref="AS533:AS534" si="429">AR533</f>
        <v>-0.44721394578150375</v>
      </c>
      <c r="AT533" s="70">
        <f t="shared" ref="AT533:AT534" si="430">AS533</f>
        <v>-0.44721394578150375</v>
      </c>
      <c r="AU533" s="199">
        <f t="shared" ref="AU533:AU534" si="431">AT533</f>
        <v>-0.44721394578150375</v>
      </c>
      <c r="AV533" s="181">
        <f>-AR533</f>
        <v>0.44721394578150375</v>
      </c>
      <c r="AW533" s="70">
        <f t="shared" ref="AW533:AW534" si="432">AV533</f>
        <v>0.44721394578150375</v>
      </c>
      <c r="AX533" s="70">
        <f t="shared" ref="AX533:AX534" si="433">AW533</f>
        <v>0.44721394578150375</v>
      </c>
      <c r="AY533" s="199">
        <f t="shared" ref="AY533:AY534" si="434">AX533</f>
        <v>0.44721394578150375</v>
      </c>
      <c r="BA533" s="118" t="s">
        <v>311</v>
      </c>
      <c r="BB533" s="213"/>
      <c r="BC533" s="181">
        <f>IF(BC531="+X",0,-1)</f>
        <v>0</v>
      </c>
      <c r="BD533" s="70">
        <f>IF(BC531="+X",0,1)</f>
        <v>0</v>
      </c>
      <c r="BE533" s="70">
        <f>IF(BE531="+X",0,-1)</f>
        <v>-1</v>
      </c>
      <c r="BF533" s="199">
        <f>IF(BE531="+X",0,1)</f>
        <v>1</v>
      </c>
      <c r="BG533" s="70">
        <f>IF(BG531="+Y",-SIN(BB523*PI()/180),0)</f>
        <v>0</v>
      </c>
      <c r="BH533" s="199">
        <f>-BG533</f>
        <v>0</v>
      </c>
      <c r="BI533" s="181">
        <f>IF(BI531="+Y",-SIN(BB522*PI()/180),0)</f>
        <v>-0.44721394578150375</v>
      </c>
      <c r="BJ533" s="70">
        <f t="shared" ref="BJ533:BJ534" si="435">BI533</f>
        <v>-0.44721394578150375</v>
      </c>
      <c r="BK533" s="70">
        <f t="shared" ref="BK533:BK534" si="436">BJ533</f>
        <v>-0.44721394578150375</v>
      </c>
      <c r="BL533" s="199">
        <f t="shared" ref="BL533:BL534" si="437">BK533</f>
        <v>-0.44721394578150375</v>
      </c>
      <c r="BM533" s="181">
        <f>-BI533</f>
        <v>0.44721394578150375</v>
      </c>
      <c r="BN533" s="70">
        <f t="shared" ref="BN533:BN534" si="438">BM533</f>
        <v>0.44721394578150375</v>
      </c>
      <c r="BO533" s="70">
        <f t="shared" ref="BO533:BO534" si="439">BN533</f>
        <v>0.44721394578150375</v>
      </c>
      <c r="BP533" s="199">
        <f t="shared" ref="BP533:BP534" si="440">BO533</f>
        <v>0.44721394578150375</v>
      </c>
      <c r="BR533" s="118" t="s">
        <v>311</v>
      </c>
      <c r="BS533" s="213"/>
      <c r="BT533" s="181">
        <f>IF(BT531="+X",0,-1)</f>
        <v>-1</v>
      </c>
      <c r="BU533" s="70">
        <f>IF(BT531="+X",0,1)</f>
        <v>1</v>
      </c>
      <c r="BV533" s="70">
        <f>IF(BV531="+X",0,-1)</f>
        <v>0</v>
      </c>
      <c r="BW533" s="199">
        <f>IF(BV531="+X",0,1)</f>
        <v>0</v>
      </c>
      <c r="BX533" s="70">
        <f>IF(BX531="+Y",-SIN(BS523*PI()/180),0)</f>
        <v>-0.44721394578150375</v>
      </c>
      <c r="BY533" s="199">
        <f>-BX533</f>
        <v>0.44721394578150375</v>
      </c>
      <c r="BZ533" s="181">
        <f>IF(BZ531="+Y",-SIN(BS522*PI()/180),0)</f>
        <v>0</v>
      </c>
      <c r="CA533" s="70">
        <f t="shared" ref="CA533:CA534" si="441">BZ533</f>
        <v>0</v>
      </c>
      <c r="CB533" s="70">
        <f t="shared" ref="CB533:CB534" si="442">CA533</f>
        <v>0</v>
      </c>
      <c r="CC533" s="199">
        <f t="shared" ref="CC533:CC534" si="443">CB533</f>
        <v>0</v>
      </c>
      <c r="CD533" s="181">
        <f>-BZ533</f>
        <v>0</v>
      </c>
      <c r="CE533" s="70">
        <f t="shared" ref="CE533:CE534" si="444">CD533</f>
        <v>0</v>
      </c>
      <c r="CF533" s="70">
        <f t="shared" ref="CF533:CF534" si="445">CE533</f>
        <v>0</v>
      </c>
      <c r="CG533" s="199">
        <f t="shared" ref="CG533:CG534" si="446">CF533</f>
        <v>0</v>
      </c>
      <c r="CI533" s="118" t="s">
        <v>311</v>
      </c>
      <c r="CJ533" s="213"/>
      <c r="CK533" s="181">
        <f>IF(CK531="+X",0,-1)</f>
        <v>-1</v>
      </c>
      <c r="CL533" s="70">
        <f>IF(CK531="+X",0,1)</f>
        <v>1</v>
      </c>
      <c r="CM533" s="70">
        <f>IF(CM531="+X",0,-1)</f>
        <v>0</v>
      </c>
      <c r="CN533" s="199">
        <f>IF(CM531="+X",0,1)</f>
        <v>0</v>
      </c>
      <c r="CO533" s="70">
        <f>IF(CO531="+Y",-SIN(CJ523*PI()/180),0)</f>
        <v>-0.44721394578150375</v>
      </c>
      <c r="CP533" s="199">
        <f>-CO533</f>
        <v>0.44721394578150375</v>
      </c>
      <c r="CQ533" s="181">
        <f>IF(CQ531="+Y",-SIN(CJ522*PI()/180),0)</f>
        <v>0</v>
      </c>
      <c r="CR533" s="70">
        <f t="shared" ref="CR533:CR534" si="447">CQ533</f>
        <v>0</v>
      </c>
      <c r="CS533" s="70">
        <f t="shared" ref="CS533:CS534" si="448">CR533</f>
        <v>0</v>
      </c>
      <c r="CT533" s="199">
        <f t="shared" ref="CT533:CT534" si="449">CS533</f>
        <v>0</v>
      </c>
      <c r="CU533" s="181">
        <f>-CQ533</f>
        <v>0</v>
      </c>
      <c r="CV533" s="70">
        <f t="shared" ref="CV533:CV534" si="450">CU533</f>
        <v>0</v>
      </c>
      <c r="CW533" s="70">
        <f t="shared" ref="CW533:CW534" si="451">CV533</f>
        <v>0</v>
      </c>
      <c r="CX533" s="199">
        <f t="shared" ref="CX533:CX534" si="452">CW533</f>
        <v>0</v>
      </c>
      <c r="CZ533" s="118" t="s">
        <v>311</v>
      </c>
      <c r="DA533" s="213"/>
      <c r="DB533" s="181">
        <f>IF(DB531="+X",0,-1)</f>
        <v>-1</v>
      </c>
      <c r="DC533" s="70">
        <f>IF(DB531="+X",0,1)</f>
        <v>1</v>
      </c>
      <c r="DD533" s="70">
        <f>IF(DD531="+X",0,-1)</f>
        <v>0</v>
      </c>
      <c r="DE533" s="199">
        <f>IF(DD531="+X",0,1)</f>
        <v>0</v>
      </c>
      <c r="DF533" s="70">
        <f>IF(DF531="+Y",-SIN(DA523*PI()/180),0)</f>
        <v>-0.44721394578150375</v>
      </c>
      <c r="DG533" s="199">
        <f>-DF533</f>
        <v>0.44721394578150375</v>
      </c>
      <c r="DH533" s="181">
        <f>IF(DH531="+Y",-SIN(DA522*PI()/180),0)</f>
        <v>0</v>
      </c>
      <c r="DI533" s="70">
        <f t="shared" ref="DI533:DI534" si="453">DH533</f>
        <v>0</v>
      </c>
      <c r="DJ533" s="70">
        <f t="shared" ref="DJ533:DJ534" si="454">DI533</f>
        <v>0</v>
      </c>
      <c r="DK533" s="199">
        <f t="shared" ref="DK533:DK534" si="455">DJ533</f>
        <v>0</v>
      </c>
      <c r="DL533" s="181">
        <f>-DH533</f>
        <v>0</v>
      </c>
      <c r="DM533" s="70">
        <f t="shared" ref="DM533:DM534" si="456">DL533</f>
        <v>0</v>
      </c>
      <c r="DN533" s="70">
        <f t="shared" ref="DN533:DN534" si="457">DM533</f>
        <v>0</v>
      </c>
      <c r="DO533" s="199">
        <f t="shared" ref="DO533:DO534" si="458">DN533</f>
        <v>0</v>
      </c>
      <c r="DQ533" s="118" t="s">
        <v>311</v>
      </c>
      <c r="DR533" s="213"/>
      <c r="DS533" s="181">
        <f>IF(DS531="+X",0,-1)</f>
        <v>-1</v>
      </c>
      <c r="DT533" s="70">
        <f>IF(DS531="+X",0,1)</f>
        <v>1</v>
      </c>
      <c r="DU533" s="70">
        <f>IF(DU531="+X",0,-1)</f>
        <v>0</v>
      </c>
      <c r="DV533" s="199">
        <f>IF(DU531="+X",0,1)</f>
        <v>0</v>
      </c>
      <c r="DW533" s="70">
        <f>IF(DW531="+Y",-SIN(DR523*PI()/180),0)</f>
        <v>-0.44721394578150375</v>
      </c>
      <c r="DX533" s="199">
        <f>-DW533</f>
        <v>0.44721394578150375</v>
      </c>
      <c r="DY533" s="181">
        <f>IF(DY531="+Y",-SIN(DR522*PI()/180),0)</f>
        <v>0</v>
      </c>
      <c r="DZ533" s="70">
        <f t="shared" ref="DZ533:DZ534" si="459">DY533</f>
        <v>0</v>
      </c>
      <c r="EA533" s="70">
        <f t="shared" ref="EA533:EA534" si="460">DZ533</f>
        <v>0</v>
      </c>
      <c r="EB533" s="199">
        <f t="shared" ref="EB533:EB534" si="461">EA533</f>
        <v>0</v>
      </c>
      <c r="EC533" s="181">
        <f>-DY533</f>
        <v>0</v>
      </c>
      <c r="ED533" s="70">
        <f t="shared" ref="ED533:ED534" si="462">EC533</f>
        <v>0</v>
      </c>
      <c r="EE533" s="70">
        <f t="shared" ref="EE533:EE534" si="463">ED533</f>
        <v>0</v>
      </c>
      <c r="EF533" s="199">
        <f t="shared" ref="EF533:EF534" si="464">EE533</f>
        <v>0</v>
      </c>
    </row>
    <row r="534" spans="2:136" x14ac:dyDescent="0.2">
      <c r="B534" s="123" t="s">
        <v>312</v>
      </c>
      <c r="C534" s="30"/>
      <c r="D534" s="99">
        <v>0</v>
      </c>
      <c r="E534" s="163">
        <v>0</v>
      </c>
      <c r="F534" s="163">
        <v>0</v>
      </c>
      <c r="G534" s="110">
        <v>0</v>
      </c>
      <c r="H534" s="163">
        <f>-COS(C523*PI()/180)</f>
        <v>-0.89442701585905726</v>
      </c>
      <c r="I534" s="110">
        <f>H534</f>
        <v>-0.89442701585905726</v>
      </c>
      <c r="J534" s="181">
        <f>-COS(C522*PI()/180)</f>
        <v>-0.89442701585905726</v>
      </c>
      <c r="K534" s="205">
        <f t="shared" si="421"/>
        <v>-0.89442701585905726</v>
      </c>
      <c r="L534" s="205">
        <f t="shared" si="421"/>
        <v>-0.89442701585905726</v>
      </c>
      <c r="M534" s="199">
        <f t="shared" si="421"/>
        <v>-0.89442701585905726</v>
      </c>
      <c r="N534" s="99">
        <f>J534</f>
        <v>-0.89442701585905726</v>
      </c>
      <c r="O534" s="163">
        <f t="shared" si="422"/>
        <v>-0.89442701585905726</v>
      </c>
      <c r="P534" s="163">
        <f t="shared" si="422"/>
        <v>-0.89442701585905726</v>
      </c>
      <c r="Q534" s="110">
        <f t="shared" si="422"/>
        <v>-0.89442701585905726</v>
      </c>
      <c r="S534" s="123" t="s">
        <v>312</v>
      </c>
      <c r="T534" s="30"/>
      <c r="U534" s="99">
        <v>0</v>
      </c>
      <c r="V534" s="163">
        <v>0</v>
      </c>
      <c r="W534" s="163">
        <v>0</v>
      </c>
      <c r="X534" s="110">
        <v>0</v>
      </c>
      <c r="Y534" s="163">
        <f>-COS(T523*PI()/180)</f>
        <v>-0.89442701585905726</v>
      </c>
      <c r="Z534" s="110">
        <f>Y534</f>
        <v>-0.89442701585905726</v>
      </c>
      <c r="AA534" s="181">
        <f>-COS(T522*PI()/180)</f>
        <v>-0.89442701585905726</v>
      </c>
      <c r="AB534" s="205">
        <f t="shared" si="423"/>
        <v>-0.89442701585905726</v>
      </c>
      <c r="AC534" s="205">
        <f t="shared" si="424"/>
        <v>-0.89442701585905726</v>
      </c>
      <c r="AD534" s="199">
        <f t="shared" si="425"/>
        <v>-0.89442701585905726</v>
      </c>
      <c r="AE534" s="99">
        <f>AA534</f>
        <v>-0.89442701585905726</v>
      </c>
      <c r="AF534" s="163">
        <f t="shared" si="426"/>
        <v>-0.89442701585905726</v>
      </c>
      <c r="AG534" s="163">
        <f t="shared" si="427"/>
        <v>-0.89442701585905726</v>
      </c>
      <c r="AH534" s="110">
        <f t="shared" si="428"/>
        <v>-0.89442701585905726</v>
      </c>
      <c r="AJ534" s="123" t="s">
        <v>312</v>
      </c>
      <c r="AK534" s="30"/>
      <c r="AL534" s="99">
        <v>0</v>
      </c>
      <c r="AM534" s="163">
        <v>0</v>
      </c>
      <c r="AN534" s="163">
        <v>0</v>
      </c>
      <c r="AO534" s="110">
        <v>0</v>
      </c>
      <c r="AP534" s="163">
        <f>-COS(AK523*PI()/180)</f>
        <v>-0.89442701585905726</v>
      </c>
      <c r="AQ534" s="110">
        <f>AP534</f>
        <v>-0.89442701585905726</v>
      </c>
      <c r="AR534" s="181">
        <f>-COS(AK522*PI()/180)</f>
        <v>-0.89442701585905726</v>
      </c>
      <c r="AS534" s="205">
        <f t="shared" si="429"/>
        <v>-0.89442701585905726</v>
      </c>
      <c r="AT534" s="205">
        <f t="shared" si="430"/>
        <v>-0.89442701585905726</v>
      </c>
      <c r="AU534" s="199">
        <f t="shared" si="431"/>
        <v>-0.89442701585905726</v>
      </c>
      <c r="AV534" s="99">
        <f>AR534</f>
        <v>-0.89442701585905726</v>
      </c>
      <c r="AW534" s="163">
        <f t="shared" si="432"/>
        <v>-0.89442701585905726</v>
      </c>
      <c r="AX534" s="163">
        <f t="shared" si="433"/>
        <v>-0.89442701585905726</v>
      </c>
      <c r="AY534" s="110">
        <f t="shared" si="434"/>
        <v>-0.89442701585905726</v>
      </c>
      <c r="BA534" s="123" t="s">
        <v>312</v>
      </c>
      <c r="BB534" s="30"/>
      <c r="BC534" s="99">
        <v>0</v>
      </c>
      <c r="BD534" s="163">
        <v>0</v>
      </c>
      <c r="BE534" s="163">
        <v>0</v>
      </c>
      <c r="BF534" s="110">
        <v>0</v>
      </c>
      <c r="BG534" s="163">
        <f>-COS(BB523*PI()/180)</f>
        <v>-0.89442701585905726</v>
      </c>
      <c r="BH534" s="110">
        <f>BG534</f>
        <v>-0.89442701585905726</v>
      </c>
      <c r="BI534" s="181">
        <f>-COS(BB522*PI()/180)</f>
        <v>-0.89442701585905726</v>
      </c>
      <c r="BJ534" s="205">
        <f t="shared" si="435"/>
        <v>-0.89442701585905726</v>
      </c>
      <c r="BK534" s="205">
        <f t="shared" si="436"/>
        <v>-0.89442701585905726</v>
      </c>
      <c r="BL534" s="199">
        <f t="shared" si="437"/>
        <v>-0.89442701585905726</v>
      </c>
      <c r="BM534" s="99">
        <f>BI534</f>
        <v>-0.89442701585905726</v>
      </c>
      <c r="BN534" s="163">
        <f t="shared" si="438"/>
        <v>-0.89442701585905726</v>
      </c>
      <c r="BO534" s="163">
        <f t="shared" si="439"/>
        <v>-0.89442701585905726</v>
      </c>
      <c r="BP534" s="110">
        <f t="shared" si="440"/>
        <v>-0.89442701585905726</v>
      </c>
      <c r="BR534" s="123" t="s">
        <v>312</v>
      </c>
      <c r="BS534" s="30"/>
      <c r="BT534" s="99">
        <v>0</v>
      </c>
      <c r="BU534" s="163">
        <v>0</v>
      </c>
      <c r="BV534" s="163">
        <v>0</v>
      </c>
      <c r="BW534" s="110">
        <v>0</v>
      </c>
      <c r="BX534" s="163">
        <f>-COS(BS523*PI()/180)</f>
        <v>-0.89442701585905726</v>
      </c>
      <c r="BY534" s="110">
        <f>BX534</f>
        <v>-0.89442701585905726</v>
      </c>
      <c r="BZ534" s="181">
        <f>-COS(BS522*PI()/180)</f>
        <v>-0.89442701585905726</v>
      </c>
      <c r="CA534" s="205">
        <f t="shared" si="441"/>
        <v>-0.89442701585905726</v>
      </c>
      <c r="CB534" s="205">
        <f t="shared" si="442"/>
        <v>-0.89442701585905726</v>
      </c>
      <c r="CC534" s="199">
        <f t="shared" si="443"/>
        <v>-0.89442701585905726</v>
      </c>
      <c r="CD534" s="99">
        <f>BZ534</f>
        <v>-0.89442701585905726</v>
      </c>
      <c r="CE534" s="163">
        <f t="shared" si="444"/>
        <v>-0.89442701585905726</v>
      </c>
      <c r="CF534" s="163">
        <f t="shared" si="445"/>
        <v>-0.89442701585905726</v>
      </c>
      <c r="CG534" s="110">
        <f t="shared" si="446"/>
        <v>-0.89442701585905726</v>
      </c>
      <c r="CI534" s="123" t="s">
        <v>312</v>
      </c>
      <c r="CJ534" s="30"/>
      <c r="CK534" s="99">
        <v>0</v>
      </c>
      <c r="CL534" s="163">
        <v>0</v>
      </c>
      <c r="CM534" s="163">
        <v>0</v>
      </c>
      <c r="CN534" s="110">
        <v>0</v>
      </c>
      <c r="CO534" s="163">
        <f>-COS(CJ523*PI()/180)</f>
        <v>-0.89442701585905726</v>
      </c>
      <c r="CP534" s="110">
        <f>CO534</f>
        <v>-0.89442701585905726</v>
      </c>
      <c r="CQ534" s="181">
        <f>-COS(CJ522*PI()/180)</f>
        <v>-0.89442701585905726</v>
      </c>
      <c r="CR534" s="205">
        <f t="shared" si="447"/>
        <v>-0.89442701585905726</v>
      </c>
      <c r="CS534" s="205">
        <f t="shared" si="448"/>
        <v>-0.89442701585905726</v>
      </c>
      <c r="CT534" s="199">
        <f t="shared" si="449"/>
        <v>-0.89442701585905726</v>
      </c>
      <c r="CU534" s="99">
        <f>CQ534</f>
        <v>-0.89442701585905726</v>
      </c>
      <c r="CV534" s="163">
        <f t="shared" si="450"/>
        <v>-0.89442701585905726</v>
      </c>
      <c r="CW534" s="163">
        <f t="shared" si="451"/>
        <v>-0.89442701585905726</v>
      </c>
      <c r="CX534" s="110">
        <f t="shared" si="452"/>
        <v>-0.89442701585905726</v>
      </c>
      <c r="CZ534" s="123" t="s">
        <v>312</v>
      </c>
      <c r="DA534" s="30"/>
      <c r="DB534" s="99">
        <v>0</v>
      </c>
      <c r="DC534" s="163">
        <v>0</v>
      </c>
      <c r="DD534" s="163">
        <v>0</v>
      </c>
      <c r="DE534" s="110">
        <v>0</v>
      </c>
      <c r="DF534" s="163">
        <f>-COS(DA523*PI()/180)</f>
        <v>-0.89442701585905726</v>
      </c>
      <c r="DG534" s="110">
        <f>DF534</f>
        <v>-0.89442701585905726</v>
      </c>
      <c r="DH534" s="181">
        <f>-COS(DA522*PI()/180)</f>
        <v>-0.89442701585905726</v>
      </c>
      <c r="DI534" s="205">
        <f t="shared" si="453"/>
        <v>-0.89442701585905726</v>
      </c>
      <c r="DJ534" s="205">
        <f t="shared" si="454"/>
        <v>-0.89442701585905726</v>
      </c>
      <c r="DK534" s="199">
        <f t="shared" si="455"/>
        <v>-0.89442701585905726</v>
      </c>
      <c r="DL534" s="99">
        <f>DH534</f>
        <v>-0.89442701585905726</v>
      </c>
      <c r="DM534" s="163">
        <f t="shared" si="456"/>
        <v>-0.89442701585905726</v>
      </c>
      <c r="DN534" s="163">
        <f t="shared" si="457"/>
        <v>-0.89442701585905726</v>
      </c>
      <c r="DO534" s="110">
        <f t="shared" si="458"/>
        <v>-0.89442701585905726</v>
      </c>
      <c r="DQ534" s="123" t="s">
        <v>312</v>
      </c>
      <c r="DR534" s="30"/>
      <c r="DS534" s="99">
        <v>0</v>
      </c>
      <c r="DT534" s="163">
        <v>0</v>
      </c>
      <c r="DU534" s="163">
        <v>0</v>
      </c>
      <c r="DV534" s="110">
        <v>0</v>
      </c>
      <c r="DW534" s="163">
        <f>-COS(DR523*PI()/180)</f>
        <v>-0.89442701585905726</v>
      </c>
      <c r="DX534" s="110">
        <f>DW534</f>
        <v>-0.89442701585905726</v>
      </c>
      <c r="DY534" s="181">
        <f>-COS(DR522*PI()/180)</f>
        <v>-0.89442701585905726</v>
      </c>
      <c r="DZ534" s="205">
        <f t="shared" si="459"/>
        <v>-0.89442701585905726</v>
      </c>
      <c r="EA534" s="205">
        <f t="shared" si="460"/>
        <v>-0.89442701585905726</v>
      </c>
      <c r="EB534" s="199">
        <f t="shared" si="461"/>
        <v>-0.89442701585905726</v>
      </c>
      <c r="EC534" s="99">
        <f>DY534</f>
        <v>-0.89442701585905726</v>
      </c>
      <c r="ED534" s="163">
        <f t="shared" si="462"/>
        <v>-0.89442701585905726</v>
      </c>
      <c r="EE534" s="163">
        <f t="shared" si="463"/>
        <v>-0.89442701585905726</v>
      </c>
      <c r="EF534" s="110">
        <f t="shared" si="464"/>
        <v>-0.89442701585905726</v>
      </c>
    </row>
    <row r="535" spans="2:136" x14ac:dyDescent="0.2">
      <c r="B535" s="121" t="s">
        <v>313</v>
      </c>
      <c r="C535" s="31" t="s">
        <v>314</v>
      </c>
      <c r="D535" s="181">
        <f>IF(D531="+X",C524/2,0)</f>
        <v>4</v>
      </c>
      <c r="E535" s="70">
        <f>IF(D531="+X",C524/2,0)</f>
        <v>4</v>
      </c>
      <c r="F535" s="70">
        <v>0</v>
      </c>
      <c r="G535" s="199">
        <v>0</v>
      </c>
      <c r="H535" s="198">
        <f>IF(H531="+X",C524+(C519+2*C521)*C526/3/(C519+C521),0)</f>
        <v>9.6666666666666661</v>
      </c>
      <c r="I535" s="159">
        <f>H535</f>
        <v>9.6666666666666661</v>
      </c>
      <c r="J535" s="198">
        <v>0</v>
      </c>
      <c r="K535" s="159">
        <v>0</v>
      </c>
      <c r="L535" s="159">
        <v>0</v>
      </c>
      <c r="M535" s="170">
        <v>0</v>
      </c>
      <c r="N535" s="159">
        <v>0</v>
      </c>
      <c r="O535" s="159">
        <v>0</v>
      </c>
      <c r="P535" s="159">
        <v>0</v>
      </c>
      <c r="Q535" s="170">
        <v>0</v>
      </c>
      <c r="S535" s="121" t="s">
        <v>313</v>
      </c>
      <c r="T535" s="216" t="s">
        <v>314</v>
      </c>
      <c r="U535" s="181">
        <f>IF(U531="+X",T524/2,0)</f>
        <v>4</v>
      </c>
      <c r="V535" s="70">
        <f>IF(U531="+X",T524/2,0)</f>
        <v>4</v>
      </c>
      <c r="W535" s="70">
        <v>0</v>
      </c>
      <c r="X535" s="199">
        <v>0</v>
      </c>
      <c r="Y535" s="198">
        <f>IF(Y531="+X",T524+(T519+2*T521)*T526/3/(T519+T521),0)</f>
        <v>9.6666666666666661</v>
      </c>
      <c r="Z535" s="159">
        <f>Y535</f>
        <v>9.6666666666666661</v>
      </c>
      <c r="AA535" s="198">
        <v>0</v>
      </c>
      <c r="AB535" s="159">
        <v>0</v>
      </c>
      <c r="AC535" s="159">
        <v>0</v>
      </c>
      <c r="AD535" s="170">
        <v>0</v>
      </c>
      <c r="AE535" s="159">
        <v>0</v>
      </c>
      <c r="AF535" s="159">
        <v>0</v>
      </c>
      <c r="AG535" s="159">
        <v>0</v>
      </c>
      <c r="AH535" s="170">
        <v>0</v>
      </c>
      <c r="AJ535" s="121" t="s">
        <v>313</v>
      </c>
      <c r="AK535" s="216" t="s">
        <v>314</v>
      </c>
      <c r="AL535" s="181">
        <f>IF(AL531="+X",AK524/2,0)</f>
        <v>4</v>
      </c>
      <c r="AM535" s="70">
        <f>IF(AL531="+X",AK524/2,0)</f>
        <v>4</v>
      </c>
      <c r="AN535" s="70">
        <v>0</v>
      </c>
      <c r="AO535" s="199">
        <v>0</v>
      </c>
      <c r="AP535" s="198">
        <f>IF(AP531="+X",AK524+(AK519+2*AK521)*AK526/3/(AK519+AK521),0)</f>
        <v>9.6666666666666661</v>
      </c>
      <c r="AQ535" s="159">
        <f>AP535</f>
        <v>9.6666666666666661</v>
      </c>
      <c r="AR535" s="198">
        <v>0</v>
      </c>
      <c r="AS535" s="159">
        <v>0</v>
      </c>
      <c r="AT535" s="159">
        <v>0</v>
      </c>
      <c r="AU535" s="170">
        <v>0</v>
      </c>
      <c r="AV535" s="159">
        <v>0</v>
      </c>
      <c r="AW535" s="159">
        <v>0</v>
      </c>
      <c r="AX535" s="159">
        <v>0</v>
      </c>
      <c r="AY535" s="170">
        <v>0</v>
      </c>
      <c r="BA535" s="121" t="s">
        <v>313</v>
      </c>
      <c r="BB535" s="216" t="s">
        <v>314</v>
      </c>
      <c r="BC535" s="181">
        <f>IF(BC531="+X",BB524/2,0)</f>
        <v>4</v>
      </c>
      <c r="BD535" s="70">
        <f>IF(BC531="+X",BB524/2,0)</f>
        <v>4</v>
      </c>
      <c r="BE535" s="70">
        <v>0</v>
      </c>
      <c r="BF535" s="199">
        <v>0</v>
      </c>
      <c r="BG535" s="198">
        <f>IF(BG531="+X",BB524+(BB519+2*BB521)*BB526/3/(BB519+BB521),0)</f>
        <v>9.6666666666666661</v>
      </c>
      <c r="BH535" s="159">
        <f>BG535</f>
        <v>9.6666666666666661</v>
      </c>
      <c r="BI535" s="198">
        <v>0</v>
      </c>
      <c r="BJ535" s="159">
        <v>0</v>
      </c>
      <c r="BK535" s="159">
        <v>0</v>
      </c>
      <c r="BL535" s="170">
        <v>0</v>
      </c>
      <c r="BM535" s="159">
        <v>0</v>
      </c>
      <c r="BN535" s="159">
        <v>0</v>
      </c>
      <c r="BO535" s="159">
        <v>0</v>
      </c>
      <c r="BP535" s="170">
        <v>0</v>
      </c>
      <c r="BR535" s="121" t="s">
        <v>313</v>
      </c>
      <c r="BS535" s="216" t="s">
        <v>314</v>
      </c>
      <c r="BT535" s="181">
        <f>IF(BT531="+X",BS524/2,0)</f>
        <v>0</v>
      </c>
      <c r="BU535" s="70">
        <f>IF(BT531="+X",BS524/2,0)</f>
        <v>0</v>
      </c>
      <c r="BV535" s="70">
        <v>0</v>
      </c>
      <c r="BW535" s="199">
        <v>0</v>
      </c>
      <c r="BX535" s="198">
        <f>IF(BX531="+X",BS524+(BS519+2*BS521)*BS526/3/(BS519+BS521),0)</f>
        <v>0</v>
      </c>
      <c r="BY535" s="159">
        <f>BX535</f>
        <v>0</v>
      </c>
      <c r="BZ535" s="198">
        <v>0</v>
      </c>
      <c r="CA535" s="159">
        <v>0</v>
      </c>
      <c r="CB535" s="159">
        <v>0</v>
      </c>
      <c r="CC535" s="170">
        <v>0</v>
      </c>
      <c r="CD535" s="159">
        <v>0</v>
      </c>
      <c r="CE535" s="159">
        <v>0</v>
      </c>
      <c r="CF535" s="159">
        <v>0</v>
      </c>
      <c r="CG535" s="170">
        <v>0</v>
      </c>
      <c r="CI535" s="121" t="s">
        <v>313</v>
      </c>
      <c r="CJ535" s="216" t="s">
        <v>314</v>
      </c>
      <c r="CK535" s="181">
        <f>IF(CK531="+X",CJ524/2,0)</f>
        <v>0</v>
      </c>
      <c r="CL535" s="70">
        <f>IF(CK531="+X",CJ524/2,0)</f>
        <v>0</v>
      </c>
      <c r="CM535" s="70">
        <v>0</v>
      </c>
      <c r="CN535" s="199">
        <v>0</v>
      </c>
      <c r="CO535" s="198">
        <f>IF(CO531="+X",CJ524+(CJ519+2*CJ521)*CJ526/3/(CJ519+CJ521),0)</f>
        <v>0</v>
      </c>
      <c r="CP535" s="159">
        <f>CO535</f>
        <v>0</v>
      </c>
      <c r="CQ535" s="198">
        <v>0</v>
      </c>
      <c r="CR535" s="159">
        <v>0</v>
      </c>
      <c r="CS535" s="159">
        <v>0</v>
      </c>
      <c r="CT535" s="170">
        <v>0</v>
      </c>
      <c r="CU535" s="159">
        <v>0</v>
      </c>
      <c r="CV535" s="159">
        <v>0</v>
      </c>
      <c r="CW535" s="159">
        <v>0</v>
      </c>
      <c r="CX535" s="170">
        <v>0</v>
      </c>
      <c r="CZ535" s="121" t="s">
        <v>313</v>
      </c>
      <c r="DA535" s="216" t="s">
        <v>314</v>
      </c>
      <c r="DB535" s="181">
        <f>IF(DB531="+X",DA524/2,0)</f>
        <v>0</v>
      </c>
      <c r="DC535" s="70">
        <f>IF(DB531="+X",DA524/2,0)</f>
        <v>0</v>
      </c>
      <c r="DD535" s="70">
        <v>0</v>
      </c>
      <c r="DE535" s="199">
        <v>0</v>
      </c>
      <c r="DF535" s="198">
        <f>IF(DF531="+X",DA524+(DA519+2*DA521)*DA526/3/(DA519+DA521),0)</f>
        <v>0</v>
      </c>
      <c r="DG535" s="159">
        <f>DF535</f>
        <v>0</v>
      </c>
      <c r="DH535" s="198">
        <v>0</v>
      </c>
      <c r="DI535" s="159">
        <v>0</v>
      </c>
      <c r="DJ535" s="159">
        <v>0</v>
      </c>
      <c r="DK535" s="170">
        <v>0</v>
      </c>
      <c r="DL535" s="159">
        <v>0</v>
      </c>
      <c r="DM535" s="159">
        <v>0</v>
      </c>
      <c r="DN535" s="159">
        <v>0</v>
      </c>
      <c r="DO535" s="170">
        <v>0</v>
      </c>
      <c r="DQ535" s="121" t="s">
        <v>313</v>
      </c>
      <c r="DR535" s="216" t="s">
        <v>314</v>
      </c>
      <c r="DS535" s="181">
        <f>IF(DS531="+X",DR524/2,0)</f>
        <v>0</v>
      </c>
      <c r="DT535" s="70">
        <f>IF(DS531="+X",DR524/2,0)</f>
        <v>0</v>
      </c>
      <c r="DU535" s="70">
        <v>0</v>
      </c>
      <c r="DV535" s="199">
        <v>0</v>
      </c>
      <c r="DW535" s="198">
        <f>IF(DW531="+X",DR524+(DR519+2*DR521)*DR526/3/(DR519+DR521),0)</f>
        <v>0</v>
      </c>
      <c r="DX535" s="159">
        <f>DW535</f>
        <v>0</v>
      </c>
      <c r="DY535" s="198">
        <v>0</v>
      </c>
      <c r="DZ535" s="159">
        <v>0</v>
      </c>
      <c r="EA535" s="159">
        <v>0</v>
      </c>
      <c r="EB535" s="170">
        <v>0</v>
      </c>
      <c r="EC535" s="159">
        <v>0</v>
      </c>
      <c r="ED535" s="159">
        <v>0</v>
      </c>
      <c r="EE535" s="159">
        <v>0</v>
      </c>
      <c r="EF535" s="170">
        <v>0</v>
      </c>
    </row>
    <row r="536" spans="2:136" x14ac:dyDescent="0.2">
      <c r="B536" s="118" t="s">
        <v>315</v>
      </c>
      <c r="C536" s="17" t="s">
        <v>314</v>
      </c>
      <c r="D536" s="181">
        <f>IF(D531="+X",0,C524/2)</f>
        <v>0</v>
      </c>
      <c r="E536" s="70">
        <f>IF(D531="+X",0,C524/2)</f>
        <v>0</v>
      </c>
      <c r="F536" s="70">
        <v>0</v>
      </c>
      <c r="G536" s="199">
        <v>0</v>
      </c>
      <c r="H536" s="181">
        <f>IF(H531="+Y",C524+(C519+2*C521)*C526/3/(C519+C521),0)</f>
        <v>0</v>
      </c>
      <c r="I536" s="205">
        <f>H536</f>
        <v>0</v>
      </c>
      <c r="J536" s="181">
        <v>0</v>
      </c>
      <c r="K536" s="205">
        <v>0</v>
      </c>
      <c r="L536" s="205">
        <v>0</v>
      </c>
      <c r="M536" s="199">
        <v>0</v>
      </c>
      <c r="N536" s="205">
        <v>0</v>
      </c>
      <c r="O536" s="70">
        <v>0</v>
      </c>
      <c r="P536" s="70">
        <v>0</v>
      </c>
      <c r="Q536" s="199">
        <v>0</v>
      </c>
      <c r="S536" s="118" t="s">
        <v>315</v>
      </c>
      <c r="T536" s="213" t="s">
        <v>314</v>
      </c>
      <c r="U536" s="181">
        <f>IF(U531="+X",0,T524/2)</f>
        <v>0</v>
      </c>
      <c r="V536" s="70">
        <f>IF(U531="+X",0,T524/2)</f>
        <v>0</v>
      </c>
      <c r="W536" s="70">
        <v>0</v>
      </c>
      <c r="X536" s="199">
        <v>0</v>
      </c>
      <c r="Y536" s="181">
        <f>IF(Y531="+Y",T524+(T519+2*T521)*T526/3/(T519+T521),0)</f>
        <v>0</v>
      </c>
      <c r="Z536" s="205">
        <f>Y536</f>
        <v>0</v>
      </c>
      <c r="AA536" s="181">
        <v>0</v>
      </c>
      <c r="AB536" s="205">
        <v>0</v>
      </c>
      <c r="AC536" s="205">
        <v>0</v>
      </c>
      <c r="AD536" s="199">
        <v>0</v>
      </c>
      <c r="AE536" s="205">
        <v>0</v>
      </c>
      <c r="AF536" s="70">
        <v>0</v>
      </c>
      <c r="AG536" s="70">
        <v>0</v>
      </c>
      <c r="AH536" s="199">
        <v>0</v>
      </c>
      <c r="AJ536" s="118" t="s">
        <v>315</v>
      </c>
      <c r="AK536" s="213" t="s">
        <v>314</v>
      </c>
      <c r="AL536" s="181">
        <f>IF(AL531="+X",0,AK524/2)</f>
        <v>0</v>
      </c>
      <c r="AM536" s="70">
        <f>IF(AL531="+X",0,AK524/2)</f>
        <v>0</v>
      </c>
      <c r="AN536" s="70">
        <v>0</v>
      </c>
      <c r="AO536" s="199">
        <v>0</v>
      </c>
      <c r="AP536" s="181">
        <f>IF(AP531="+Y",AK524+(AK519+2*AK521)*AK526/3/(AK519+AK521),0)</f>
        <v>0</v>
      </c>
      <c r="AQ536" s="205">
        <f>AP536</f>
        <v>0</v>
      </c>
      <c r="AR536" s="181">
        <v>0</v>
      </c>
      <c r="AS536" s="205">
        <v>0</v>
      </c>
      <c r="AT536" s="205">
        <v>0</v>
      </c>
      <c r="AU536" s="199">
        <v>0</v>
      </c>
      <c r="AV536" s="205">
        <v>0</v>
      </c>
      <c r="AW536" s="70">
        <v>0</v>
      </c>
      <c r="AX536" s="70">
        <v>0</v>
      </c>
      <c r="AY536" s="199">
        <v>0</v>
      </c>
      <c r="BA536" s="118" t="s">
        <v>315</v>
      </c>
      <c r="BB536" s="213" t="s">
        <v>314</v>
      </c>
      <c r="BC536" s="181">
        <f>IF(BC531="+X",0,BB524/2)</f>
        <v>0</v>
      </c>
      <c r="BD536" s="70">
        <f>IF(BC531="+X",0,BB524/2)</f>
        <v>0</v>
      </c>
      <c r="BE536" s="70">
        <v>0</v>
      </c>
      <c r="BF536" s="199">
        <v>0</v>
      </c>
      <c r="BG536" s="181">
        <f>IF(BG531="+Y",BB524+(BB519+2*BB521)*BB526/3/(BB519+BB521),0)</f>
        <v>0</v>
      </c>
      <c r="BH536" s="205">
        <f>BG536</f>
        <v>0</v>
      </c>
      <c r="BI536" s="181">
        <v>0</v>
      </c>
      <c r="BJ536" s="205">
        <v>0</v>
      </c>
      <c r="BK536" s="205">
        <v>0</v>
      </c>
      <c r="BL536" s="199">
        <v>0</v>
      </c>
      <c r="BM536" s="205">
        <v>0</v>
      </c>
      <c r="BN536" s="70">
        <v>0</v>
      </c>
      <c r="BO536" s="70">
        <v>0</v>
      </c>
      <c r="BP536" s="199">
        <v>0</v>
      </c>
      <c r="BR536" s="118" t="s">
        <v>315</v>
      </c>
      <c r="BS536" s="213" t="s">
        <v>314</v>
      </c>
      <c r="BT536" s="181">
        <f>IF(BT531="+X",0,BS524/2)</f>
        <v>4</v>
      </c>
      <c r="BU536" s="70">
        <f>IF(BT531="+X",0,BS524/2)</f>
        <v>4</v>
      </c>
      <c r="BV536" s="70">
        <v>0</v>
      </c>
      <c r="BW536" s="199">
        <v>0</v>
      </c>
      <c r="BX536" s="181">
        <f>IF(BX531="+Y",BS524+(BS519+2*BS521)*BS526/3/(BS519+BS521),0)</f>
        <v>10.222222222222221</v>
      </c>
      <c r="BY536" s="205">
        <f>BX536</f>
        <v>10.222222222222221</v>
      </c>
      <c r="BZ536" s="181">
        <v>0</v>
      </c>
      <c r="CA536" s="205">
        <v>0</v>
      </c>
      <c r="CB536" s="205">
        <v>0</v>
      </c>
      <c r="CC536" s="199">
        <v>0</v>
      </c>
      <c r="CD536" s="205">
        <v>0</v>
      </c>
      <c r="CE536" s="70">
        <v>0</v>
      </c>
      <c r="CF536" s="70">
        <v>0</v>
      </c>
      <c r="CG536" s="199">
        <v>0</v>
      </c>
      <c r="CI536" s="118" t="s">
        <v>315</v>
      </c>
      <c r="CJ536" s="213" t="s">
        <v>314</v>
      </c>
      <c r="CK536" s="181">
        <f>IF(CK531="+X",0,CJ524/2)</f>
        <v>4</v>
      </c>
      <c r="CL536" s="70">
        <f>IF(CK531="+X",0,CJ524/2)</f>
        <v>4</v>
      </c>
      <c r="CM536" s="70">
        <v>0</v>
      </c>
      <c r="CN536" s="199">
        <v>0</v>
      </c>
      <c r="CO536" s="181">
        <f>IF(CO531="+Y",CJ524+(CJ519+2*CJ521)*CJ526/3/(CJ519+CJ521),0)</f>
        <v>10.222222222222221</v>
      </c>
      <c r="CP536" s="205">
        <f>CO536</f>
        <v>10.222222222222221</v>
      </c>
      <c r="CQ536" s="181">
        <v>0</v>
      </c>
      <c r="CR536" s="205">
        <v>0</v>
      </c>
      <c r="CS536" s="205">
        <v>0</v>
      </c>
      <c r="CT536" s="199">
        <v>0</v>
      </c>
      <c r="CU536" s="205">
        <v>0</v>
      </c>
      <c r="CV536" s="70">
        <v>0</v>
      </c>
      <c r="CW536" s="70">
        <v>0</v>
      </c>
      <c r="CX536" s="199">
        <v>0</v>
      </c>
      <c r="CZ536" s="118" t="s">
        <v>315</v>
      </c>
      <c r="DA536" s="213" t="s">
        <v>314</v>
      </c>
      <c r="DB536" s="181">
        <f>IF(DB531="+X",0,DA524/2)</f>
        <v>4</v>
      </c>
      <c r="DC536" s="70">
        <f>IF(DB531="+X",0,DA524/2)</f>
        <v>4</v>
      </c>
      <c r="DD536" s="70">
        <v>0</v>
      </c>
      <c r="DE536" s="199">
        <v>0</v>
      </c>
      <c r="DF536" s="181">
        <f>IF(DF531="+Y",DA524+(DA519+2*DA521)*DA526/3/(DA519+DA521),0)</f>
        <v>10.222222222222221</v>
      </c>
      <c r="DG536" s="205">
        <f>DF536</f>
        <v>10.222222222222221</v>
      </c>
      <c r="DH536" s="181">
        <v>0</v>
      </c>
      <c r="DI536" s="205">
        <v>0</v>
      </c>
      <c r="DJ536" s="205">
        <v>0</v>
      </c>
      <c r="DK536" s="199">
        <v>0</v>
      </c>
      <c r="DL536" s="205">
        <v>0</v>
      </c>
      <c r="DM536" s="70">
        <v>0</v>
      </c>
      <c r="DN536" s="70">
        <v>0</v>
      </c>
      <c r="DO536" s="199">
        <v>0</v>
      </c>
      <c r="DQ536" s="118" t="s">
        <v>315</v>
      </c>
      <c r="DR536" s="213" t="s">
        <v>314</v>
      </c>
      <c r="DS536" s="181">
        <f>IF(DS531="+X",0,DR524/2)</f>
        <v>4</v>
      </c>
      <c r="DT536" s="70">
        <f>IF(DS531="+X",0,DR524/2)</f>
        <v>4</v>
      </c>
      <c r="DU536" s="70">
        <v>0</v>
      </c>
      <c r="DV536" s="199">
        <v>0</v>
      </c>
      <c r="DW536" s="181">
        <f>IF(DW531="+Y",DR524+(DR519+2*DR521)*DR526/3/(DR519+DR521),0)</f>
        <v>10.222222222222221</v>
      </c>
      <c r="DX536" s="205">
        <f>DW536</f>
        <v>10.222222222222221</v>
      </c>
      <c r="DY536" s="181">
        <v>0</v>
      </c>
      <c r="DZ536" s="205">
        <v>0</v>
      </c>
      <c r="EA536" s="205">
        <v>0</v>
      </c>
      <c r="EB536" s="199">
        <v>0</v>
      </c>
      <c r="EC536" s="205">
        <v>0</v>
      </c>
      <c r="ED536" s="70">
        <v>0</v>
      </c>
      <c r="EE536" s="70">
        <v>0</v>
      </c>
      <c r="EF536" s="199">
        <v>0</v>
      </c>
    </row>
    <row r="537" spans="2:136" x14ac:dyDescent="0.2">
      <c r="B537" s="123" t="s">
        <v>316</v>
      </c>
      <c r="C537" s="30" t="s">
        <v>314</v>
      </c>
      <c r="D537" s="181">
        <v>0</v>
      </c>
      <c r="E537" s="70">
        <v>0</v>
      </c>
      <c r="F537" s="70">
        <v>0</v>
      </c>
      <c r="G537" s="199">
        <v>0</v>
      </c>
      <c r="H537" s="181">
        <f>IF(H531="+X",C518-(C519+2*C521)*C526/3/(C519+C521)/TAN(C523*PI()/180),C518-(C519+2*C521)*C526/3/(C519+C521)/TAN(C523*PI()/180))</f>
        <v>36.666669930220046</v>
      </c>
      <c r="I537" s="70">
        <f>IF(H531="+X",(C519+2*C521)*C526/3/(C519+C521)/TAN(C523*PI()/180),(C519+2*C521)*C526/3/(C519+C521)/TAN(C523*PI()/180))</f>
        <v>3.3333300697799548</v>
      </c>
      <c r="J537" s="181">
        <f>C518-J465</f>
        <v>36.5</v>
      </c>
      <c r="K537" s="205">
        <f>C518-K465</f>
        <v>31.839903967652262</v>
      </c>
      <c r="L537" s="205">
        <f>C518-L465</f>
        <v>24.25</v>
      </c>
      <c r="M537" s="199">
        <f>C518-M465</f>
        <v>11.702380952380953</v>
      </c>
      <c r="N537" s="163">
        <f>J537</f>
        <v>36.5</v>
      </c>
      <c r="O537" s="163">
        <f>K537</f>
        <v>31.839903967652262</v>
      </c>
      <c r="P537" s="163">
        <f>L537</f>
        <v>24.25</v>
      </c>
      <c r="Q537" s="110">
        <f>M537</f>
        <v>11.702380952380953</v>
      </c>
      <c r="S537" s="123" t="s">
        <v>316</v>
      </c>
      <c r="T537" s="30" t="s">
        <v>314</v>
      </c>
      <c r="U537" s="181">
        <v>0</v>
      </c>
      <c r="V537" s="70">
        <v>0</v>
      </c>
      <c r="W537" s="70">
        <v>0</v>
      </c>
      <c r="X537" s="199">
        <v>0</v>
      </c>
      <c r="Y537" s="181">
        <f>IF(Y531="+X",T518-(T519+2*T521)*T526/3/(T519+T521)/TAN(T523*PI()/180),T518-(T519+2*T521)*T526/3/(T519+T521)/TAN(T523*PI()/180))</f>
        <v>36.666669930220046</v>
      </c>
      <c r="Z537" s="70">
        <f>IF(Y531="+X",(T519+2*T521)*T526/3/(T519+T521)/TAN(T523*PI()/180),(T519+2*T521)*T526/3/(T519+T521)/TAN(T523*PI()/180))</f>
        <v>3.3333300697799548</v>
      </c>
      <c r="AA537" s="181">
        <f>T518-AA465</f>
        <v>36.5</v>
      </c>
      <c r="AB537" s="205">
        <f>T518-AB465</f>
        <v>31.839903967652262</v>
      </c>
      <c r="AC537" s="205">
        <f>T518-AC465</f>
        <v>24.25</v>
      </c>
      <c r="AD537" s="199">
        <f>T518-AD465</f>
        <v>11.702380952380953</v>
      </c>
      <c r="AE537" s="163">
        <f>AA537</f>
        <v>36.5</v>
      </c>
      <c r="AF537" s="163">
        <f>AB537</f>
        <v>31.839903967652262</v>
      </c>
      <c r="AG537" s="163">
        <f>AC537</f>
        <v>24.25</v>
      </c>
      <c r="AH537" s="110">
        <f>AD537</f>
        <v>11.702380952380953</v>
      </c>
      <c r="AJ537" s="123" t="s">
        <v>316</v>
      </c>
      <c r="AK537" s="30" t="s">
        <v>314</v>
      </c>
      <c r="AL537" s="181">
        <v>0</v>
      </c>
      <c r="AM537" s="70">
        <v>0</v>
      </c>
      <c r="AN537" s="70">
        <v>0</v>
      </c>
      <c r="AO537" s="199">
        <v>0</v>
      </c>
      <c r="AP537" s="181">
        <f>IF(AP531="+X",AK518-(AK519+2*AK521)*AK526/3/(AK519+AK521)/TAN(AK523*PI()/180),AK518-(AK519+2*AK521)*AK526/3/(AK519+AK521)/TAN(AK523*PI()/180))</f>
        <v>36.666669930220046</v>
      </c>
      <c r="AQ537" s="70">
        <f>IF(AP531="+X",(AK519+2*AK521)*AK526/3/(AK519+AK521)/TAN(AK523*PI()/180),(AK519+2*AK521)*AK526/3/(AK519+AK521)/TAN(AK523*PI()/180))</f>
        <v>3.3333300697799548</v>
      </c>
      <c r="AR537" s="181">
        <f>AK518-AR465</f>
        <v>36.5</v>
      </c>
      <c r="AS537" s="205">
        <f>AK518-AS465</f>
        <v>31.839903967652262</v>
      </c>
      <c r="AT537" s="205">
        <f>AK518-AT465</f>
        <v>24.25</v>
      </c>
      <c r="AU537" s="199">
        <f>AK518-AU465</f>
        <v>11.702380952380953</v>
      </c>
      <c r="AV537" s="163">
        <f>AR537</f>
        <v>36.5</v>
      </c>
      <c r="AW537" s="163">
        <f>AS537</f>
        <v>31.839903967652262</v>
      </c>
      <c r="AX537" s="163">
        <f>AT537</f>
        <v>24.25</v>
      </c>
      <c r="AY537" s="110">
        <f>AU537</f>
        <v>11.702380952380953</v>
      </c>
      <c r="BA537" s="123" t="s">
        <v>316</v>
      </c>
      <c r="BB537" s="30" t="s">
        <v>314</v>
      </c>
      <c r="BC537" s="181">
        <v>0</v>
      </c>
      <c r="BD537" s="70">
        <v>0</v>
      </c>
      <c r="BE537" s="70">
        <v>0</v>
      </c>
      <c r="BF537" s="199">
        <v>0</v>
      </c>
      <c r="BG537" s="181">
        <f>IF(BG531="+X",BB518-(BB519+2*BB521)*BB526/3/(BB519+BB521)/TAN(BB523*PI()/180),BB518-(BB519+2*BB521)*BB526/3/(BB519+BB521)/TAN(BB523*PI()/180))</f>
        <v>36.666669930220046</v>
      </c>
      <c r="BH537" s="70">
        <f>IF(BG531="+X",(BB519+2*BB521)*BB526/3/(BB519+BB521)/TAN(BB523*PI()/180),(BB519+2*BB521)*BB526/3/(BB519+BB521)/TAN(BB523*PI()/180))</f>
        <v>3.3333300697799548</v>
      </c>
      <c r="BI537" s="181">
        <f>BB518-BI465</f>
        <v>36.5</v>
      </c>
      <c r="BJ537" s="205">
        <f>BB518-BJ465</f>
        <v>31.839903967652262</v>
      </c>
      <c r="BK537" s="205">
        <f>BB518-BK465</f>
        <v>24.25</v>
      </c>
      <c r="BL537" s="199">
        <f>BB518-BL465</f>
        <v>11.702380952380953</v>
      </c>
      <c r="BM537" s="163">
        <f>BI537</f>
        <v>36.5</v>
      </c>
      <c r="BN537" s="163">
        <f>BJ537</f>
        <v>31.839903967652262</v>
      </c>
      <c r="BO537" s="163">
        <f>BK537</f>
        <v>24.25</v>
      </c>
      <c r="BP537" s="110">
        <f>BL537</f>
        <v>11.702380952380953</v>
      </c>
      <c r="BR537" s="123" t="s">
        <v>316</v>
      </c>
      <c r="BS537" s="30" t="s">
        <v>314</v>
      </c>
      <c r="BT537" s="181">
        <v>0</v>
      </c>
      <c r="BU537" s="70">
        <v>0</v>
      </c>
      <c r="BV537" s="70">
        <v>0</v>
      </c>
      <c r="BW537" s="199">
        <v>0</v>
      </c>
      <c r="BX537" s="181">
        <f>IF(BX531="+X",BS518-(BS519+2*BS521)*BS526/3/(BS519+BS521)/TAN(BS523*PI()/180),BS518-(BS519+2*BS521)*BS526/3/(BS519+BS521)/TAN(BS523*PI()/180))</f>
        <v>15.55555990696006</v>
      </c>
      <c r="BY537" s="70">
        <f>IF(BX531="+X",(BS519+2*BS521)*BS526/3/(BS519+BS521)/TAN(BS523*PI()/180),(BS519+2*BS521)*BS526/3/(BS519+BS521)/TAN(BS523*PI()/180))</f>
        <v>4.4444400930399395</v>
      </c>
      <c r="BZ537" s="181">
        <f>BS518-BZ465</f>
        <v>16.5</v>
      </c>
      <c r="CA537" s="205">
        <f>BS518-CA465</f>
        <v>11.846514575411913</v>
      </c>
      <c r="CB537" s="205">
        <f>BS518-CB465</f>
        <v>6.3333333333333304</v>
      </c>
      <c r="CC537" s="199">
        <f>BS518-CC465</f>
        <v>20</v>
      </c>
      <c r="CD537" s="163">
        <f>BZ537</f>
        <v>16.5</v>
      </c>
      <c r="CE537" s="163">
        <f>CA537</f>
        <v>11.846514575411913</v>
      </c>
      <c r="CF537" s="163">
        <f>CB537</f>
        <v>6.3333333333333304</v>
      </c>
      <c r="CG537" s="110">
        <f>CC537</f>
        <v>20</v>
      </c>
      <c r="CI537" s="123" t="s">
        <v>316</v>
      </c>
      <c r="CJ537" s="30" t="s">
        <v>314</v>
      </c>
      <c r="CK537" s="181">
        <v>0</v>
      </c>
      <c r="CL537" s="70">
        <v>0</v>
      </c>
      <c r="CM537" s="70">
        <v>0</v>
      </c>
      <c r="CN537" s="199">
        <v>0</v>
      </c>
      <c r="CO537" s="181">
        <f>IF(CO531="+X",CJ518-(CJ519+2*CJ521)*CJ526/3/(CJ519+CJ521)/TAN(CJ523*PI()/180),CJ518-(CJ519+2*CJ521)*CJ526/3/(CJ519+CJ521)/TAN(CJ523*PI()/180))</f>
        <v>15.55555990696006</v>
      </c>
      <c r="CP537" s="70">
        <f>IF(CO531="+X",(CJ519+2*CJ521)*CJ526/3/(CJ519+CJ521)/TAN(CJ523*PI()/180),(CJ519+2*CJ521)*CJ526/3/(CJ519+CJ521)/TAN(CJ523*PI()/180))</f>
        <v>4.4444400930399395</v>
      </c>
      <c r="CQ537" s="181">
        <f>CJ518-CQ465</f>
        <v>16.5</v>
      </c>
      <c r="CR537" s="205">
        <f>CJ518-CR465</f>
        <v>11.846514575411913</v>
      </c>
      <c r="CS537" s="205">
        <f>CJ518-CS465</f>
        <v>6.3333333333333304</v>
      </c>
      <c r="CT537" s="199">
        <f>CJ518-CT465</f>
        <v>20</v>
      </c>
      <c r="CU537" s="163">
        <f>CQ537</f>
        <v>16.5</v>
      </c>
      <c r="CV537" s="163">
        <f>CR537</f>
        <v>11.846514575411913</v>
      </c>
      <c r="CW537" s="163">
        <f>CS537</f>
        <v>6.3333333333333304</v>
      </c>
      <c r="CX537" s="110">
        <f>CT537</f>
        <v>20</v>
      </c>
      <c r="CZ537" s="123" t="s">
        <v>316</v>
      </c>
      <c r="DA537" s="30" t="s">
        <v>314</v>
      </c>
      <c r="DB537" s="181">
        <v>0</v>
      </c>
      <c r="DC537" s="70">
        <v>0</v>
      </c>
      <c r="DD537" s="70">
        <v>0</v>
      </c>
      <c r="DE537" s="199">
        <v>0</v>
      </c>
      <c r="DF537" s="181">
        <f>IF(DF531="+X",DA518-(DA519+2*DA521)*DA526/3/(DA519+DA521)/TAN(DA523*PI()/180),DA518-(DA519+2*DA521)*DA526/3/(DA519+DA521)/TAN(DA523*PI()/180))</f>
        <v>15.55555990696006</v>
      </c>
      <c r="DG537" s="70">
        <f>IF(DF531="+X",(DA519+2*DA521)*DA526/3/(DA519+DA521)/TAN(DA523*PI()/180),(DA519+2*DA521)*DA526/3/(DA519+DA521)/TAN(DA523*PI()/180))</f>
        <v>4.4444400930399395</v>
      </c>
      <c r="DH537" s="181">
        <f>DA518-DH465</f>
        <v>16.5</v>
      </c>
      <c r="DI537" s="205">
        <f>DA518-DI465</f>
        <v>11.846514575411913</v>
      </c>
      <c r="DJ537" s="205">
        <f>DA518-DJ465</f>
        <v>6.3333333333333304</v>
      </c>
      <c r="DK537" s="199">
        <f>DA518-DK465</f>
        <v>20</v>
      </c>
      <c r="DL537" s="163">
        <f>DH537</f>
        <v>16.5</v>
      </c>
      <c r="DM537" s="163">
        <f>DI537</f>
        <v>11.846514575411913</v>
      </c>
      <c r="DN537" s="163">
        <f>DJ537</f>
        <v>6.3333333333333304</v>
      </c>
      <c r="DO537" s="110">
        <f>DK537</f>
        <v>20</v>
      </c>
      <c r="DQ537" s="123" t="s">
        <v>316</v>
      </c>
      <c r="DR537" s="30" t="s">
        <v>314</v>
      </c>
      <c r="DS537" s="181">
        <v>0</v>
      </c>
      <c r="DT537" s="70">
        <v>0</v>
      </c>
      <c r="DU537" s="70">
        <v>0</v>
      </c>
      <c r="DV537" s="199">
        <v>0</v>
      </c>
      <c r="DW537" s="181">
        <f>IF(DW531="+X",DR518-(DR519+2*DR521)*DR526/3/(DR519+DR521)/TAN(DR523*PI()/180),DR518-(DR519+2*DR521)*DR526/3/(DR519+DR521)/TAN(DR523*PI()/180))</f>
        <v>15.55555990696006</v>
      </c>
      <c r="DX537" s="70">
        <f>IF(DW531="+X",(DR519+2*DR521)*DR526/3/(DR519+DR521)/TAN(DR523*PI()/180),(DR519+2*DR521)*DR526/3/(DR519+DR521)/TAN(DR523*PI()/180))</f>
        <v>4.4444400930399395</v>
      </c>
      <c r="DY537" s="181">
        <f>DR518-DY465</f>
        <v>16.5</v>
      </c>
      <c r="DZ537" s="205">
        <f>DR518-DZ465</f>
        <v>11.846514575411913</v>
      </c>
      <c r="EA537" s="205">
        <f>DR518-EA465</f>
        <v>6.3333333333333304</v>
      </c>
      <c r="EB537" s="199">
        <f>DR518-EB465</f>
        <v>20</v>
      </c>
      <c r="EC537" s="163">
        <f>DY537</f>
        <v>16.5</v>
      </c>
      <c r="ED537" s="163">
        <f>DZ537</f>
        <v>11.846514575411913</v>
      </c>
      <c r="EE537" s="163">
        <f>EA537</f>
        <v>6.3333333333333304</v>
      </c>
      <c r="EF537" s="110">
        <f>EB537</f>
        <v>20</v>
      </c>
    </row>
    <row r="538" spans="2:136" x14ac:dyDescent="0.2">
      <c r="B538" s="118" t="s">
        <v>317</v>
      </c>
      <c r="C538" s="17" t="s">
        <v>36</v>
      </c>
      <c r="D538" s="34">
        <f t="shared" ref="D538:Q538" si="465">D532*D464*D380</f>
        <v>-228.48216987685134</v>
      </c>
      <c r="E538" s="143">
        <f t="shared" si="465"/>
        <v>-1414.8318980835797</v>
      </c>
      <c r="F538" s="143">
        <f t="shared" si="465"/>
        <v>0</v>
      </c>
      <c r="G538" s="143">
        <f t="shared" si="465"/>
        <v>0</v>
      </c>
      <c r="H538" s="34">
        <f t="shared" si="465"/>
        <v>397.05350680276388</v>
      </c>
      <c r="I538" s="143">
        <f t="shared" si="465"/>
        <v>-582.19014439774628</v>
      </c>
      <c r="J538" s="34">
        <f t="shared" si="465"/>
        <v>0</v>
      </c>
      <c r="K538" s="143">
        <f t="shared" si="465"/>
        <v>0</v>
      </c>
      <c r="L538" s="143">
        <f t="shared" si="465"/>
        <v>0</v>
      </c>
      <c r="M538" s="107">
        <f t="shared" si="465"/>
        <v>0</v>
      </c>
      <c r="N538" s="34">
        <f t="shared" si="465"/>
        <v>0</v>
      </c>
      <c r="O538" s="143">
        <f t="shared" si="465"/>
        <v>0</v>
      </c>
      <c r="P538" s="143">
        <f t="shared" si="465"/>
        <v>0</v>
      </c>
      <c r="Q538" s="107">
        <f t="shared" si="465"/>
        <v>0</v>
      </c>
      <c r="S538" s="118" t="s">
        <v>317</v>
      </c>
      <c r="T538" s="213" t="s">
        <v>36</v>
      </c>
      <c r="U538" s="34">
        <f t="shared" ref="U538:AH538" si="466">U532*U464*U380</f>
        <v>-228.48216987685134</v>
      </c>
      <c r="V538" s="143">
        <f t="shared" si="466"/>
        <v>-1414.8318980835797</v>
      </c>
      <c r="W538" s="143">
        <f t="shared" si="466"/>
        <v>0</v>
      </c>
      <c r="X538" s="143">
        <f t="shared" si="466"/>
        <v>0</v>
      </c>
      <c r="Y538" s="34">
        <f t="shared" si="466"/>
        <v>164.35886859530714</v>
      </c>
      <c r="Z538" s="143">
        <f t="shared" si="466"/>
        <v>-582.19014439774628</v>
      </c>
      <c r="AA538" s="34">
        <f t="shared" si="466"/>
        <v>0</v>
      </c>
      <c r="AB538" s="143">
        <f t="shared" si="466"/>
        <v>0</v>
      </c>
      <c r="AC538" s="143">
        <f t="shared" si="466"/>
        <v>0</v>
      </c>
      <c r="AD538" s="107">
        <f t="shared" si="466"/>
        <v>0</v>
      </c>
      <c r="AE538" s="34">
        <f t="shared" si="466"/>
        <v>0</v>
      </c>
      <c r="AF538" s="143">
        <f t="shared" si="466"/>
        <v>0</v>
      </c>
      <c r="AG538" s="143">
        <f t="shared" si="466"/>
        <v>0</v>
      </c>
      <c r="AH538" s="107">
        <f t="shared" si="466"/>
        <v>0</v>
      </c>
      <c r="AJ538" s="118" t="s">
        <v>317</v>
      </c>
      <c r="AK538" s="213" t="s">
        <v>36</v>
      </c>
      <c r="AL538" s="34">
        <f t="shared" ref="AL538:AY538" si="467">AL532*AL464*AL380</f>
        <v>-2161.7928380655935</v>
      </c>
      <c r="AM538" s="143">
        <f t="shared" si="467"/>
        <v>518.47877010516277</v>
      </c>
      <c r="AN538" s="143">
        <f t="shared" si="467"/>
        <v>0</v>
      </c>
      <c r="AO538" s="143">
        <f t="shared" si="467"/>
        <v>0</v>
      </c>
      <c r="AP538" s="34">
        <f t="shared" si="467"/>
        <v>-207.10607700621813</v>
      </c>
      <c r="AQ538" s="143">
        <f t="shared" si="467"/>
        <v>21.969439411235747</v>
      </c>
      <c r="AR538" s="34">
        <f t="shared" si="467"/>
        <v>0</v>
      </c>
      <c r="AS538" s="143">
        <f t="shared" si="467"/>
        <v>0</v>
      </c>
      <c r="AT538" s="143">
        <f t="shared" si="467"/>
        <v>0</v>
      </c>
      <c r="AU538" s="107">
        <f t="shared" si="467"/>
        <v>0</v>
      </c>
      <c r="AV538" s="34">
        <f t="shared" si="467"/>
        <v>0</v>
      </c>
      <c r="AW538" s="143">
        <f t="shared" si="467"/>
        <v>0</v>
      </c>
      <c r="AX538" s="143">
        <f t="shared" si="467"/>
        <v>0</v>
      </c>
      <c r="AY538" s="107">
        <f t="shared" si="467"/>
        <v>0</v>
      </c>
      <c r="BA538" s="118" t="s">
        <v>317</v>
      </c>
      <c r="BB538" s="213" t="s">
        <v>36</v>
      </c>
      <c r="BC538" s="34">
        <f t="shared" ref="BC538:BP538" si="468">BC532*BC464*BC380</f>
        <v>-2161.7928380655935</v>
      </c>
      <c r="BD538" s="143">
        <f t="shared" si="468"/>
        <v>518.47877010516277</v>
      </c>
      <c r="BE538" s="143">
        <f t="shared" si="468"/>
        <v>0</v>
      </c>
      <c r="BF538" s="143">
        <f t="shared" si="468"/>
        <v>0</v>
      </c>
      <c r="BG538" s="34">
        <f t="shared" si="468"/>
        <v>-439.80071521367483</v>
      </c>
      <c r="BH538" s="143">
        <f t="shared" si="468"/>
        <v>21.969439411235747</v>
      </c>
      <c r="BI538" s="34">
        <f t="shared" si="468"/>
        <v>0</v>
      </c>
      <c r="BJ538" s="143">
        <f t="shared" si="468"/>
        <v>0</v>
      </c>
      <c r="BK538" s="143">
        <f t="shared" si="468"/>
        <v>0</v>
      </c>
      <c r="BL538" s="107">
        <f t="shared" si="468"/>
        <v>0</v>
      </c>
      <c r="BM538" s="34">
        <f t="shared" si="468"/>
        <v>0</v>
      </c>
      <c r="BN538" s="143">
        <f t="shared" si="468"/>
        <v>0</v>
      </c>
      <c r="BO538" s="143">
        <f t="shared" si="468"/>
        <v>0</v>
      </c>
      <c r="BP538" s="107">
        <f t="shared" si="468"/>
        <v>0</v>
      </c>
      <c r="BR538" s="118" t="s">
        <v>317</v>
      </c>
      <c r="BS538" s="213" t="s">
        <v>36</v>
      </c>
      <c r="BT538" s="34">
        <f t="shared" ref="BT538:CG538" si="469">BT532*BT464*BT380</f>
        <v>0</v>
      </c>
      <c r="BU538" s="143">
        <f t="shared" si="469"/>
        <v>0</v>
      </c>
      <c r="BV538" s="143">
        <f t="shared" si="469"/>
        <v>2012.4006500691908</v>
      </c>
      <c r="BW538" s="143">
        <f t="shared" si="469"/>
        <v>-2012.4006500691908</v>
      </c>
      <c r="BX538" s="34">
        <f t="shared" si="469"/>
        <v>0</v>
      </c>
      <c r="BY538" s="143">
        <f t="shared" si="469"/>
        <v>0</v>
      </c>
      <c r="BZ538" s="34">
        <f t="shared" si="469"/>
        <v>100.82128889376607</v>
      </c>
      <c r="CA538" s="143">
        <f t="shared" si="469"/>
        <v>294.8795110258431</v>
      </c>
      <c r="CB538" s="143">
        <f t="shared" si="469"/>
        <v>243.75357182593368</v>
      </c>
      <c r="CC538" s="107">
        <f t="shared" si="469"/>
        <v>0</v>
      </c>
      <c r="CD538" s="34">
        <f t="shared" si="469"/>
        <v>-100.82128889376607</v>
      </c>
      <c r="CE538" s="143">
        <f t="shared" si="469"/>
        <v>-294.8795110258431</v>
      </c>
      <c r="CF538" s="143">
        <f t="shared" si="469"/>
        <v>-243.75357182593368</v>
      </c>
      <c r="CG538" s="107">
        <f t="shared" si="469"/>
        <v>0</v>
      </c>
      <c r="CI538" s="118" t="s">
        <v>317</v>
      </c>
      <c r="CJ538" s="213" t="s">
        <v>36</v>
      </c>
      <c r="CK538" s="34">
        <f t="shared" ref="CK538:CX538" si="470">CK532*CK464*CK380</f>
        <v>0</v>
      </c>
      <c r="CL538" s="143">
        <f t="shared" si="470"/>
        <v>0</v>
      </c>
      <c r="CM538" s="143">
        <f t="shared" si="470"/>
        <v>2012.4006500691908</v>
      </c>
      <c r="CN538" s="143">
        <f t="shared" si="470"/>
        <v>-2012.4006500691908</v>
      </c>
      <c r="CO538" s="34">
        <f t="shared" si="470"/>
        <v>0</v>
      </c>
      <c r="CP538" s="143">
        <f t="shared" si="470"/>
        <v>0</v>
      </c>
      <c r="CQ538" s="34">
        <f t="shared" si="470"/>
        <v>53.211235805043202</v>
      </c>
      <c r="CR538" s="143">
        <f t="shared" si="470"/>
        <v>158.66842422592248</v>
      </c>
      <c r="CS538" s="143">
        <f t="shared" si="470"/>
        <v>174.2336156518875</v>
      </c>
      <c r="CT538" s="107">
        <f t="shared" si="470"/>
        <v>0</v>
      </c>
      <c r="CU538" s="34">
        <f t="shared" si="470"/>
        <v>-53.211235805043202</v>
      </c>
      <c r="CV538" s="143">
        <f t="shared" si="470"/>
        <v>-158.66842422592248</v>
      </c>
      <c r="CW538" s="143">
        <f t="shared" si="470"/>
        <v>-174.2336156518875</v>
      </c>
      <c r="CX538" s="107">
        <f t="shared" si="470"/>
        <v>0</v>
      </c>
      <c r="CZ538" s="118" t="s">
        <v>317</v>
      </c>
      <c r="DA538" s="213" t="s">
        <v>36</v>
      </c>
      <c r="DB538" s="34">
        <f t="shared" ref="DB538:DO538" si="471">DB532*DB464*DB380</f>
        <v>0</v>
      </c>
      <c r="DC538" s="143">
        <f t="shared" si="471"/>
        <v>0</v>
      </c>
      <c r="DD538" s="143">
        <f t="shared" si="471"/>
        <v>79.089981880448477</v>
      </c>
      <c r="DE538" s="143">
        <f t="shared" si="471"/>
        <v>-79.089981880448477</v>
      </c>
      <c r="DF538" s="34">
        <f t="shared" si="471"/>
        <v>0</v>
      </c>
      <c r="DG538" s="143">
        <f t="shared" si="471"/>
        <v>0</v>
      </c>
      <c r="DH538" s="34">
        <f t="shared" si="471"/>
        <v>17.560464732247546</v>
      </c>
      <c r="DI538" s="143">
        <f t="shared" si="471"/>
        <v>46.60743897959172</v>
      </c>
      <c r="DJ538" s="143">
        <f t="shared" si="471"/>
        <v>-28.873707287972817</v>
      </c>
      <c r="DK538" s="107">
        <f t="shared" si="471"/>
        <v>0</v>
      </c>
      <c r="DL538" s="34">
        <f t="shared" si="471"/>
        <v>-17.560464732247546</v>
      </c>
      <c r="DM538" s="143">
        <f t="shared" si="471"/>
        <v>-46.60743897959172</v>
      </c>
      <c r="DN538" s="143">
        <f t="shared" si="471"/>
        <v>28.873707287972817</v>
      </c>
      <c r="DO538" s="107">
        <f t="shared" si="471"/>
        <v>0</v>
      </c>
      <c r="DQ538" s="118" t="s">
        <v>317</v>
      </c>
      <c r="DR538" s="213" t="s">
        <v>36</v>
      </c>
      <c r="DS538" s="34">
        <f t="shared" ref="DS538:EF538" si="472">DS532*DS464*DS380</f>
        <v>0</v>
      </c>
      <c r="DT538" s="143">
        <f t="shared" si="472"/>
        <v>0</v>
      </c>
      <c r="DU538" s="143">
        <f t="shared" si="472"/>
        <v>79.089981880448477</v>
      </c>
      <c r="DV538" s="143">
        <f t="shared" si="472"/>
        <v>-79.089981880448477</v>
      </c>
      <c r="DW538" s="34">
        <f t="shared" si="472"/>
        <v>0</v>
      </c>
      <c r="DX538" s="143">
        <f t="shared" si="472"/>
        <v>0</v>
      </c>
      <c r="DY538" s="34">
        <f t="shared" si="472"/>
        <v>-30.049588356475326</v>
      </c>
      <c r="DZ538" s="143">
        <f t="shared" si="472"/>
        <v>-89.603647820328916</v>
      </c>
      <c r="EA538" s="143">
        <f t="shared" si="472"/>
        <v>-98.393663462018978</v>
      </c>
      <c r="EB538" s="107">
        <f t="shared" si="472"/>
        <v>0</v>
      </c>
      <c r="EC538" s="34">
        <f t="shared" si="472"/>
        <v>30.049588356475326</v>
      </c>
      <c r="ED538" s="143">
        <f t="shared" si="472"/>
        <v>89.603647820328916</v>
      </c>
      <c r="EE538" s="143">
        <f t="shared" si="472"/>
        <v>98.393663462018978</v>
      </c>
      <c r="EF538" s="107">
        <f t="shared" si="472"/>
        <v>0</v>
      </c>
    </row>
    <row r="539" spans="2:136" x14ac:dyDescent="0.2">
      <c r="B539" s="118" t="s">
        <v>318</v>
      </c>
      <c r="C539" s="17" t="s">
        <v>36</v>
      </c>
      <c r="D539" s="35">
        <f t="shared" ref="D539:Q539" si="473">D533*D464*D380</f>
        <v>0</v>
      </c>
      <c r="E539" s="111">
        <f t="shared" si="473"/>
        <v>0</v>
      </c>
      <c r="F539" s="111">
        <f t="shared" si="473"/>
        <v>4024.8013001383815</v>
      </c>
      <c r="G539" s="111">
        <f t="shared" si="473"/>
        <v>-4024.8013001383815</v>
      </c>
      <c r="H539" s="35">
        <f t="shared" si="473"/>
        <v>0</v>
      </c>
      <c r="I539" s="111">
        <f t="shared" si="473"/>
        <v>0</v>
      </c>
      <c r="J539" s="35">
        <f t="shared" si="473"/>
        <v>99.534530702178955</v>
      </c>
      <c r="K539" s="111">
        <f t="shared" si="473"/>
        <v>297.70078457182325</v>
      </c>
      <c r="L539" s="111">
        <f t="shared" si="473"/>
        <v>562.28089044142394</v>
      </c>
      <c r="M539" s="108">
        <f t="shared" si="473"/>
        <v>618.98956144320846</v>
      </c>
      <c r="N539" s="35">
        <f t="shared" si="473"/>
        <v>-99.534530702178955</v>
      </c>
      <c r="O539" s="111">
        <f t="shared" si="473"/>
        <v>-297.70078457182325</v>
      </c>
      <c r="P539" s="111">
        <f t="shared" si="473"/>
        <v>-562.28089044142394</v>
      </c>
      <c r="Q539" s="108">
        <f t="shared" si="473"/>
        <v>-618.98956144320846</v>
      </c>
      <c r="S539" s="118" t="s">
        <v>318</v>
      </c>
      <c r="T539" s="213" t="s">
        <v>36</v>
      </c>
      <c r="U539" s="35">
        <f t="shared" ref="U539:AH539" si="474">U533*U464*U380</f>
        <v>0</v>
      </c>
      <c r="V539" s="111">
        <f t="shared" si="474"/>
        <v>0</v>
      </c>
      <c r="W539" s="111">
        <f t="shared" si="474"/>
        <v>4024.8013001383815</v>
      </c>
      <c r="X539" s="111">
        <f t="shared" si="474"/>
        <v>-4024.8013001383815</v>
      </c>
      <c r="Y539" s="35">
        <f t="shared" si="474"/>
        <v>0</v>
      </c>
      <c r="Z539" s="111">
        <f t="shared" si="474"/>
        <v>0</v>
      </c>
      <c r="AA539" s="35">
        <f t="shared" si="474"/>
        <v>53.211235805043202</v>
      </c>
      <c r="AB539" s="111">
        <f t="shared" si="474"/>
        <v>159.15106582052604</v>
      </c>
      <c r="AC539" s="111">
        <f t="shared" si="474"/>
        <v>405.41893946699588</v>
      </c>
      <c r="AD539" s="108">
        <f t="shared" si="474"/>
        <v>540.55858595599443</v>
      </c>
      <c r="AE539" s="35">
        <f t="shared" si="474"/>
        <v>-53.211235805043202</v>
      </c>
      <c r="AF539" s="111">
        <f t="shared" si="474"/>
        <v>-159.15106582052604</v>
      </c>
      <c r="AG539" s="111">
        <f t="shared" si="474"/>
        <v>-405.41893946699588</v>
      </c>
      <c r="AH539" s="108">
        <f t="shared" si="474"/>
        <v>-540.55858595599443</v>
      </c>
      <c r="AJ539" s="118" t="s">
        <v>318</v>
      </c>
      <c r="AK539" s="213" t="s">
        <v>36</v>
      </c>
      <c r="AL539" s="35">
        <f t="shared" ref="AL539:AY539" si="475">AL533*AL464*AL380</f>
        <v>0</v>
      </c>
      <c r="AM539" s="111">
        <f t="shared" si="475"/>
        <v>0</v>
      </c>
      <c r="AN539" s="111">
        <f t="shared" si="475"/>
        <v>158.17996376089695</v>
      </c>
      <c r="AO539" s="111">
        <f t="shared" si="475"/>
        <v>-158.17996376089695</v>
      </c>
      <c r="AP539" s="35">
        <f t="shared" si="475"/>
        <v>0</v>
      </c>
      <c r="AQ539" s="111">
        <f t="shared" si="475"/>
        <v>0</v>
      </c>
      <c r="AR539" s="35">
        <f t="shared" si="475"/>
        <v>16.273706540660434</v>
      </c>
      <c r="AS539" s="111">
        <f t="shared" si="475"/>
        <v>48.673512306419759</v>
      </c>
      <c r="AT539" s="111">
        <f t="shared" si="475"/>
        <v>-72.087293646336406</v>
      </c>
      <c r="AU539" s="108">
        <f t="shared" si="475"/>
        <v>-226.83468400713855</v>
      </c>
      <c r="AV539" s="35">
        <f t="shared" si="475"/>
        <v>-16.273706540660434</v>
      </c>
      <c r="AW539" s="111">
        <f t="shared" si="475"/>
        <v>-48.673512306419759</v>
      </c>
      <c r="AX539" s="111">
        <f t="shared" si="475"/>
        <v>72.087293646336406</v>
      </c>
      <c r="AY539" s="108">
        <f t="shared" si="475"/>
        <v>226.83468400713855</v>
      </c>
      <c r="BA539" s="118" t="s">
        <v>318</v>
      </c>
      <c r="BB539" s="213" t="s">
        <v>36</v>
      </c>
      <c r="BC539" s="35">
        <f t="shared" ref="BC539:BP539" si="476">BC533*BC464*BC380</f>
        <v>0</v>
      </c>
      <c r="BD539" s="111">
        <f t="shared" si="476"/>
        <v>0</v>
      </c>
      <c r="BE539" s="111">
        <f t="shared" si="476"/>
        <v>158.17996376089695</v>
      </c>
      <c r="BF539" s="111">
        <f t="shared" si="476"/>
        <v>-158.17996376089695</v>
      </c>
      <c r="BG539" s="35">
        <f t="shared" si="476"/>
        <v>0</v>
      </c>
      <c r="BH539" s="111">
        <f t="shared" si="476"/>
        <v>0</v>
      </c>
      <c r="BI539" s="35">
        <f t="shared" si="476"/>
        <v>-30.049588356475326</v>
      </c>
      <c r="BJ539" s="111">
        <f t="shared" si="476"/>
        <v>-89.876206444877454</v>
      </c>
      <c r="BK539" s="111">
        <f t="shared" si="476"/>
        <v>-228.9492446207644</v>
      </c>
      <c r="BL539" s="108">
        <f t="shared" si="476"/>
        <v>-305.26565949435252</v>
      </c>
      <c r="BM539" s="35">
        <f t="shared" si="476"/>
        <v>30.049588356475326</v>
      </c>
      <c r="BN539" s="111">
        <f t="shared" si="476"/>
        <v>89.876206444877454</v>
      </c>
      <c r="BO539" s="111">
        <f t="shared" si="476"/>
        <v>228.9492446207644</v>
      </c>
      <c r="BP539" s="108">
        <f t="shared" si="476"/>
        <v>305.26565949435252</v>
      </c>
      <c r="BR539" s="118" t="s">
        <v>318</v>
      </c>
      <c r="BS539" s="213" t="s">
        <v>36</v>
      </c>
      <c r="BT539" s="35">
        <f t="shared" ref="BT539:CG539" si="477">BT533*BT464*BT380</f>
        <v>-456.96433975370269</v>
      </c>
      <c r="BU539" s="111">
        <f t="shared" si="477"/>
        <v>-3427.2325481527705</v>
      </c>
      <c r="BV539" s="111">
        <f t="shared" si="477"/>
        <v>0</v>
      </c>
      <c r="BW539" s="111">
        <f t="shared" si="477"/>
        <v>0</v>
      </c>
      <c r="BX539" s="35">
        <f t="shared" si="477"/>
        <v>1294.3791232518884</v>
      </c>
      <c r="BY539" s="111">
        <f t="shared" si="477"/>
        <v>-1746.5704331932386</v>
      </c>
      <c r="BZ539" s="35">
        <f t="shared" si="477"/>
        <v>0</v>
      </c>
      <c r="CA539" s="111">
        <f t="shared" si="477"/>
        <v>0</v>
      </c>
      <c r="CB539" s="111">
        <f t="shared" si="477"/>
        <v>0</v>
      </c>
      <c r="CC539" s="108">
        <f t="shared" si="477"/>
        <v>0</v>
      </c>
      <c r="CD539" s="35">
        <f t="shared" si="477"/>
        <v>0</v>
      </c>
      <c r="CE539" s="111">
        <f t="shared" si="477"/>
        <v>0</v>
      </c>
      <c r="CF539" s="111">
        <f t="shared" si="477"/>
        <v>0</v>
      </c>
      <c r="CG539" s="108">
        <f t="shared" si="477"/>
        <v>0</v>
      </c>
      <c r="CI539" s="118" t="s">
        <v>318</v>
      </c>
      <c r="CJ539" s="213" t="s">
        <v>36</v>
      </c>
      <c r="CK539" s="35">
        <f t="shared" ref="CK539:CX539" si="478">CK533*CK464*CK380</f>
        <v>-456.96433975370269</v>
      </c>
      <c r="CL539" s="111">
        <f t="shared" si="478"/>
        <v>-3427.2325481527705</v>
      </c>
      <c r="CM539" s="111">
        <f t="shared" si="478"/>
        <v>0</v>
      </c>
      <c r="CN539" s="111">
        <f t="shared" si="478"/>
        <v>0</v>
      </c>
      <c r="CO539" s="35">
        <f t="shared" si="478"/>
        <v>635.75060762334419</v>
      </c>
      <c r="CP539" s="111">
        <f t="shared" si="478"/>
        <v>-1746.5704331932386</v>
      </c>
      <c r="CQ539" s="35">
        <f t="shared" si="478"/>
        <v>0</v>
      </c>
      <c r="CR539" s="111">
        <f t="shared" si="478"/>
        <v>0</v>
      </c>
      <c r="CS539" s="111">
        <f t="shared" si="478"/>
        <v>0</v>
      </c>
      <c r="CT539" s="108">
        <f t="shared" si="478"/>
        <v>0</v>
      </c>
      <c r="CU539" s="35">
        <f t="shared" si="478"/>
        <v>0</v>
      </c>
      <c r="CV539" s="111">
        <f t="shared" si="478"/>
        <v>0</v>
      </c>
      <c r="CW539" s="111">
        <f t="shared" si="478"/>
        <v>0</v>
      </c>
      <c r="CX539" s="108">
        <f t="shared" si="478"/>
        <v>0</v>
      </c>
      <c r="CZ539" s="118" t="s">
        <v>318</v>
      </c>
      <c r="DA539" s="213" t="s">
        <v>36</v>
      </c>
      <c r="DB539" s="35">
        <f t="shared" ref="DB539:DO539" si="479">DB533*DB464*DB380</f>
        <v>-4323.585676131187</v>
      </c>
      <c r="DC539" s="111">
        <f t="shared" si="479"/>
        <v>439.38878822471423</v>
      </c>
      <c r="DD539" s="111">
        <f t="shared" si="479"/>
        <v>0</v>
      </c>
      <c r="DE539" s="111">
        <f t="shared" si="479"/>
        <v>0</v>
      </c>
      <c r="DF539" s="35">
        <f t="shared" si="479"/>
        <v>-518.09962817505755</v>
      </c>
      <c r="DG539" s="111">
        <f t="shared" si="479"/>
        <v>65.908318233707234</v>
      </c>
      <c r="DH539" s="35">
        <f t="shared" si="479"/>
        <v>0</v>
      </c>
      <c r="DI539" s="111">
        <f t="shared" si="479"/>
        <v>0</v>
      </c>
      <c r="DJ539" s="111">
        <f t="shared" si="479"/>
        <v>0</v>
      </c>
      <c r="DK539" s="108">
        <f t="shared" si="479"/>
        <v>0</v>
      </c>
      <c r="DL539" s="35">
        <f t="shared" si="479"/>
        <v>0</v>
      </c>
      <c r="DM539" s="111">
        <f t="shared" si="479"/>
        <v>0</v>
      </c>
      <c r="DN539" s="111">
        <f t="shared" si="479"/>
        <v>0</v>
      </c>
      <c r="DO539" s="108">
        <f t="shared" si="479"/>
        <v>0</v>
      </c>
      <c r="DQ539" s="118" t="s">
        <v>318</v>
      </c>
      <c r="DR539" s="213" t="s">
        <v>36</v>
      </c>
      <c r="DS539" s="35">
        <f t="shared" ref="DS539:EF539" si="480">DS533*DS464*DS380</f>
        <v>-4323.585676131187</v>
      </c>
      <c r="DT539" s="111">
        <f t="shared" si="480"/>
        <v>439.38878822471423</v>
      </c>
      <c r="DU539" s="111">
        <f t="shared" si="480"/>
        <v>0</v>
      </c>
      <c r="DV539" s="111">
        <f t="shared" si="480"/>
        <v>0</v>
      </c>
      <c r="DW539" s="35">
        <f t="shared" si="480"/>
        <v>-1176.7281438036018</v>
      </c>
      <c r="DX539" s="111">
        <f t="shared" si="480"/>
        <v>65.908318233707234</v>
      </c>
      <c r="DY539" s="35">
        <f t="shared" si="480"/>
        <v>0</v>
      </c>
      <c r="DZ539" s="111">
        <f t="shared" si="480"/>
        <v>0</v>
      </c>
      <c r="EA539" s="111">
        <f t="shared" si="480"/>
        <v>0</v>
      </c>
      <c r="EB539" s="108">
        <f t="shared" si="480"/>
        <v>0</v>
      </c>
      <c r="EC539" s="35">
        <f t="shared" si="480"/>
        <v>0</v>
      </c>
      <c r="ED539" s="111">
        <f t="shared" si="480"/>
        <v>0</v>
      </c>
      <c r="EE539" s="111">
        <f t="shared" si="480"/>
        <v>0</v>
      </c>
      <c r="EF539" s="108">
        <f t="shared" si="480"/>
        <v>0</v>
      </c>
    </row>
    <row r="540" spans="2:136" x14ac:dyDescent="0.2">
      <c r="B540" s="118" t="s">
        <v>319</v>
      </c>
      <c r="C540" s="17" t="s">
        <v>36</v>
      </c>
      <c r="D540" s="36">
        <f t="shared" ref="D540:Q540" si="481">D534*D464*D380</f>
        <v>0</v>
      </c>
      <c r="E540" s="144">
        <f t="shared" si="481"/>
        <v>0</v>
      </c>
      <c r="F540" s="144">
        <f t="shared" si="481"/>
        <v>0</v>
      </c>
      <c r="G540" s="144">
        <f t="shared" si="481"/>
        <v>0</v>
      </c>
      <c r="H540" s="36">
        <f t="shared" si="481"/>
        <v>794.10623612233962</v>
      </c>
      <c r="I540" s="144">
        <f t="shared" si="481"/>
        <v>1164.379148790325</v>
      </c>
      <c r="J540" s="36">
        <f t="shared" si="481"/>
        <v>199.06886650260554</v>
      </c>
      <c r="K540" s="144">
        <f t="shared" si="481"/>
        <v>595.40098620620563</v>
      </c>
      <c r="L540" s="144">
        <f t="shared" si="481"/>
        <v>1124.5606798626279</v>
      </c>
      <c r="M540" s="109">
        <f t="shared" si="481"/>
        <v>1237.9779108231321</v>
      </c>
      <c r="N540" s="36">
        <f t="shared" si="481"/>
        <v>199.06886650260554</v>
      </c>
      <c r="O540" s="144">
        <f t="shared" si="481"/>
        <v>595.40098620620563</v>
      </c>
      <c r="P540" s="144">
        <f t="shared" si="481"/>
        <v>1124.5606798626279</v>
      </c>
      <c r="Q540" s="109">
        <f t="shared" si="481"/>
        <v>1237.9779108231321</v>
      </c>
      <c r="S540" s="118" t="s">
        <v>319</v>
      </c>
      <c r="T540" s="213" t="s">
        <v>36</v>
      </c>
      <c r="U540" s="36">
        <f t="shared" ref="U540:AH540" si="482">U534*U464*U380</f>
        <v>0</v>
      </c>
      <c r="V540" s="144">
        <f t="shared" si="482"/>
        <v>0</v>
      </c>
      <c r="W540" s="144">
        <f t="shared" si="482"/>
        <v>0</v>
      </c>
      <c r="X540" s="144">
        <f t="shared" si="482"/>
        <v>0</v>
      </c>
      <c r="Y540" s="36">
        <f t="shared" si="482"/>
        <v>328.71741535424979</v>
      </c>
      <c r="Z540" s="144">
        <f t="shared" si="482"/>
        <v>1164.379148790325</v>
      </c>
      <c r="AA540" s="36">
        <f t="shared" si="482"/>
        <v>106.42236741546138</v>
      </c>
      <c r="AB540" s="144">
        <f t="shared" si="482"/>
        <v>318.30182000225295</v>
      </c>
      <c r="AC540" s="144">
        <f t="shared" si="482"/>
        <v>810.83708507018184</v>
      </c>
      <c r="AD540" s="109">
        <f t="shared" si="482"/>
        <v>1081.1161134269091</v>
      </c>
      <c r="AE540" s="36">
        <f t="shared" si="482"/>
        <v>106.42236741546138</v>
      </c>
      <c r="AF540" s="144">
        <f t="shared" si="482"/>
        <v>318.30182000225295</v>
      </c>
      <c r="AG540" s="144">
        <f t="shared" si="482"/>
        <v>810.83708507018184</v>
      </c>
      <c r="AH540" s="109">
        <f t="shared" si="482"/>
        <v>1081.1161134269091</v>
      </c>
      <c r="AJ540" s="118" t="s">
        <v>319</v>
      </c>
      <c r="AK540" s="213" t="s">
        <v>36</v>
      </c>
      <c r="AL540" s="36">
        <f t="shared" ref="AL540:AY540" si="483">AL534*AL464*AL380</f>
        <v>0</v>
      </c>
      <c r="AM540" s="144">
        <f t="shared" si="483"/>
        <v>0</v>
      </c>
      <c r="AN540" s="144">
        <f t="shared" si="483"/>
        <v>0</v>
      </c>
      <c r="AO540" s="144">
        <f t="shared" si="483"/>
        <v>0</v>
      </c>
      <c r="AP540" s="36">
        <f t="shared" si="483"/>
        <v>-414.21174847139389</v>
      </c>
      <c r="AQ540" s="144">
        <f t="shared" si="483"/>
        <v>-43.938835803408566</v>
      </c>
      <c r="AR540" s="36">
        <f t="shared" si="483"/>
        <v>32.547381215254894</v>
      </c>
      <c r="AS540" s="144">
        <f t="shared" si="483"/>
        <v>97.346929303676191</v>
      </c>
      <c r="AT540" s="144">
        <f t="shared" si="483"/>
        <v>-144.17444613623437</v>
      </c>
      <c r="AU540" s="109">
        <f t="shared" si="483"/>
        <v>-453.66892384201742</v>
      </c>
      <c r="AV540" s="36">
        <f t="shared" si="483"/>
        <v>32.547381215254894</v>
      </c>
      <c r="AW540" s="144">
        <f t="shared" si="483"/>
        <v>97.346929303676191</v>
      </c>
      <c r="AX540" s="144">
        <f t="shared" si="483"/>
        <v>-144.17444613623437</v>
      </c>
      <c r="AY540" s="109">
        <f t="shared" si="483"/>
        <v>-453.66892384201742</v>
      </c>
      <c r="BA540" s="118" t="s">
        <v>319</v>
      </c>
      <c r="BB540" s="213" t="s">
        <v>36</v>
      </c>
      <c r="BC540" s="36">
        <f t="shared" ref="BC540:BP540" si="484">BC534*BC464*BC380</f>
        <v>0</v>
      </c>
      <c r="BD540" s="144">
        <f t="shared" si="484"/>
        <v>0</v>
      </c>
      <c r="BE540" s="144">
        <f t="shared" si="484"/>
        <v>0</v>
      </c>
      <c r="BF540" s="144">
        <f t="shared" si="484"/>
        <v>0</v>
      </c>
      <c r="BG540" s="36">
        <f t="shared" si="484"/>
        <v>-879.60056923948366</v>
      </c>
      <c r="BH540" s="144">
        <f t="shared" si="484"/>
        <v>-43.938835803408566</v>
      </c>
      <c r="BI540" s="36">
        <f t="shared" si="484"/>
        <v>-60.099117871889284</v>
      </c>
      <c r="BJ540" s="144">
        <f t="shared" si="484"/>
        <v>-179.75223690027656</v>
      </c>
      <c r="BK540" s="144">
        <f t="shared" si="484"/>
        <v>-457.89804092868025</v>
      </c>
      <c r="BL540" s="109">
        <f t="shared" si="484"/>
        <v>-610.5307212382404</v>
      </c>
      <c r="BM540" s="36">
        <f t="shared" si="484"/>
        <v>-60.099117871889284</v>
      </c>
      <c r="BN540" s="144">
        <f t="shared" si="484"/>
        <v>-179.75223690027656</v>
      </c>
      <c r="BO540" s="144">
        <f t="shared" si="484"/>
        <v>-457.89804092868025</v>
      </c>
      <c r="BP540" s="109">
        <f t="shared" si="484"/>
        <v>-610.5307212382404</v>
      </c>
      <c r="BR540" s="118" t="s">
        <v>319</v>
      </c>
      <c r="BS540" s="213" t="s">
        <v>36</v>
      </c>
      <c r="BT540" s="36">
        <f t="shared" ref="BT540:CG540" si="485">BT534*BT464*BT380</f>
        <v>0</v>
      </c>
      <c r="BU540" s="144">
        <f t="shared" si="485"/>
        <v>0</v>
      </c>
      <c r="BV540" s="144">
        <f t="shared" si="485"/>
        <v>0</v>
      </c>
      <c r="BW540" s="144">
        <f t="shared" si="485"/>
        <v>0</v>
      </c>
      <c r="BX540" s="36">
        <f t="shared" si="485"/>
        <v>2588.7557119385606</v>
      </c>
      <c r="BY540" s="144">
        <f t="shared" si="485"/>
        <v>3493.1374463709744</v>
      </c>
      <c r="BZ540" s="36">
        <f t="shared" si="485"/>
        <v>201.64238036613733</v>
      </c>
      <c r="CA540" s="144">
        <f t="shared" si="485"/>
        <v>589.75844463867145</v>
      </c>
      <c r="CB540" s="144">
        <f t="shared" si="485"/>
        <v>487.50666635019161</v>
      </c>
      <c r="CC540" s="109">
        <f t="shared" si="485"/>
        <v>0</v>
      </c>
      <c r="CD540" s="36">
        <f t="shared" si="485"/>
        <v>201.64238036613733</v>
      </c>
      <c r="CE540" s="144">
        <f t="shared" si="485"/>
        <v>589.75844463867145</v>
      </c>
      <c r="CF540" s="144">
        <f t="shared" si="485"/>
        <v>487.50666635019161</v>
      </c>
      <c r="CG540" s="109">
        <f t="shared" si="485"/>
        <v>0</v>
      </c>
      <c r="CI540" s="118" t="s">
        <v>319</v>
      </c>
      <c r="CJ540" s="213" t="s">
        <v>36</v>
      </c>
      <c r="CK540" s="36">
        <f t="shared" ref="CK540:CX540" si="486">CK534*CK464*CK380</f>
        <v>0</v>
      </c>
      <c r="CL540" s="144">
        <f t="shared" si="486"/>
        <v>0</v>
      </c>
      <c r="CM540" s="144">
        <f t="shared" si="486"/>
        <v>0</v>
      </c>
      <c r="CN540" s="144">
        <f t="shared" si="486"/>
        <v>0</v>
      </c>
      <c r="CO540" s="36">
        <f t="shared" si="486"/>
        <v>1271.4999703630624</v>
      </c>
      <c r="CP540" s="144">
        <f t="shared" si="486"/>
        <v>3493.1374463709744</v>
      </c>
      <c r="CQ540" s="36">
        <f t="shared" si="486"/>
        <v>106.42236741546138</v>
      </c>
      <c r="CR540" s="144">
        <f t="shared" si="486"/>
        <v>317.33653775812178</v>
      </c>
      <c r="CS540" s="144">
        <f t="shared" si="486"/>
        <v>348.46689013135199</v>
      </c>
      <c r="CT540" s="109">
        <f t="shared" si="486"/>
        <v>0</v>
      </c>
      <c r="CU540" s="36">
        <f t="shared" si="486"/>
        <v>106.42236741546138</v>
      </c>
      <c r="CV540" s="144">
        <f t="shared" si="486"/>
        <v>317.33653775812178</v>
      </c>
      <c r="CW540" s="144">
        <f t="shared" si="486"/>
        <v>348.46689013135199</v>
      </c>
      <c r="CX540" s="109">
        <f t="shared" si="486"/>
        <v>0</v>
      </c>
      <c r="CZ540" s="118" t="s">
        <v>319</v>
      </c>
      <c r="DA540" s="213" t="s">
        <v>36</v>
      </c>
      <c r="DB540" s="36">
        <f t="shared" ref="DB540:DO540" si="487">DB534*DB464*DB380</f>
        <v>0</v>
      </c>
      <c r="DC540" s="144">
        <f t="shared" si="487"/>
        <v>0</v>
      </c>
      <c r="DD540" s="144">
        <f t="shared" si="487"/>
        <v>0</v>
      </c>
      <c r="DE540" s="144">
        <f t="shared" si="487"/>
        <v>0</v>
      </c>
      <c r="DF540" s="36">
        <f t="shared" si="487"/>
        <v>-1036.1982418426398</v>
      </c>
      <c r="DG540" s="144">
        <f t="shared" si="487"/>
        <v>-131.81650741022571</v>
      </c>
      <c r="DH540" s="36">
        <f t="shared" si="487"/>
        <v>35.120895078786688</v>
      </c>
      <c r="DI540" s="144">
        <f t="shared" si="487"/>
        <v>93.214786695664458</v>
      </c>
      <c r="DJ540" s="144">
        <f t="shared" si="487"/>
        <v>-57.747358037414649</v>
      </c>
      <c r="DK540" s="109">
        <f t="shared" si="487"/>
        <v>0</v>
      </c>
      <c r="DL540" s="36">
        <f t="shared" si="487"/>
        <v>35.120895078786688</v>
      </c>
      <c r="DM540" s="144">
        <f t="shared" si="487"/>
        <v>93.214786695664458</v>
      </c>
      <c r="DN540" s="144">
        <f t="shared" si="487"/>
        <v>-57.747358037414649</v>
      </c>
      <c r="DO540" s="109">
        <f t="shared" si="487"/>
        <v>0</v>
      </c>
      <c r="DQ540" s="118" t="s">
        <v>319</v>
      </c>
      <c r="DR540" s="213" t="s">
        <v>36</v>
      </c>
      <c r="DS540" s="36">
        <f t="shared" ref="DS540:EF540" si="488">DS534*DS464*DS380</f>
        <v>0</v>
      </c>
      <c r="DT540" s="144">
        <f t="shared" si="488"/>
        <v>0</v>
      </c>
      <c r="DU540" s="144">
        <f t="shared" si="488"/>
        <v>0</v>
      </c>
      <c r="DV540" s="144">
        <f t="shared" si="488"/>
        <v>0</v>
      </c>
      <c r="DW540" s="36">
        <f t="shared" si="488"/>
        <v>-2353.4539834181378</v>
      </c>
      <c r="DX540" s="144">
        <f t="shared" si="488"/>
        <v>-131.81650741022571</v>
      </c>
      <c r="DY540" s="36">
        <f t="shared" si="488"/>
        <v>-60.099117871889284</v>
      </c>
      <c r="DZ540" s="144">
        <f t="shared" si="488"/>
        <v>-179.20712018488527</v>
      </c>
      <c r="EA540" s="144">
        <f t="shared" si="488"/>
        <v>-196.78713425625426</v>
      </c>
      <c r="EB540" s="109">
        <f t="shared" si="488"/>
        <v>0</v>
      </c>
      <c r="EC540" s="36">
        <f t="shared" si="488"/>
        <v>-60.099117871889284</v>
      </c>
      <c r="ED540" s="144">
        <f t="shared" si="488"/>
        <v>-179.20712018488527</v>
      </c>
      <c r="EE540" s="144">
        <f t="shared" si="488"/>
        <v>-196.78713425625426</v>
      </c>
      <c r="EF540" s="109">
        <f t="shared" si="488"/>
        <v>0</v>
      </c>
    </row>
    <row r="541" spans="2:136" x14ac:dyDescent="0.2">
      <c r="B541" s="101" t="s">
        <v>39</v>
      </c>
      <c r="C541" s="105" t="s">
        <v>40</v>
      </c>
      <c r="D541" s="36">
        <f>IF(D531="+X",D538*D535-D540*D537,-D536*D539+D537*D540)</f>
        <v>-913.92867950740538</v>
      </c>
      <c r="E541" s="144">
        <f>IF(D531="+X",E538*E535,-E536*E539)</f>
        <v>-5659.327592334319</v>
      </c>
      <c r="F541" s="144">
        <v>0</v>
      </c>
      <c r="G541" s="109">
        <v>0</v>
      </c>
      <c r="H541" s="144">
        <f>IF(H531="+X",H538*H535-H540*H537,-H536*H539+H537*H540)</f>
        <v>-25279.047350333825</v>
      </c>
      <c r="I541" s="109">
        <f>IF(I531="-X",I538*I535-I540*I537,-I536*I539+I537*I540)</f>
        <v>-9509.0980917991255</v>
      </c>
      <c r="J541" s="144">
        <f>IF(J531="+Y",-J540*J537,J540*J537)</f>
        <v>-7266.0136273451026</v>
      </c>
      <c r="K541" s="144">
        <f>IF(J531="+Y",-K540*K537,K540*K537)</f>
        <v>-18957.510223051035</v>
      </c>
      <c r="L541" s="144">
        <f>IF(J531="+Y",-L540*L537,L540*L537)</f>
        <v>-27270.596486668728</v>
      </c>
      <c r="M541" s="144">
        <f>IF(J531="+Y",-M540*M537,M540*M537)</f>
        <v>-14487.289123084987</v>
      </c>
      <c r="N541" s="37">
        <f>J541</f>
        <v>-7266.0136273451026</v>
      </c>
      <c r="O541" s="202">
        <f t="shared" ref="O541:Q541" si="489">K541</f>
        <v>-18957.510223051035</v>
      </c>
      <c r="P541" s="202">
        <f t="shared" si="489"/>
        <v>-27270.596486668728</v>
      </c>
      <c r="Q541" s="203">
        <f t="shared" si="489"/>
        <v>-14487.289123084987</v>
      </c>
      <c r="S541" s="101" t="s">
        <v>39</v>
      </c>
      <c r="T541" s="207" t="s">
        <v>40</v>
      </c>
      <c r="U541" s="36">
        <f>IF(U531="+X",U538*U535-U540*U537,-U536*U539+U537*U540)</f>
        <v>-913.92867950740538</v>
      </c>
      <c r="V541" s="144">
        <f>IF(U531="+X",V538*V535,-V536*V539)</f>
        <v>-5659.327592334319</v>
      </c>
      <c r="W541" s="144">
        <v>0</v>
      </c>
      <c r="X541" s="109">
        <v>0</v>
      </c>
      <c r="Y541" s="144">
        <f>IF(Y531="+X",Y538*Y535-Y540*Y537,-Y536*Y539+Y537*Y540)</f>
        <v>-10464.170572688021</v>
      </c>
      <c r="Z541" s="109">
        <f>IF(Z531="-X",Z538*Z535-Z540*Z537,-Z536*Z539+Z537*Z540)</f>
        <v>-9509.0980917991255</v>
      </c>
      <c r="AA541" s="144">
        <f>IF(AA531="+Y",-AA540*AA537,AA540*AA537)</f>
        <v>-3884.4164106643402</v>
      </c>
      <c r="AB541" s="144">
        <f>IF(AA531="+Y",-AB540*AB537,AB540*AB537)</f>
        <v>-10134.699381600671</v>
      </c>
      <c r="AC541" s="144">
        <f>IF(AA531="+Y",-AC540*AC537,AC540*AC537)</f>
        <v>-19662.799312951909</v>
      </c>
      <c r="AD541" s="144">
        <f>IF(AA531="+Y",-AD540*AD537,AD540*AD537)</f>
        <v>-12651.632613079186</v>
      </c>
      <c r="AE541" s="37">
        <f>AA541</f>
        <v>-3884.4164106643402</v>
      </c>
      <c r="AF541" s="202">
        <f t="shared" ref="AF541" si="490">AB541</f>
        <v>-10134.699381600671</v>
      </c>
      <c r="AG541" s="202">
        <f t="shared" ref="AG541" si="491">AC541</f>
        <v>-19662.799312951909</v>
      </c>
      <c r="AH541" s="203">
        <f t="shared" ref="AH541" si="492">AD541</f>
        <v>-12651.632613079186</v>
      </c>
      <c r="AJ541" s="101" t="s">
        <v>39</v>
      </c>
      <c r="AK541" s="207" t="s">
        <v>40</v>
      </c>
      <c r="AL541" s="36">
        <f>IF(AL531="+X",AL538*AL535-AL540*AL537,-AL536*AL539+AL537*AL540)</f>
        <v>-8647.1713522623741</v>
      </c>
      <c r="AM541" s="144">
        <f>IF(AL531="+X",AM538*AM535,-AM536*AM539)</f>
        <v>2073.9150804206511</v>
      </c>
      <c r="AN541" s="144">
        <v>0</v>
      </c>
      <c r="AO541" s="109">
        <v>0</v>
      </c>
      <c r="AP541" s="144">
        <f>IF(AP531="+X",AP538*AP535-AP540*AP537,-AP536*AP539+AP537*AP540)</f>
        <v>13185.740051359819</v>
      </c>
      <c r="AQ541" s="109">
        <f>IF(AQ531="-X",AQ538*AQ535-AQ540*AQ537,-AQ536*AQ539+AQ537*AQ540)</f>
        <v>358.83389025657141</v>
      </c>
      <c r="AR541" s="144">
        <f>IF(AR531="+Y",-AR540*AR537,AR540*AR537)</f>
        <v>-1187.9794143568035</v>
      </c>
      <c r="AS541" s="144">
        <f>IF(AR531="+Y",-AS540*AS537,AS540*AS537)</f>
        <v>-3099.516880574884</v>
      </c>
      <c r="AT541" s="144">
        <f>IF(AR531="+Y",-AT540*AT537,AT540*AT537)</f>
        <v>3496.2303188036835</v>
      </c>
      <c r="AU541" s="144">
        <f>IF(AR531="+Y",-AU540*AU537,AU540*AU537)</f>
        <v>5309.00657305599</v>
      </c>
      <c r="AV541" s="37">
        <f>AR541</f>
        <v>-1187.9794143568035</v>
      </c>
      <c r="AW541" s="202">
        <f t="shared" ref="AW541" si="493">AS541</f>
        <v>-3099.516880574884</v>
      </c>
      <c r="AX541" s="202">
        <f t="shared" ref="AX541" si="494">AT541</f>
        <v>3496.2303188036835</v>
      </c>
      <c r="AY541" s="203">
        <f t="shared" ref="AY541" si="495">AU541</f>
        <v>5309.00657305599</v>
      </c>
      <c r="BA541" s="101" t="s">
        <v>39</v>
      </c>
      <c r="BB541" s="207" t="s">
        <v>40</v>
      </c>
      <c r="BC541" s="36">
        <f>IF(BC531="+X",BC538*BC535-BC540*BC537,-BC536*BC539+BC537*BC540)</f>
        <v>-8647.1713522623741</v>
      </c>
      <c r="BD541" s="144">
        <f>IF(BC531="+X",BD538*BD535,-BD536*BD539)</f>
        <v>2073.9150804206511</v>
      </c>
      <c r="BE541" s="144">
        <v>0</v>
      </c>
      <c r="BF541" s="109">
        <v>0</v>
      </c>
      <c r="BG541" s="144">
        <f>IF(BG531="+X",BG538*BG535-BG540*BG537,-BG536*BG539+BG537*BG540)</f>
        <v>28000.616829005623</v>
      </c>
      <c r="BH541" s="109">
        <f>IF(BH531="-X",BH538*BH535-BH540*BH537,-BH536*BH539+BH537*BH540)</f>
        <v>358.83389025657141</v>
      </c>
      <c r="BI541" s="144">
        <f>IF(BI531="+Y",-BI540*BI537,BI540*BI537)</f>
        <v>2193.617802323959</v>
      </c>
      <c r="BJ541" s="144">
        <f>IF(BI531="+Y",-BJ540*BJ537,BJ540*BJ537)</f>
        <v>5723.293960875485</v>
      </c>
      <c r="BK541" s="144">
        <f>IF(BI531="+Y",-BK540*BK537,BK540*BK537)</f>
        <v>11104.027492520496</v>
      </c>
      <c r="BL541" s="144">
        <f>IF(BI531="+Y",-BL540*BL537,BL540*BL537)</f>
        <v>7144.6630830617896</v>
      </c>
      <c r="BM541" s="37">
        <f>BI541</f>
        <v>2193.617802323959</v>
      </c>
      <c r="BN541" s="202">
        <f t="shared" ref="BN541" si="496">BJ541</f>
        <v>5723.293960875485</v>
      </c>
      <c r="BO541" s="202">
        <f t="shared" ref="BO541" si="497">BK541</f>
        <v>11104.027492520496</v>
      </c>
      <c r="BP541" s="203">
        <f t="shared" ref="BP541" si="498">BL541</f>
        <v>7144.6630830617896</v>
      </c>
      <c r="BR541" s="101" t="s">
        <v>39</v>
      </c>
      <c r="BS541" s="207" t="s">
        <v>40</v>
      </c>
      <c r="BT541" s="36">
        <f>IF(BT531="+X",BT538*BT535-BT540*BT537,-BT536*BT539+BT537*BT540)</f>
        <v>1827.8573590148108</v>
      </c>
      <c r="BU541" s="144">
        <f>IF(BT531="+X",BU538*BU535,-BU536*BU539)</f>
        <v>13708.930192611082</v>
      </c>
      <c r="BV541" s="144">
        <v>0</v>
      </c>
      <c r="BW541" s="109">
        <v>0</v>
      </c>
      <c r="BX541" s="144">
        <f>IF(BX531="+X",BX538*BX535-BX540*BX537,-BX536*BX539+BX537*BX540)</f>
        <v>27038.113523859352</v>
      </c>
      <c r="BY541" s="109">
        <f>IF(BY531="-X",BY538*BY535-BY540*BY537,-BY536*BY539+BY537*BY540)</f>
        <v>33378.871212014521</v>
      </c>
      <c r="BZ541" s="144">
        <f>IF(BZ531="+Y",-BZ540*BZ537,BZ540*BZ537)</f>
        <v>3327.099276041266</v>
      </c>
      <c r="CA541" s="144">
        <f>IF(BZ531="+Y",-CA540*CA537,CA540*CA537)</f>
        <v>6986.5820103842807</v>
      </c>
      <c r="CB541" s="144">
        <f>IF(BZ531="+Y",-CB540*CB537,CB540*CB537)</f>
        <v>3087.5422202178788</v>
      </c>
      <c r="CC541" s="144">
        <f>IF(BZ531="+Y",-CC540*CC537,CC540*CC537)</f>
        <v>0</v>
      </c>
      <c r="CD541" s="37">
        <f>BZ541</f>
        <v>3327.099276041266</v>
      </c>
      <c r="CE541" s="202">
        <f t="shared" ref="CE541" si="499">CA541</f>
        <v>6986.5820103842807</v>
      </c>
      <c r="CF541" s="202">
        <f t="shared" ref="CF541" si="500">CB541</f>
        <v>3087.5422202178788</v>
      </c>
      <c r="CG541" s="203">
        <f t="shared" ref="CG541" si="501">CC541</f>
        <v>0</v>
      </c>
      <c r="CI541" s="101" t="s">
        <v>39</v>
      </c>
      <c r="CJ541" s="207" t="s">
        <v>40</v>
      </c>
      <c r="CK541" s="36">
        <f>IF(CK531="+X",CK538*CK535-CK540*CK537,-CK536*CK539+CK537*CK540)</f>
        <v>1827.8573590148108</v>
      </c>
      <c r="CL541" s="144">
        <f>IF(CK531="+X",CL538*CL535,-CL536*CL539)</f>
        <v>13708.930192611082</v>
      </c>
      <c r="CM541" s="144">
        <v>0</v>
      </c>
      <c r="CN541" s="109">
        <v>0</v>
      </c>
      <c r="CO541" s="144">
        <f>IF(CO531="+X",CO538*CO535-CO540*CO537,-CO536*CO539+CO537*CO540)</f>
        <v>13280.109971641928</v>
      </c>
      <c r="CP541" s="109">
        <f>IF(CP531="-X",CP538*CP535-CP540*CP537,-CP536*CP539+CP537*CP540)</f>
        <v>33378.871212014521</v>
      </c>
      <c r="CQ541" s="144">
        <f>IF(CQ531="+Y",-CQ540*CQ537,CQ540*CQ537)</f>
        <v>1755.9690623551128</v>
      </c>
      <c r="CR541" s="144">
        <f>IF(CQ531="+Y",-CR540*CR537,CR540*CR537)</f>
        <v>3759.3319198623426</v>
      </c>
      <c r="CS541" s="144">
        <f>IF(CQ531="+Y",-CS540*CS537,CS540*CS537)</f>
        <v>2206.956970831895</v>
      </c>
      <c r="CT541" s="144">
        <f>IF(CQ531="+Y",-CT540*CT537,CT540*CT537)</f>
        <v>0</v>
      </c>
      <c r="CU541" s="37">
        <f>CQ541</f>
        <v>1755.9690623551128</v>
      </c>
      <c r="CV541" s="202">
        <f t="shared" ref="CV541" si="502">CR541</f>
        <v>3759.3319198623426</v>
      </c>
      <c r="CW541" s="202">
        <f t="shared" ref="CW541" si="503">CS541</f>
        <v>2206.956970831895</v>
      </c>
      <c r="CX541" s="203">
        <f t="shared" ref="CX541" si="504">CT541</f>
        <v>0</v>
      </c>
      <c r="CZ541" s="101" t="s">
        <v>39</v>
      </c>
      <c r="DA541" s="207" t="s">
        <v>40</v>
      </c>
      <c r="DB541" s="36">
        <f>IF(DB531="+X",DB538*DB535-DB540*DB537,-DB536*DB539+DB537*DB540)</f>
        <v>17294.342704524748</v>
      </c>
      <c r="DC541" s="144">
        <f>IF(DB531="+X",DC538*DC535,-DC536*DC539)</f>
        <v>-1757.5551528988569</v>
      </c>
      <c r="DD541" s="144">
        <v>0</v>
      </c>
      <c r="DE541" s="109">
        <v>0</v>
      </c>
      <c r="DF541" s="144">
        <f>IF(DF531="+X",DF538*DF535-DF540*DF537,-DF536*DF539+DF537*DF540)</f>
        <v>-10822.514294013728</v>
      </c>
      <c r="DG541" s="109">
        <f>IF(DG531="-X",DG538*DG535-DG540*DG537,-DG536*DG539+DG537*DG540)</f>
        <v>-1259.5800457363994</v>
      </c>
      <c r="DH541" s="144">
        <f>IF(DH531="+Y",-DH540*DH537,DH540*DH537)</f>
        <v>579.49476879998031</v>
      </c>
      <c r="DI541" s="144">
        <f>IF(DH531="+Y",-DI540*DI537,DI540*DI537)</f>
        <v>1104.2703292341014</v>
      </c>
      <c r="DJ541" s="144">
        <f>IF(DH531="+Y",-DJ540*DJ537,DJ540*DJ537)</f>
        <v>-365.73326757029258</v>
      </c>
      <c r="DK541" s="144">
        <f>IF(DH531="+Y",-DK540*DK537,DK540*DK537)</f>
        <v>0</v>
      </c>
      <c r="DL541" s="37">
        <f>DH541</f>
        <v>579.49476879998031</v>
      </c>
      <c r="DM541" s="202">
        <f t="shared" ref="DM541" si="505">DI541</f>
        <v>1104.2703292341014</v>
      </c>
      <c r="DN541" s="202">
        <f t="shared" ref="DN541" si="506">DJ541</f>
        <v>-365.73326757029258</v>
      </c>
      <c r="DO541" s="203">
        <f t="shared" ref="DO541" si="507">DK541</f>
        <v>0</v>
      </c>
      <c r="DQ541" s="101" t="s">
        <v>39</v>
      </c>
      <c r="DR541" s="207" t="s">
        <v>40</v>
      </c>
      <c r="DS541" s="36">
        <f>IF(DS531="+X",DS538*DS535-DS540*DS537,-DS536*DS539+DS537*DS540)</f>
        <v>17294.342704524748</v>
      </c>
      <c r="DT541" s="144">
        <f>IF(DS531="+X",DT538*DT535,-DT536*DT539)</f>
        <v>-1757.5551528988569</v>
      </c>
      <c r="DU541" s="144">
        <v>0</v>
      </c>
      <c r="DV541" s="109">
        <v>0</v>
      </c>
      <c r="DW541" s="144">
        <f>IF(DW531="+X",DW538*DW535-DW540*DW537,-DW536*DW539+DW537*DW540)</f>
        <v>-24580.517846231145</v>
      </c>
      <c r="DX541" s="109">
        <f>IF(DX531="-X",DX538*DX535-DX540*DX537,-DX536*DX539+DX537*DX540)</f>
        <v>-1259.5800457363994</v>
      </c>
      <c r="DY541" s="144">
        <f>IF(DY531="+Y",-DY540*DY537,DY540*DY537)</f>
        <v>-991.63544488617322</v>
      </c>
      <c r="DZ541" s="144">
        <f>IF(DY531="+Y",-DZ540*DZ537,DZ540*DZ537)</f>
        <v>-2122.9797612878378</v>
      </c>
      <c r="EA541" s="144">
        <f>IF(DY531="+Y",-EA540*EA537,EA540*EA537)</f>
        <v>-1246.3185169562764</v>
      </c>
      <c r="EB541" s="144">
        <f>IF(DY531="+Y",-EB540*EB537,EB540*EB537)</f>
        <v>0</v>
      </c>
      <c r="EC541" s="37">
        <f>DY541</f>
        <v>-991.63544488617322</v>
      </c>
      <c r="ED541" s="202">
        <f t="shared" ref="ED541" si="508">DZ541</f>
        <v>-2122.9797612878378</v>
      </c>
      <c r="EE541" s="202">
        <f t="shared" ref="EE541" si="509">EA541</f>
        <v>-1246.3185169562764</v>
      </c>
      <c r="EF541" s="203">
        <f t="shared" ref="EF541" si="510">EB541</f>
        <v>0</v>
      </c>
    </row>
    <row r="542" spans="2:136" x14ac:dyDescent="0.2">
      <c r="B542" s="118" t="s">
        <v>35</v>
      </c>
      <c r="C542" s="17" t="s">
        <v>36</v>
      </c>
      <c r="D542" s="21">
        <f>SUM(D538:Q538)</f>
        <v>-1828.4507055554136</v>
      </c>
      <c r="E542" s="147"/>
      <c r="F542" s="147"/>
      <c r="G542" s="147"/>
      <c r="H542" s="147"/>
      <c r="I542" s="147"/>
      <c r="J542" s="147"/>
      <c r="K542" s="147"/>
      <c r="L542" s="147"/>
      <c r="M542" s="147"/>
      <c r="N542" s="147"/>
      <c r="O542" s="147"/>
      <c r="P542" s="147"/>
      <c r="Q542" s="147"/>
      <c r="S542" s="118" t="s">
        <v>35</v>
      </c>
      <c r="T542" s="213" t="s">
        <v>36</v>
      </c>
      <c r="U542" s="21">
        <f>SUM(U538:AH538)</f>
        <v>-2061.1453437628707</v>
      </c>
      <c r="V542" s="147"/>
      <c r="W542" s="147"/>
      <c r="X542" s="147"/>
      <c r="Y542" s="147"/>
      <c r="Z542" s="147"/>
      <c r="AA542" s="147"/>
      <c r="AB542" s="147"/>
      <c r="AC542" s="147"/>
      <c r="AD542" s="147"/>
      <c r="AE542" s="147"/>
      <c r="AF542" s="147"/>
      <c r="AG542" s="147"/>
      <c r="AH542" s="147"/>
      <c r="AJ542" s="118" t="s">
        <v>35</v>
      </c>
      <c r="AK542" s="213" t="s">
        <v>36</v>
      </c>
      <c r="AL542" s="21">
        <f>SUM(AL538:AY538)</f>
        <v>-1828.4507055554132</v>
      </c>
      <c r="AM542" s="147"/>
      <c r="AN542" s="147"/>
      <c r="AO542" s="147"/>
      <c r="AP542" s="147"/>
      <c r="AQ542" s="147"/>
      <c r="AR542" s="147"/>
      <c r="AS542" s="147"/>
      <c r="AT542" s="147"/>
      <c r="AU542" s="147"/>
      <c r="AV542" s="147"/>
      <c r="AW542" s="147"/>
      <c r="AX542" s="147"/>
      <c r="AY542" s="147"/>
      <c r="BA542" s="118" t="s">
        <v>35</v>
      </c>
      <c r="BB542" s="213" t="s">
        <v>36</v>
      </c>
      <c r="BC542" s="21">
        <f>SUM(BC538:BP538)</f>
        <v>-2061.1453437628697</v>
      </c>
      <c r="BD542" s="147"/>
      <c r="BE542" s="147"/>
      <c r="BF542" s="147"/>
      <c r="BG542" s="147"/>
      <c r="BH542" s="147"/>
      <c r="BI542" s="147"/>
      <c r="BJ542" s="147"/>
      <c r="BK542" s="147"/>
      <c r="BL542" s="147"/>
      <c r="BM542" s="147"/>
      <c r="BN542" s="147"/>
      <c r="BO542" s="147"/>
      <c r="BP542" s="147"/>
      <c r="BR542" s="118" t="s">
        <v>35</v>
      </c>
      <c r="BS542" s="213" t="s">
        <v>36</v>
      </c>
      <c r="BT542" s="21">
        <f>SUM(BT538:CG538)</f>
        <v>-2.8421709430404007E-14</v>
      </c>
      <c r="BU542" s="147"/>
      <c r="BV542" s="147"/>
      <c r="BW542" s="147"/>
      <c r="BX542" s="147"/>
      <c r="BY542" s="147"/>
      <c r="BZ542" s="147"/>
      <c r="CA542" s="147"/>
      <c r="CB542" s="147"/>
      <c r="CC542" s="147"/>
      <c r="CD542" s="147"/>
      <c r="CE542" s="147"/>
      <c r="CF542" s="147"/>
      <c r="CG542" s="147"/>
      <c r="CI542" s="118" t="s">
        <v>35</v>
      </c>
      <c r="CJ542" s="213" t="s">
        <v>36</v>
      </c>
      <c r="CK542" s="21">
        <f>SUM(CK538:CX538)</f>
        <v>2.8421709430404007E-14</v>
      </c>
      <c r="CL542" s="147"/>
      <c r="CM542" s="147"/>
      <c r="CN542" s="147"/>
      <c r="CO542" s="147"/>
      <c r="CP542" s="147"/>
      <c r="CQ542" s="147"/>
      <c r="CR542" s="147"/>
      <c r="CS542" s="147"/>
      <c r="CT542" s="147"/>
      <c r="CU542" s="147"/>
      <c r="CV542" s="147"/>
      <c r="CW542" s="147"/>
      <c r="CX542" s="147"/>
      <c r="CZ542" s="118" t="s">
        <v>35</v>
      </c>
      <c r="DA542" s="213" t="s">
        <v>36</v>
      </c>
      <c r="DB542" s="21">
        <f>SUM(DB538:DO538)</f>
        <v>3.5527136788005009E-15</v>
      </c>
      <c r="DC542" s="147"/>
      <c r="DD542" s="147"/>
      <c r="DE542" s="147"/>
      <c r="DF542" s="147"/>
      <c r="DG542" s="147"/>
      <c r="DH542" s="147"/>
      <c r="DI542" s="147"/>
      <c r="DJ542" s="147"/>
      <c r="DK542" s="147"/>
      <c r="DL542" s="147"/>
      <c r="DM542" s="147"/>
      <c r="DN542" s="147"/>
      <c r="DO542" s="147"/>
      <c r="DQ542" s="118" t="s">
        <v>35</v>
      </c>
      <c r="DR542" s="213" t="s">
        <v>36</v>
      </c>
      <c r="DS542" s="21">
        <f>SUM(DS538:EF538)</f>
        <v>1.4210854715202004E-14</v>
      </c>
      <c r="DT542" s="147"/>
      <c r="DU542" s="147"/>
      <c r="DV542" s="147"/>
      <c r="DW542" s="147"/>
      <c r="DX542" s="147"/>
      <c r="DY542" s="147"/>
      <c r="DZ542" s="147"/>
      <c r="EA542" s="147"/>
      <c r="EB542" s="147"/>
      <c r="EC542" s="147"/>
      <c r="ED542" s="147"/>
      <c r="EE542" s="147"/>
      <c r="EF542" s="147"/>
    </row>
    <row r="543" spans="2:136" x14ac:dyDescent="0.2">
      <c r="B543" s="118" t="s">
        <v>37</v>
      </c>
      <c r="C543" s="17" t="s">
        <v>36</v>
      </c>
      <c r="D543" s="21">
        <f>SUM(D539:Q539)</f>
        <v>0</v>
      </c>
      <c r="E543" s="147"/>
      <c r="F543" s="147"/>
      <c r="G543" s="147"/>
      <c r="H543" s="147"/>
      <c r="I543" s="147"/>
      <c r="J543" s="147"/>
      <c r="K543" s="147"/>
      <c r="L543" s="147"/>
      <c r="M543" s="147"/>
      <c r="N543" s="147"/>
      <c r="O543" s="147"/>
      <c r="P543" s="147"/>
      <c r="Q543" s="147"/>
      <c r="S543" s="118" t="s">
        <v>37</v>
      </c>
      <c r="T543" s="213" t="s">
        <v>36</v>
      </c>
      <c r="U543" s="21">
        <f>SUM(U539:AH539)</f>
        <v>0</v>
      </c>
      <c r="V543" s="147"/>
      <c r="W543" s="147"/>
      <c r="X543" s="147"/>
      <c r="Y543" s="147"/>
      <c r="Z543" s="147"/>
      <c r="AA543" s="147"/>
      <c r="AB543" s="147"/>
      <c r="AC543" s="147"/>
      <c r="AD543" s="147"/>
      <c r="AE543" s="147"/>
      <c r="AF543" s="147"/>
      <c r="AG543" s="147"/>
      <c r="AH543" s="147"/>
      <c r="AJ543" s="118" t="s">
        <v>37</v>
      </c>
      <c r="AK543" s="213" t="s">
        <v>36</v>
      </c>
      <c r="AL543" s="21">
        <f>SUM(AL539:AY539)</f>
        <v>0</v>
      </c>
      <c r="AM543" s="147"/>
      <c r="AN543" s="147"/>
      <c r="AO543" s="147"/>
      <c r="AP543" s="147"/>
      <c r="AQ543" s="147"/>
      <c r="AR543" s="147"/>
      <c r="AS543" s="147"/>
      <c r="AT543" s="147"/>
      <c r="AU543" s="147"/>
      <c r="AV543" s="147"/>
      <c r="AW543" s="147"/>
      <c r="AX543" s="147"/>
      <c r="AY543" s="147"/>
      <c r="BA543" s="118" t="s">
        <v>37</v>
      </c>
      <c r="BB543" s="213" t="s">
        <v>36</v>
      </c>
      <c r="BC543" s="21">
        <f>SUM(BC539:BP539)</f>
        <v>0</v>
      </c>
      <c r="BD543" s="147"/>
      <c r="BE543" s="147"/>
      <c r="BF543" s="147"/>
      <c r="BG543" s="147"/>
      <c r="BH543" s="147"/>
      <c r="BI543" s="147"/>
      <c r="BJ543" s="147"/>
      <c r="BK543" s="147"/>
      <c r="BL543" s="147"/>
      <c r="BM543" s="147"/>
      <c r="BN543" s="147"/>
      <c r="BO543" s="147"/>
      <c r="BP543" s="147"/>
      <c r="BR543" s="118" t="s">
        <v>37</v>
      </c>
      <c r="BS543" s="213" t="s">
        <v>36</v>
      </c>
      <c r="BT543" s="21">
        <f>SUM(BT539:CG539)</f>
        <v>-4336.3881978478239</v>
      </c>
      <c r="BU543" s="147"/>
      <c r="BV543" s="147"/>
      <c r="BW543" s="147"/>
      <c r="BX543" s="147"/>
      <c r="BY543" s="147"/>
      <c r="BZ543" s="147"/>
      <c r="CA543" s="147"/>
      <c r="CB543" s="147"/>
      <c r="CC543" s="147"/>
      <c r="CD543" s="147"/>
      <c r="CE543" s="147"/>
      <c r="CF543" s="147"/>
      <c r="CG543" s="147"/>
      <c r="CI543" s="118" t="s">
        <v>37</v>
      </c>
      <c r="CJ543" s="213" t="s">
        <v>36</v>
      </c>
      <c r="CK543" s="21">
        <f>SUM(CK539:CX539)</f>
        <v>-4995.0167134763678</v>
      </c>
      <c r="CL543" s="147"/>
      <c r="CM543" s="147"/>
      <c r="CN543" s="147"/>
      <c r="CO543" s="147"/>
      <c r="CP543" s="147"/>
      <c r="CQ543" s="147"/>
      <c r="CR543" s="147"/>
      <c r="CS543" s="147"/>
      <c r="CT543" s="147"/>
      <c r="CU543" s="147"/>
      <c r="CV543" s="147"/>
      <c r="CW543" s="147"/>
      <c r="CX543" s="147"/>
      <c r="CZ543" s="118" t="s">
        <v>37</v>
      </c>
      <c r="DA543" s="213" t="s">
        <v>36</v>
      </c>
      <c r="DB543" s="21">
        <f>SUM(DB539:DO539)</f>
        <v>-4336.388197847823</v>
      </c>
      <c r="DC543" s="147"/>
      <c r="DD543" s="147"/>
      <c r="DE543" s="147"/>
      <c r="DF543" s="147"/>
      <c r="DG543" s="147"/>
      <c r="DH543" s="147"/>
      <c r="DI543" s="147"/>
      <c r="DJ543" s="147"/>
      <c r="DK543" s="147"/>
      <c r="DL543" s="147"/>
      <c r="DM543" s="147"/>
      <c r="DN543" s="147"/>
      <c r="DO543" s="147"/>
      <c r="DQ543" s="118" t="s">
        <v>37</v>
      </c>
      <c r="DR543" s="213" t="s">
        <v>36</v>
      </c>
      <c r="DS543" s="21">
        <f>SUM(DS539:EF539)</f>
        <v>-4995.0167134763678</v>
      </c>
      <c r="DT543" s="147"/>
      <c r="DU543" s="147"/>
      <c r="DV543" s="147"/>
      <c r="DW543" s="147"/>
      <c r="DX543" s="147"/>
      <c r="DY543" s="147"/>
      <c r="DZ543" s="147"/>
      <c r="EA543" s="147"/>
      <c r="EB543" s="147"/>
      <c r="EC543" s="147"/>
      <c r="ED543" s="147"/>
      <c r="EE543" s="147"/>
      <c r="EF543" s="147"/>
    </row>
    <row r="544" spans="2:136" x14ac:dyDescent="0.2">
      <c r="B544" s="118" t="s">
        <v>38</v>
      </c>
      <c r="C544" s="17" t="s">
        <v>36</v>
      </c>
      <c r="D544" s="21">
        <f>SUM(D540:Q540)</f>
        <v>8272.5022717018073</v>
      </c>
      <c r="E544" s="147"/>
      <c r="F544" s="147"/>
      <c r="G544" s="147"/>
      <c r="H544" s="147"/>
      <c r="I544" s="147"/>
      <c r="J544" s="147"/>
      <c r="K544" s="147"/>
      <c r="L544" s="147"/>
      <c r="M544" s="147"/>
      <c r="N544" s="147"/>
      <c r="O544" s="147"/>
      <c r="P544" s="147"/>
      <c r="Q544" s="147"/>
      <c r="S544" s="118" t="s">
        <v>38</v>
      </c>
      <c r="T544" s="213" t="s">
        <v>36</v>
      </c>
      <c r="U544" s="21">
        <f>SUM(U540:AH540)</f>
        <v>6126.451335974185</v>
      </c>
      <c r="V544" s="147"/>
      <c r="W544" s="147"/>
      <c r="X544" s="147"/>
      <c r="Y544" s="147"/>
      <c r="Z544" s="147"/>
      <c r="AA544" s="147"/>
      <c r="AB544" s="147"/>
      <c r="AC544" s="147"/>
      <c r="AD544" s="147"/>
      <c r="AE544" s="147"/>
      <c r="AF544" s="147"/>
      <c r="AG544" s="147"/>
      <c r="AH544" s="147"/>
      <c r="AJ544" s="118" t="s">
        <v>38</v>
      </c>
      <c r="AK544" s="213" t="s">
        <v>36</v>
      </c>
      <c r="AL544" s="21">
        <f>SUM(AL540:AY540)</f>
        <v>-1394.0487031934438</v>
      </c>
      <c r="AM544" s="147"/>
      <c r="AN544" s="147"/>
      <c r="AO544" s="147"/>
      <c r="AP544" s="147"/>
      <c r="AQ544" s="147"/>
      <c r="AR544" s="147"/>
      <c r="AS544" s="147"/>
      <c r="AT544" s="147"/>
      <c r="AU544" s="147"/>
      <c r="AV544" s="147"/>
      <c r="AW544" s="147"/>
      <c r="AX544" s="147"/>
      <c r="AY544" s="147"/>
      <c r="BA544" s="118" t="s">
        <v>38</v>
      </c>
      <c r="BB544" s="213" t="s">
        <v>36</v>
      </c>
      <c r="BC544" s="21">
        <f>SUM(BC540:BP540)</f>
        <v>-3540.0996389210654</v>
      </c>
      <c r="BD544" s="147"/>
      <c r="BE544" s="147"/>
      <c r="BF544" s="147"/>
      <c r="BG544" s="147"/>
      <c r="BH544" s="147"/>
      <c r="BI544" s="147"/>
      <c r="BJ544" s="147"/>
      <c r="BK544" s="147"/>
      <c r="BL544" s="147"/>
      <c r="BM544" s="147"/>
      <c r="BN544" s="147"/>
      <c r="BO544" s="147"/>
      <c r="BP544" s="147"/>
      <c r="BR544" s="118" t="s">
        <v>38</v>
      </c>
      <c r="BS544" s="213" t="s">
        <v>36</v>
      </c>
      <c r="BT544" s="21">
        <f>SUM(BT540:CG540)</f>
        <v>8639.7081410195369</v>
      </c>
      <c r="BU544" s="147"/>
      <c r="BV544" s="147"/>
      <c r="BW544" s="147"/>
      <c r="BX544" s="147"/>
      <c r="BY544" s="147"/>
      <c r="BZ544" s="147"/>
      <c r="CA544" s="147"/>
      <c r="CB544" s="147"/>
      <c r="CC544" s="147"/>
      <c r="CD544" s="147"/>
      <c r="CE544" s="147"/>
      <c r="CF544" s="147"/>
      <c r="CG544" s="147"/>
      <c r="CI544" s="118" t="s">
        <v>38</v>
      </c>
      <c r="CJ544" s="213" t="s">
        <v>36</v>
      </c>
      <c r="CK544" s="21">
        <f>SUM(CK540:CX540)</f>
        <v>6309.0890073439059</v>
      </c>
      <c r="CL544" s="147"/>
      <c r="CM544" s="147"/>
      <c r="CN544" s="147"/>
      <c r="CO544" s="147"/>
      <c r="CP544" s="147"/>
      <c r="CQ544" s="147"/>
      <c r="CR544" s="147"/>
      <c r="CS544" s="147"/>
      <c r="CT544" s="147"/>
      <c r="CU544" s="147"/>
      <c r="CV544" s="147"/>
      <c r="CW544" s="147"/>
      <c r="CX544" s="147"/>
      <c r="CZ544" s="118" t="s">
        <v>38</v>
      </c>
      <c r="DA544" s="213" t="s">
        <v>36</v>
      </c>
      <c r="DB544" s="21">
        <f>SUM(DB540:DO540)</f>
        <v>-1026.8381017787929</v>
      </c>
      <c r="DC544" s="147"/>
      <c r="DD544" s="147"/>
      <c r="DE544" s="147"/>
      <c r="DF544" s="147"/>
      <c r="DG544" s="147"/>
      <c r="DH544" s="147"/>
      <c r="DI544" s="147"/>
      <c r="DJ544" s="147"/>
      <c r="DK544" s="147"/>
      <c r="DL544" s="147"/>
      <c r="DM544" s="147"/>
      <c r="DN544" s="147"/>
      <c r="DO544" s="147"/>
      <c r="DQ544" s="118" t="s">
        <v>38</v>
      </c>
      <c r="DR544" s="213" t="s">
        <v>36</v>
      </c>
      <c r="DS544" s="21">
        <f>SUM(DS540:EF540)</f>
        <v>-3357.4572354544212</v>
      </c>
      <c r="DT544" s="147"/>
      <c r="DU544" s="147"/>
      <c r="DV544" s="147"/>
      <c r="DW544" s="147"/>
      <c r="DX544" s="147"/>
      <c r="DY544" s="147"/>
      <c r="DZ544" s="147"/>
      <c r="EA544" s="147"/>
      <c r="EB544" s="147"/>
      <c r="EC544" s="147"/>
      <c r="ED544" s="147"/>
      <c r="EE544" s="147"/>
      <c r="EF544" s="147"/>
    </row>
    <row r="545" spans="1:136" x14ac:dyDescent="0.2">
      <c r="B545" s="101" t="s">
        <v>39</v>
      </c>
      <c r="C545" s="105" t="s">
        <v>40</v>
      </c>
      <c r="D545" s="114">
        <f>SUM(D541:Q541)</f>
        <v>-177324.22063427436</v>
      </c>
      <c r="E545" s="204" t="str">
        <f>IF(D531="+X","Must be NEGATIVE for overturn","Must be POSITIVE for overturn")</f>
        <v>Must be NEGATIVE for overturn</v>
      </c>
      <c r="F545" s="17"/>
      <c r="G545" s="17"/>
      <c r="H545" s="17"/>
      <c r="I545" s="17"/>
      <c r="J545" s="13"/>
      <c r="K545" s="17"/>
      <c r="L545" s="17"/>
      <c r="M545" s="17"/>
      <c r="N545" s="17"/>
      <c r="O545" s="17"/>
      <c r="P545" s="17"/>
      <c r="Q545" s="17"/>
      <c r="S545" s="101" t="s">
        <v>39</v>
      </c>
      <c r="T545" s="207" t="s">
        <v>40</v>
      </c>
      <c r="U545" s="114">
        <f>SUM(U541:AH541)</f>
        <v>-119213.62037292108</v>
      </c>
      <c r="V545" s="204" t="str">
        <f>IF(U531="+X","Must be NEGATIVE for overturn","Must be POSITIVE for overturn")</f>
        <v>Must be NEGATIVE for overturn</v>
      </c>
      <c r="W545" s="213"/>
      <c r="X545" s="213"/>
      <c r="Y545" s="213"/>
      <c r="Z545" s="213"/>
      <c r="AA545" s="13"/>
      <c r="AB545" s="213"/>
      <c r="AC545" s="213"/>
      <c r="AD545" s="213"/>
      <c r="AE545" s="213"/>
      <c r="AF545" s="213"/>
      <c r="AG545" s="213"/>
      <c r="AH545" s="213"/>
      <c r="AJ545" s="101" t="s">
        <v>39</v>
      </c>
      <c r="AK545" s="207" t="s">
        <v>40</v>
      </c>
      <c r="AL545" s="114">
        <f>SUM(AL541:AY541)</f>
        <v>16006.79886363064</v>
      </c>
      <c r="AM545" s="204" t="str">
        <f>IF(AL531="+X","Must be NEGATIVE for overturn","Must be POSITIVE for overturn")</f>
        <v>Must be NEGATIVE for overturn</v>
      </c>
      <c r="AN545" s="213"/>
      <c r="AO545" s="213"/>
      <c r="AP545" s="213"/>
      <c r="AQ545" s="213"/>
      <c r="AR545" s="13"/>
      <c r="AS545" s="213"/>
      <c r="AT545" s="213"/>
      <c r="AU545" s="213"/>
      <c r="AV545" s="213"/>
      <c r="AW545" s="213"/>
      <c r="AX545" s="213"/>
      <c r="AY545" s="213"/>
      <c r="BA545" s="101" t="s">
        <v>39</v>
      </c>
      <c r="BB545" s="207" t="s">
        <v>40</v>
      </c>
      <c r="BC545" s="114">
        <f>SUM(BC541:BP541)</f>
        <v>74117.399124983931</v>
      </c>
      <c r="BD545" s="204" t="str">
        <f>IF(BC531="+X","Must be NEGATIVE for overturn","Must be POSITIVE for overturn")</f>
        <v>Must be NEGATIVE for overturn</v>
      </c>
      <c r="BE545" s="213"/>
      <c r="BF545" s="213"/>
      <c r="BG545" s="213"/>
      <c r="BH545" s="213"/>
      <c r="BI545" s="13"/>
      <c r="BJ545" s="213"/>
      <c r="BK545" s="213"/>
      <c r="BL545" s="213"/>
      <c r="BM545" s="213"/>
      <c r="BN545" s="213"/>
      <c r="BO545" s="213"/>
      <c r="BP545" s="213"/>
      <c r="BR545" s="101" t="s">
        <v>39</v>
      </c>
      <c r="BS545" s="207" t="s">
        <v>40</v>
      </c>
      <c r="BT545" s="114">
        <f>SUM(BT541:CG541)</f>
        <v>102756.21930078662</v>
      </c>
      <c r="BU545" s="204" t="str">
        <f>IF(BT531="+X","Must be NEGATIVE for overturn","Must be POSITIVE for overturn")</f>
        <v>Must be POSITIVE for overturn</v>
      </c>
      <c r="BV545" s="213"/>
      <c r="BW545" s="213"/>
      <c r="BX545" s="213"/>
      <c r="BY545" s="213"/>
      <c r="BZ545" s="13"/>
      <c r="CA545" s="213"/>
      <c r="CB545" s="213"/>
      <c r="CC545" s="213"/>
      <c r="CD545" s="213"/>
      <c r="CE545" s="213"/>
      <c r="CF545" s="213"/>
      <c r="CG545" s="213"/>
      <c r="CI545" s="101" t="s">
        <v>39</v>
      </c>
      <c r="CJ545" s="207" t="s">
        <v>40</v>
      </c>
      <c r="CK545" s="114">
        <f>SUM(CK541:CX541)</f>
        <v>77640.284641381018</v>
      </c>
      <c r="CL545" s="204" t="str">
        <f>IF(CK531="+X","Must be NEGATIVE for overturn","Must be POSITIVE for overturn")</f>
        <v>Must be POSITIVE for overturn</v>
      </c>
      <c r="CM545" s="213"/>
      <c r="CN545" s="213"/>
      <c r="CO545" s="213"/>
      <c r="CP545" s="213"/>
      <c r="CQ545" s="13"/>
      <c r="CR545" s="213"/>
      <c r="CS545" s="213"/>
      <c r="CT545" s="213"/>
      <c r="CU545" s="213"/>
      <c r="CV545" s="213"/>
      <c r="CW545" s="213"/>
      <c r="CX545" s="213"/>
      <c r="CZ545" s="101" t="s">
        <v>39</v>
      </c>
      <c r="DA545" s="207" t="s">
        <v>40</v>
      </c>
      <c r="DB545" s="114">
        <f>SUM(DB541:DO541)</f>
        <v>6090.7568728033411</v>
      </c>
      <c r="DC545" s="204" t="str">
        <f>IF(DB531="+X","Must be NEGATIVE for overturn","Must be POSITIVE for overturn")</f>
        <v>Must be POSITIVE for overturn</v>
      </c>
      <c r="DD545" s="213"/>
      <c r="DE545" s="213"/>
      <c r="DF545" s="213"/>
      <c r="DG545" s="213"/>
      <c r="DH545" s="13"/>
      <c r="DI545" s="213"/>
      <c r="DJ545" s="213"/>
      <c r="DK545" s="213"/>
      <c r="DL545" s="213"/>
      <c r="DM545" s="213"/>
      <c r="DN545" s="213"/>
      <c r="DO545" s="213"/>
      <c r="DQ545" s="101" t="s">
        <v>39</v>
      </c>
      <c r="DR545" s="207" t="s">
        <v>40</v>
      </c>
      <c r="DS545" s="114">
        <f>SUM(DS541:EF541)</f>
        <v>-19025.177786602228</v>
      </c>
      <c r="DT545" s="204" t="str">
        <f>IF(DS531="+X","Must be NEGATIVE for overturn","Must be POSITIVE for overturn")</f>
        <v>Must be POSITIVE for overturn</v>
      </c>
      <c r="DU545" s="213"/>
      <c r="DV545" s="213"/>
      <c r="DW545" s="213"/>
      <c r="DX545" s="213"/>
      <c r="DY545" s="13"/>
      <c r="DZ545" s="213"/>
      <c r="EA545" s="213"/>
      <c r="EB545" s="213"/>
      <c r="EC545" s="213"/>
      <c r="ED545" s="213"/>
      <c r="EE545" s="213"/>
      <c r="EF545" s="213"/>
    </row>
    <row r="546" spans="1:136" x14ac:dyDescent="0.2">
      <c r="B546" s="13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S546" s="13"/>
      <c r="T546" s="213"/>
      <c r="U546" s="213"/>
      <c r="V546" s="213"/>
      <c r="W546" s="213"/>
      <c r="X546" s="213"/>
      <c r="Y546" s="213"/>
      <c r="Z546" s="213"/>
      <c r="AA546" s="213"/>
      <c r="AB546" s="213"/>
      <c r="AC546" s="213"/>
      <c r="AJ546" s="13"/>
      <c r="AK546" s="213"/>
      <c r="AL546" s="213"/>
      <c r="AM546" s="213"/>
      <c r="AN546" s="213"/>
      <c r="AO546" s="213"/>
      <c r="AP546" s="213"/>
      <c r="AQ546" s="213"/>
      <c r="AR546" s="213"/>
      <c r="AS546" s="213"/>
      <c r="AT546" s="213"/>
      <c r="BA546" s="13"/>
      <c r="BB546" s="213"/>
      <c r="BC546" s="213"/>
      <c r="BD546" s="213"/>
      <c r="BE546" s="213"/>
      <c r="BF546" s="213"/>
      <c r="BG546" s="213"/>
      <c r="BH546" s="213"/>
      <c r="BI546" s="213"/>
      <c r="BJ546" s="213"/>
      <c r="BK546" s="213"/>
      <c r="BR546" s="13"/>
      <c r="BS546" s="213"/>
      <c r="BT546" s="213"/>
      <c r="BU546" s="213"/>
      <c r="BV546" s="213"/>
      <c r="BW546" s="213"/>
      <c r="BX546" s="213"/>
      <c r="BY546" s="213"/>
      <c r="BZ546" s="213"/>
      <c r="CA546" s="213"/>
      <c r="CB546" s="213"/>
      <c r="CI546" s="13"/>
      <c r="CJ546" s="213"/>
      <c r="CK546" s="213"/>
      <c r="CL546" s="213"/>
      <c r="CM546" s="213"/>
      <c r="CN546" s="213"/>
      <c r="CO546" s="213"/>
      <c r="CP546" s="213"/>
      <c r="CQ546" s="213"/>
      <c r="CR546" s="213"/>
      <c r="CS546" s="213"/>
      <c r="CZ546" s="13"/>
      <c r="DA546" s="213"/>
      <c r="DB546" s="213"/>
      <c r="DC546" s="213"/>
      <c r="DD546" s="213"/>
      <c r="DE546" s="213"/>
      <c r="DF546" s="213"/>
      <c r="DG546" s="213"/>
      <c r="DH546" s="213"/>
      <c r="DI546" s="213"/>
      <c r="DJ546" s="213"/>
      <c r="DQ546" s="13"/>
      <c r="DR546" s="213"/>
      <c r="DS546" s="213"/>
      <c r="DT546" s="213"/>
      <c r="DU546" s="213"/>
      <c r="DV546" s="213"/>
      <c r="DW546" s="213"/>
      <c r="DX546" s="213"/>
      <c r="DY546" s="213"/>
      <c r="DZ546" s="213"/>
      <c r="EA546" s="213"/>
    </row>
    <row r="547" spans="1:136" s="74" customFormat="1" x14ac:dyDescent="0.2">
      <c r="A547" s="75" t="s">
        <v>322</v>
      </c>
      <c r="R547" s="75" t="s">
        <v>322</v>
      </c>
      <c r="AI547" s="75" t="s">
        <v>322</v>
      </c>
      <c r="AZ547" s="75" t="s">
        <v>322</v>
      </c>
      <c r="BQ547" s="75" t="s">
        <v>322</v>
      </c>
      <c r="CH547" s="75" t="s">
        <v>322</v>
      </c>
      <c r="CY547" s="75" t="s">
        <v>322</v>
      </c>
      <c r="DP547" s="75" t="s">
        <v>322</v>
      </c>
    </row>
    <row r="548" spans="1:136" x14ac:dyDescent="0.2">
      <c r="A548" s="1" t="s">
        <v>309</v>
      </c>
      <c r="B548" s="1"/>
      <c r="R548" s="1" t="s">
        <v>309</v>
      </c>
      <c r="S548" s="1"/>
      <c r="AI548" s="1" t="s">
        <v>309</v>
      </c>
      <c r="AJ548" s="1"/>
      <c r="AZ548" s="1" t="s">
        <v>309</v>
      </c>
      <c r="BA548" s="1"/>
      <c r="BQ548" s="1" t="s">
        <v>309</v>
      </c>
      <c r="BR548" s="1"/>
      <c r="CH548" s="1" t="s">
        <v>309</v>
      </c>
      <c r="CI548" s="1"/>
      <c r="CY548" s="1" t="s">
        <v>309</v>
      </c>
      <c r="CZ548" s="1"/>
      <c r="DP548" s="1" t="s">
        <v>309</v>
      </c>
      <c r="DQ548" s="1"/>
    </row>
    <row r="549" spans="1:136" x14ac:dyDescent="0.2">
      <c r="A549" s="1"/>
      <c r="B549" s="1"/>
      <c r="R549" s="1"/>
      <c r="S549" s="1"/>
      <c r="AI549" s="1"/>
      <c r="AJ549" s="1"/>
      <c r="AZ549" s="1"/>
      <c r="BA549" s="1"/>
      <c r="BQ549" s="1"/>
      <c r="BR549" s="1"/>
      <c r="CH549" s="1"/>
      <c r="CI549" s="1"/>
      <c r="CY549" s="1"/>
      <c r="CZ549" s="1"/>
      <c r="DP549" s="1"/>
      <c r="DQ549" s="1"/>
    </row>
    <row r="550" spans="1:136" x14ac:dyDescent="0.2">
      <c r="B550" s="121" t="s">
        <v>228</v>
      </c>
      <c r="C550" s="122" t="str">
        <f>IF(C53="X","+X","+Y")</f>
        <v>+X</v>
      </c>
      <c r="D550" s="17"/>
      <c r="F550" s="17"/>
      <c r="G550" s="17"/>
      <c r="I550" s="17"/>
      <c r="S550" s="121" t="s">
        <v>228</v>
      </c>
      <c r="T550" s="122" t="str">
        <f>IF(T53="X","+X","+Y")</f>
        <v>+X</v>
      </c>
      <c r="U550" s="213"/>
      <c r="W550" s="213"/>
      <c r="X550" s="213"/>
      <c r="Z550" s="213"/>
      <c r="AJ550" s="121" t="s">
        <v>228</v>
      </c>
      <c r="AK550" s="122" t="str">
        <f>IF(AK53="X","+X","+Y")</f>
        <v>+X</v>
      </c>
      <c r="AL550" s="213"/>
      <c r="AN550" s="213"/>
      <c r="AO550" s="213"/>
      <c r="AQ550" s="213"/>
      <c r="BA550" s="121" t="s">
        <v>228</v>
      </c>
      <c r="BB550" s="122" t="str">
        <f>IF(BB53="X","+X","+Y")</f>
        <v>+X</v>
      </c>
      <c r="BC550" s="213"/>
      <c r="BE550" s="213"/>
      <c r="BF550" s="213"/>
      <c r="BH550" s="213"/>
      <c r="BR550" s="121" t="s">
        <v>228</v>
      </c>
      <c r="BS550" s="122" t="str">
        <f>IF(BS53="X","+X","+Y")</f>
        <v>+Y</v>
      </c>
      <c r="BT550" s="213"/>
      <c r="BV550" s="213"/>
      <c r="BW550" s="213"/>
      <c r="BY550" s="213"/>
      <c r="CI550" s="121" t="s">
        <v>228</v>
      </c>
      <c r="CJ550" s="122" t="str">
        <f>IF(CJ53="X","+X","+Y")</f>
        <v>+Y</v>
      </c>
      <c r="CK550" s="213"/>
      <c r="CM550" s="213"/>
      <c r="CN550" s="213"/>
      <c r="CP550" s="213"/>
      <c r="CZ550" s="121" t="s">
        <v>228</v>
      </c>
      <c r="DA550" s="122" t="str">
        <f>IF(DA53="X","+X","+Y")</f>
        <v>+Y</v>
      </c>
      <c r="DB550" s="213"/>
      <c r="DD550" s="213"/>
      <c r="DE550" s="213"/>
      <c r="DG550" s="213"/>
      <c r="DQ550" s="121" t="s">
        <v>228</v>
      </c>
      <c r="DR550" s="122" t="str">
        <f>IF(DR53="X","+X","+Y")</f>
        <v>+Y</v>
      </c>
      <c r="DS550" s="213"/>
      <c r="DU550" s="213"/>
      <c r="DV550" s="213"/>
      <c r="DX550" s="213"/>
    </row>
    <row r="551" spans="1:136" x14ac:dyDescent="0.2">
      <c r="B551" s="118" t="s">
        <v>209</v>
      </c>
      <c r="C551" s="196" t="str">
        <f>IF(C53="X","-X","-Y")</f>
        <v>-X</v>
      </c>
      <c r="D551" s="17"/>
      <c r="E551" s="17"/>
      <c r="F551" s="17"/>
      <c r="G551" s="17"/>
      <c r="H551" s="17"/>
      <c r="I551" s="17"/>
      <c r="S551" s="118" t="s">
        <v>209</v>
      </c>
      <c r="T551" s="196" t="str">
        <f>IF(T53="X","-X","-Y")</f>
        <v>-X</v>
      </c>
      <c r="U551" s="213"/>
      <c r="V551" s="213"/>
      <c r="W551" s="213"/>
      <c r="X551" s="213"/>
      <c r="Y551" s="213"/>
      <c r="Z551" s="213"/>
      <c r="AJ551" s="118" t="s">
        <v>209</v>
      </c>
      <c r="AK551" s="196" t="str">
        <f>IF(AK53="X","-X","-Y")</f>
        <v>-X</v>
      </c>
      <c r="AL551" s="213"/>
      <c r="AM551" s="213"/>
      <c r="AN551" s="213"/>
      <c r="AO551" s="213"/>
      <c r="AP551" s="213"/>
      <c r="AQ551" s="213"/>
      <c r="BA551" s="118" t="s">
        <v>209</v>
      </c>
      <c r="BB551" s="196" t="str">
        <f>IF(BB53="X","-X","-Y")</f>
        <v>-X</v>
      </c>
      <c r="BC551" s="213"/>
      <c r="BD551" s="213"/>
      <c r="BE551" s="213"/>
      <c r="BF551" s="213"/>
      <c r="BG551" s="213"/>
      <c r="BH551" s="213"/>
      <c r="BR551" s="118" t="s">
        <v>209</v>
      </c>
      <c r="BS551" s="196" t="str">
        <f>IF(BS53="X","-X","-Y")</f>
        <v>-Y</v>
      </c>
      <c r="BT551" s="213"/>
      <c r="BU551" s="213"/>
      <c r="BV551" s="213"/>
      <c r="BW551" s="213"/>
      <c r="BX551" s="213"/>
      <c r="BY551" s="213"/>
      <c r="CI551" s="118" t="s">
        <v>209</v>
      </c>
      <c r="CJ551" s="196" t="str">
        <f>IF(CJ53="X","-X","-Y")</f>
        <v>-Y</v>
      </c>
      <c r="CK551" s="213"/>
      <c r="CL551" s="213"/>
      <c r="CM551" s="213"/>
      <c r="CN551" s="213"/>
      <c r="CO551" s="213"/>
      <c r="CP551" s="213"/>
      <c r="CZ551" s="118" t="s">
        <v>209</v>
      </c>
      <c r="DA551" s="196" t="str">
        <f>IF(DA53="X","-X","-Y")</f>
        <v>-Y</v>
      </c>
      <c r="DB551" s="213"/>
      <c r="DC551" s="213"/>
      <c r="DD551" s="213"/>
      <c r="DE551" s="213"/>
      <c r="DF551" s="213"/>
      <c r="DG551" s="213"/>
      <c r="DQ551" s="118" t="s">
        <v>209</v>
      </c>
      <c r="DR551" s="196" t="str">
        <f>IF(DR53="X","-X","-Y")</f>
        <v>-Y</v>
      </c>
      <c r="DS551" s="213"/>
      <c r="DT551" s="213"/>
      <c r="DU551" s="213"/>
      <c r="DV551" s="213"/>
      <c r="DW551" s="213"/>
      <c r="DX551" s="213"/>
    </row>
    <row r="552" spans="1:136" x14ac:dyDescent="0.2">
      <c r="B552" s="118" t="s">
        <v>231</v>
      </c>
      <c r="C552" s="196" t="str">
        <f>IF(C53="X","+Y","+X")</f>
        <v>+Y</v>
      </c>
      <c r="D552" s="17"/>
      <c r="E552" s="17"/>
      <c r="F552" s="17"/>
      <c r="G552" s="17"/>
      <c r="H552" s="17"/>
      <c r="I552" s="17"/>
      <c r="S552" s="118" t="s">
        <v>231</v>
      </c>
      <c r="T552" s="196" t="str">
        <f>IF(T53="X","+Y","+X")</f>
        <v>+Y</v>
      </c>
      <c r="U552" s="213"/>
      <c r="V552" s="213"/>
      <c r="W552" s="213"/>
      <c r="X552" s="213"/>
      <c r="Y552" s="213"/>
      <c r="Z552" s="213"/>
      <c r="AJ552" s="118" t="s">
        <v>231</v>
      </c>
      <c r="AK552" s="196" t="str">
        <f>IF(AK53="X","+Y","+X")</f>
        <v>+Y</v>
      </c>
      <c r="AL552" s="213"/>
      <c r="AM552" s="213"/>
      <c r="AN552" s="213"/>
      <c r="AO552" s="213"/>
      <c r="AP552" s="213"/>
      <c r="AQ552" s="213"/>
      <c r="BA552" s="118" t="s">
        <v>231</v>
      </c>
      <c r="BB552" s="196" t="str">
        <f>IF(BB53="X","+Y","+X")</f>
        <v>+Y</v>
      </c>
      <c r="BC552" s="213"/>
      <c r="BD552" s="213"/>
      <c r="BE552" s="213"/>
      <c r="BF552" s="213"/>
      <c r="BG552" s="213"/>
      <c r="BH552" s="213"/>
      <c r="BR552" s="118" t="s">
        <v>231</v>
      </c>
      <c r="BS552" s="196" t="str">
        <f>IF(BS53="X","+Y","+X")</f>
        <v>+X</v>
      </c>
      <c r="BT552" s="213"/>
      <c r="BU552" s="213"/>
      <c r="BV552" s="213"/>
      <c r="BW552" s="213"/>
      <c r="BX552" s="213"/>
      <c r="BY552" s="213"/>
      <c r="CI552" s="118" t="s">
        <v>231</v>
      </c>
      <c r="CJ552" s="196" t="str">
        <f>IF(CJ53="X","+Y","+X")</f>
        <v>+X</v>
      </c>
      <c r="CK552" s="213"/>
      <c r="CL552" s="213"/>
      <c r="CM552" s="213"/>
      <c r="CN552" s="213"/>
      <c r="CO552" s="213"/>
      <c r="CP552" s="213"/>
      <c r="CZ552" s="118" t="s">
        <v>231</v>
      </c>
      <c r="DA552" s="196" t="str">
        <f>IF(DA53="X","+Y","+X")</f>
        <v>+X</v>
      </c>
      <c r="DB552" s="213"/>
      <c r="DC552" s="213"/>
      <c r="DD552" s="213"/>
      <c r="DE552" s="213"/>
      <c r="DF552" s="213"/>
      <c r="DG552" s="213"/>
      <c r="DQ552" s="118" t="s">
        <v>231</v>
      </c>
      <c r="DR552" s="196" t="str">
        <f>IF(DR53="X","+Y","+X")</f>
        <v>+X</v>
      </c>
      <c r="DS552" s="213"/>
      <c r="DT552" s="213"/>
      <c r="DU552" s="213"/>
      <c r="DV552" s="213"/>
      <c r="DW552" s="213"/>
      <c r="DX552" s="213"/>
    </row>
    <row r="553" spans="1:136" x14ac:dyDescent="0.2">
      <c r="B553" s="118" t="s">
        <v>233</v>
      </c>
      <c r="C553" s="196" t="str">
        <f>IF(C53="X","-Y","-X")</f>
        <v>-Y</v>
      </c>
      <c r="D553" s="17"/>
      <c r="E553" s="17"/>
      <c r="F553" s="17"/>
      <c r="G553" s="17"/>
      <c r="H553" s="17"/>
      <c r="I553" s="17"/>
      <c r="S553" s="118" t="s">
        <v>233</v>
      </c>
      <c r="T553" s="196" t="str">
        <f>IF(T53="X","-Y","-X")</f>
        <v>-Y</v>
      </c>
      <c r="U553" s="213"/>
      <c r="V553" s="213"/>
      <c r="W553" s="213"/>
      <c r="X553" s="213"/>
      <c r="Y553" s="213"/>
      <c r="Z553" s="213"/>
      <c r="AJ553" s="118" t="s">
        <v>233</v>
      </c>
      <c r="AK553" s="196" t="str">
        <f>IF(AK53="X","-Y","-X")</f>
        <v>-Y</v>
      </c>
      <c r="AL553" s="213"/>
      <c r="AM553" s="213"/>
      <c r="AN553" s="213"/>
      <c r="AO553" s="213"/>
      <c r="AP553" s="213"/>
      <c r="AQ553" s="213"/>
      <c r="BA553" s="118" t="s">
        <v>233</v>
      </c>
      <c r="BB553" s="196" t="str">
        <f>IF(BB53="X","-Y","-X")</f>
        <v>-Y</v>
      </c>
      <c r="BC553" s="213"/>
      <c r="BD553" s="213"/>
      <c r="BE553" s="213"/>
      <c r="BF553" s="213"/>
      <c r="BG553" s="213"/>
      <c r="BH553" s="213"/>
      <c r="BR553" s="118" t="s">
        <v>233</v>
      </c>
      <c r="BS553" s="196" t="str">
        <f>IF(BS53="X","-Y","-X")</f>
        <v>-X</v>
      </c>
      <c r="BT553" s="213"/>
      <c r="BU553" s="213"/>
      <c r="BV553" s="213"/>
      <c r="BW553" s="213"/>
      <c r="BX553" s="213"/>
      <c r="BY553" s="213"/>
      <c r="CI553" s="118" t="s">
        <v>233</v>
      </c>
      <c r="CJ553" s="196" t="str">
        <f>IF(CJ53="X","-Y","-X")</f>
        <v>-X</v>
      </c>
      <c r="CK553" s="213"/>
      <c r="CL553" s="213"/>
      <c r="CM553" s="213"/>
      <c r="CN553" s="213"/>
      <c r="CO553" s="213"/>
      <c r="CP553" s="213"/>
      <c r="CZ553" s="118" t="s">
        <v>233</v>
      </c>
      <c r="DA553" s="196" t="str">
        <f>IF(DA53="X","-Y","-X")</f>
        <v>-X</v>
      </c>
      <c r="DB553" s="213"/>
      <c r="DC553" s="213"/>
      <c r="DD553" s="213"/>
      <c r="DE553" s="213"/>
      <c r="DF553" s="213"/>
      <c r="DG553" s="213"/>
      <c r="DQ553" s="118" t="s">
        <v>233</v>
      </c>
      <c r="DR553" s="196" t="str">
        <f>IF(DR53="X","-Y","-X")</f>
        <v>-X</v>
      </c>
      <c r="DS553" s="213"/>
      <c r="DT553" s="213"/>
      <c r="DU553" s="213"/>
      <c r="DV553" s="213"/>
      <c r="DW553" s="213"/>
      <c r="DX553" s="213"/>
    </row>
    <row r="554" spans="1:136" x14ac:dyDescent="0.2">
      <c r="B554" s="118" t="s">
        <v>235</v>
      </c>
      <c r="C554" s="196" t="str">
        <f>IF(C53="X","+X","+Y")</f>
        <v>+X</v>
      </c>
      <c r="D554" s="17"/>
      <c r="E554" s="17"/>
      <c r="F554" s="17"/>
      <c r="G554" s="17"/>
      <c r="H554" s="17"/>
      <c r="I554" s="17"/>
      <c r="S554" s="118" t="s">
        <v>235</v>
      </c>
      <c r="T554" s="196" t="str">
        <f>IF(T53="X","+X","+Y")</f>
        <v>+X</v>
      </c>
      <c r="U554" s="213"/>
      <c r="V554" s="213"/>
      <c r="W554" s="213"/>
      <c r="X554" s="213"/>
      <c r="Y554" s="213"/>
      <c r="Z554" s="213"/>
      <c r="AJ554" s="118" t="s">
        <v>235</v>
      </c>
      <c r="AK554" s="196" t="str">
        <f>IF(AK53="X","+X","+Y")</f>
        <v>+X</v>
      </c>
      <c r="AL554" s="213"/>
      <c r="AM554" s="213"/>
      <c r="AN554" s="213"/>
      <c r="AO554" s="213"/>
      <c r="AP554" s="213"/>
      <c r="AQ554" s="213"/>
      <c r="BA554" s="118" t="s">
        <v>235</v>
      </c>
      <c r="BB554" s="196" t="str">
        <f>IF(BB53="X","+X","+Y")</f>
        <v>+X</v>
      </c>
      <c r="BC554" s="213"/>
      <c r="BD554" s="213"/>
      <c r="BE554" s="213"/>
      <c r="BF554" s="213"/>
      <c r="BG554" s="213"/>
      <c r="BH554" s="213"/>
      <c r="BR554" s="118" t="s">
        <v>235</v>
      </c>
      <c r="BS554" s="196" t="str">
        <f>IF(BS53="X","+X","+Y")</f>
        <v>+Y</v>
      </c>
      <c r="BT554" s="213"/>
      <c r="BU554" s="213"/>
      <c r="BV554" s="213"/>
      <c r="BW554" s="213"/>
      <c r="BX554" s="213"/>
      <c r="BY554" s="213"/>
      <c r="CI554" s="118" t="s">
        <v>235</v>
      </c>
      <c r="CJ554" s="196" t="str">
        <f>IF(CJ53="X","+X","+Y")</f>
        <v>+Y</v>
      </c>
      <c r="CK554" s="213"/>
      <c r="CL554" s="213"/>
      <c r="CM554" s="213"/>
      <c r="CN554" s="213"/>
      <c r="CO554" s="213"/>
      <c r="CP554" s="213"/>
      <c r="CZ554" s="118" t="s">
        <v>235</v>
      </c>
      <c r="DA554" s="196" t="str">
        <f>IF(DA53="X","+X","+Y")</f>
        <v>+Y</v>
      </c>
      <c r="DB554" s="213"/>
      <c r="DC554" s="213"/>
      <c r="DD554" s="213"/>
      <c r="DE554" s="213"/>
      <c r="DF554" s="213"/>
      <c r="DG554" s="213"/>
      <c r="DQ554" s="118" t="s">
        <v>235</v>
      </c>
      <c r="DR554" s="196" t="str">
        <f>IF(DR53="X","+X","+Y")</f>
        <v>+Y</v>
      </c>
      <c r="DS554" s="213"/>
      <c r="DT554" s="213"/>
      <c r="DU554" s="213"/>
      <c r="DV554" s="213"/>
      <c r="DW554" s="213"/>
      <c r="DX554" s="213"/>
    </row>
    <row r="555" spans="1:136" x14ac:dyDescent="0.2">
      <c r="B555" s="118" t="s">
        <v>199</v>
      </c>
      <c r="C555" s="196" t="str">
        <f>IF(C53="X","-X","-Y")</f>
        <v>-X</v>
      </c>
      <c r="D555" s="17"/>
      <c r="E555" s="17"/>
      <c r="F555" s="17"/>
      <c r="G555" s="17"/>
      <c r="H555" s="17"/>
      <c r="I555" s="17"/>
      <c r="S555" s="118" t="s">
        <v>199</v>
      </c>
      <c r="T555" s="196" t="str">
        <f>IF(T53="X","-X","-Y")</f>
        <v>-X</v>
      </c>
      <c r="U555" s="213"/>
      <c r="V555" s="213"/>
      <c r="W555" s="213"/>
      <c r="X555" s="213"/>
      <c r="Y555" s="213"/>
      <c r="Z555" s="213"/>
      <c r="AJ555" s="118" t="s">
        <v>199</v>
      </c>
      <c r="AK555" s="196" t="str">
        <f>IF(AK53="X","-X","-Y")</f>
        <v>-X</v>
      </c>
      <c r="AL555" s="213"/>
      <c r="AM555" s="213"/>
      <c r="AN555" s="213"/>
      <c r="AO555" s="213"/>
      <c r="AP555" s="213"/>
      <c r="AQ555" s="213"/>
      <c r="BA555" s="118" t="s">
        <v>199</v>
      </c>
      <c r="BB555" s="196" t="str">
        <f>IF(BB53="X","-X","-Y")</f>
        <v>-X</v>
      </c>
      <c r="BC555" s="213"/>
      <c r="BD555" s="213"/>
      <c r="BE555" s="213"/>
      <c r="BF555" s="213"/>
      <c r="BG555" s="213"/>
      <c r="BH555" s="213"/>
      <c r="BR555" s="118" t="s">
        <v>199</v>
      </c>
      <c r="BS555" s="196" t="str">
        <f>IF(BS53="X","-X","-Y")</f>
        <v>-Y</v>
      </c>
      <c r="BT555" s="213"/>
      <c r="BU555" s="213"/>
      <c r="BV555" s="213"/>
      <c r="BW555" s="213"/>
      <c r="BX555" s="213"/>
      <c r="BY555" s="213"/>
      <c r="CI555" s="118" t="s">
        <v>199</v>
      </c>
      <c r="CJ555" s="196" t="str">
        <f>IF(CJ53="X","-X","-Y")</f>
        <v>-Y</v>
      </c>
      <c r="CK555" s="213"/>
      <c r="CL555" s="213"/>
      <c r="CM555" s="213"/>
      <c r="CN555" s="213"/>
      <c r="CO555" s="213"/>
      <c r="CP555" s="213"/>
      <c r="CZ555" s="118" t="s">
        <v>199</v>
      </c>
      <c r="DA555" s="196" t="str">
        <f>IF(DA53="X","-X","-Y")</f>
        <v>-Y</v>
      </c>
      <c r="DB555" s="213"/>
      <c r="DC555" s="213"/>
      <c r="DD555" s="213"/>
      <c r="DE555" s="213"/>
      <c r="DF555" s="213"/>
      <c r="DG555" s="213"/>
      <c r="DQ555" s="118" t="s">
        <v>199</v>
      </c>
      <c r="DR555" s="196" t="str">
        <f>IF(DR53="X","-X","-Y")</f>
        <v>-Y</v>
      </c>
      <c r="DS555" s="213"/>
      <c r="DT555" s="213"/>
      <c r="DU555" s="213"/>
      <c r="DV555" s="213"/>
      <c r="DW555" s="213"/>
      <c r="DX555" s="213"/>
    </row>
    <row r="556" spans="1:136" x14ac:dyDescent="0.2">
      <c r="B556" s="118" t="s">
        <v>237</v>
      </c>
      <c r="C556" s="196" t="str">
        <f>IF(C53="X","+Y","+X")</f>
        <v>+Y</v>
      </c>
      <c r="D556" s="17"/>
      <c r="E556" s="17"/>
      <c r="F556" s="17"/>
      <c r="G556" s="17"/>
      <c r="H556" s="17"/>
      <c r="I556" s="17"/>
      <c r="S556" s="118" t="s">
        <v>237</v>
      </c>
      <c r="T556" s="196" t="str">
        <f>IF(T53="X","+Y","+X")</f>
        <v>+Y</v>
      </c>
      <c r="U556" s="213"/>
      <c r="V556" s="213"/>
      <c r="W556" s="213"/>
      <c r="X556" s="213"/>
      <c r="Y556" s="213"/>
      <c r="Z556" s="213"/>
      <c r="AJ556" s="118" t="s">
        <v>237</v>
      </c>
      <c r="AK556" s="196" t="str">
        <f>IF(AK53="X","+Y","+X")</f>
        <v>+Y</v>
      </c>
      <c r="AL556" s="213"/>
      <c r="AM556" s="213"/>
      <c r="AN556" s="213"/>
      <c r="AO556" s="213"/>
      <c r="AP556" s="213"/>
      <c r="AQ556" s="213"/>
      <c r="BA556" s="118" t="s">
        <v>237</v>
      </c>
      <c r="BB556" s="196" t="str">
        <f>IF(BB53="X","+Y","+X")</f>
        <v>+Y</v>
      </c>
      <c r="BC556" s="213"/>
      <c r="BD556" s="213"/>
      <c r="BE556" s="213"/>
      <c r="BF556" s="213"/>
      <c r="BG556" s="213"/>
      <c r="BH556" s="213"/>
      <c r="BR556" s="118" t="s">
        <v>237</v>
      </c>
      <c r="BS556" s="196" t="str">
        <f>IF(BS53="X","+Y","+X")</f>
        <v>+X</v>
      </c>
      <c r="BT556" s="213"/>
      <c r="BU556" s="213"/>
      <c r="BV556" s="213"/>
      <c r="BW556" s="213"/>
      <c r="BX556" s="213"/>
      <c r="BY556" s="213"/>
      <c r="CI556" s="118" t="s">
        <v>237</v>
      </c>
      <c r="CJ556" s="196" t="str">
        <f>IF(CJ53="X","+Y","+X")</f>
        <v>+X</v>
      </c>
      <c r="CK556" s="213"/>
      <c r="CL556" s="213"/>
      <c r="CM556" s="213"/>
      <c r="CN556" s="213"/>
      <c r="CO556" s="213"/>
      <c r="CP556" s="213"/>
      <c r="CZ556" s="118" t="s">
        <v>237</v>
      </c>
      <c r="DA556" s="196" t="str">
        <f>IF(DA53="X","+Y","+X")</f>
        <v>+X</v>
      </c>
      <c r="DB556" s="213"/>
      <c r="DC556" s="213"/>
      <c r="DD556" s="213"/>
      <c r="DE556" s="213"/>
      <c r="DF556" s="213"/>
      <c r="DG556" s="213"/>
      <c r="DQ556" s="118" t="s">
        <v>237</v>
      </c>
      <c r="DR556" s="196" t="str">
        <f>IF(DR53="X","+Y","+X")</f>
        <v>+X</v>
      </c>
      <c r="DS556" s="213"/>
      <c r="DT556" s="213"/>
      <c r="DU556" s="213"/>
      <c r="DV556" s="213"/>
      <c r="DW556" s="213"/>
      <c r="DX556" s="213"/>
    </row>
    <row r="557" spans="1:136" x14ac:dyDescent="0.2">
      <c r="B557" s="123" t="s">
        <v>238</v>
      </c>
      <c r="C557" s="124" t="str">
        <f>IF(C53="X","-Y","-X")</f>
        <v>-Y</v>
      </c>
      <c r="D557" s="17"/>
      <c r="E557" s="17"/>
      <c r="F557" s="17"/>
      <c r="G557" s="17"/>
      <c r="H557" s="17"/>
      <c r="I557" s="17"/>
      <c r="S557" s="123" t="s">
        <v>238</v>
      </c>
      <c r="T557" s="124" t="str">
        <f>IF(T53="X","-Y","-X")</f>
        <v>-Y</v>
      </c>
      <c r="U557" s="213"/>
      <c r="V557" s="213"/>
      <c r="W557" s="213"/>
      <c r="X557" s="213"/>
      <c r="Y557" s="213"/>
      <c r="Z557" s="213"/>
      <c r="AJ557" s="123" t="s">
        <v>238</v>
      </c>
      <c r="AK557" s="124" t="str">
        <f>IF(AK53="X","-Y","-X")</f>
        <v>-Y</v>
      </c>
      <c r="AL557" s="213"/>
      <c r="AM557" s="213"/>
      <c r="AN557" s="213"/>
      <c r="AO557" s="213"/>
      <c r="AP557" s="213"/>
      <c r="AQ557" s="213"/>
      <c r="BA557" s="123" t="s">
        <v>238</v>
      </c>
      <c r="BB557" s="124" t="str">
        <f>IF(BB53="X","-Y","-X")</f>
        <v>-Y</v>
      </c>
      <c r="BC557" s="213"/>
      <c r="BD557" s="213"/>
      <c r="BE557" s="213"/>
      <c r="BF557" s="213"/>
      <c r="BG557" s="213"/>
      <c r="BH557" s="213"/>
      <c r="BR557" s="123" t="s">
        <v>238</v>
      </c>
      <c r="BS557" s="124" t="str">
        <f>IF(BS53="X","-Y","-X")</f>
        <v>-X</v>
      </c>
      <c r="BT557" s="213"/>
      <c r="BU557" s="213"/>
      <c r="BV557" s="213"/>
      <c r="BW557" s="213"/>
      <c r="BX557" s="213"/>
      <c r="BY557" s="213"/>
      <c r="CI557" s="123" t="s">
        <v>238</v>
      </c>
      <c r="CJ557" s="124" t="str">
        <f>IF(CJ53="X","-Y","-X")</f>
        <v>-X</v>
      </c>
      <c r="CK557" s="213"/>
      <c r="CL557" s="213"/>
      <c r="CM557" s="213"/>
      <c r="CN557" s="213"/>
      <c r="CO557" s="213"/>
      <c r="CP557" s="213"/>
      <c r="CZ557" s="123" t="s">
        <v>238</v>
      </c>
      <c r="DA557" s="124" t="str">
        <f>IF(DA53="X","-Y","-X")</f>
        <v>-X</v>
      </c>
      <c r="DB557" s="213"/>
      <c r="DC557" s="213"/>
      <c r="DD557" s="213"/>
      <c r="DE557" s="213"/>
      <c r="DF557" s="213"/>
      <c r="DG557" s="213"/>
      <c r="DQ557" s="123" t="s">
        <v>238</v>
      </c>
      <c r="DR557" s="124" t="str">
        <f>IF(DR53="X","-Y","-X")</f>
        <v>-X</v>
      </c>
      <c r="DS557" s="213"/>
      <c r="DT557" s="213"/>
      <c r="DU557" s="213"/>
      <c r="DV557" s="213"/>
      <c r="DW557" s="213"/>
      <c r="DX557" s="213"/>
    </row>
    <row r="558" spans="1:136" x14ac:dyDescent="0.2">
      <c r="B558" s="24" t="s">
        <v>255</v>
      </c>
      <c r="C558" s="122">
        <f>IF(C470="+X",D35,D36)</f>
        <v>40</v>
      </c>
      <c r="D558" s="17"/>
      <c r="E558" s="17"/>
      <c r="F558" s="17"/>
      <c r="G558" s="17"/>
      <c r="H558" s="17"/>
      <c r="I558" s="17"/>
      <c r="S558" s="24" t="s">
        <v>255</v>
      </c>
      <c r="T558" s="122">
        <f>IF(T470="+X",U35,U36)</f>
        <v>40</v>
      </c>
      <c r="U558" s="213"/>
      <c r="V558" s="213"/>
      <c r="W558" s="213"/>
      <c r="X558" s="213"/>
      <c r="Y558" s="213"/>
      <c r="Z558" s="213"/>
      <c r="AJ558" s="24" t="s">
        <v>255</v>
      </c>
      <c r="AK558" s="122">
        <f>IF(AK470="+X",AL35,AL36)</f>
        <v>40</v>
      </c>
      <c r="AL558" s="213"/>
      <c r="AM558" s="213"/>
      <c r="AN558" s="213"/>
      <c r="AO558" s="213"/>
      <c r="AP558" s="213"/>
      <c r="AQ558" s="213"/>
      <c r="BA558" s="24" t="s">
        <v>255</v>
      </c>
      <c r="BB558" s="122">
        <f>IF(BB470="+X",BC35,BC36)</f>
        <v>40</v>
      </c>
      <c r="BC558" s="213"/>
      <c r="BD558" s="213"/>
      <c r="BE558" s="213"/>
      <c r="BF558" s="213"/>
      <c r="BG558" s="213"/>
      <c r="BH558" s="213"/>
      <c r="BR558" s="24" t="s">
        <v>255</v>
      </c>
      <c r="BS558" s="122">
        <f>IF(BS470="+X",BT35,BT36)</f>
        <v>20</v>
      </c>
      <c r="BT558" s="213"/>
      <c r="BU558" s="213"/>
      <c r="BV558" s="213"/>
      <c r="BW558" s="213"/>
      <c r="BX558" s="213"/>
      <c r="BY558" s="213"/>
      <c r="CI558" s="24" t="s">
        <v>255</v>
      </c>
      <c r="CJ558" s="122">
        <f>IF(CJ470="+X",CK35,CK36)</f>
        <v>20</v>
      </c>
      <c r="CK558" s="213"/>
      <c r="CL558" s="213"/>
      <c r="CM558" s="213"/>
      <c r="CN558" s="213"/>
      <c r="CO558" s="213"/>
      <c r="CP558" s="213"/>
      <c r="CZ558" s="24" t="s">
        <v>255</v>
      </c>
      <c r="DA558" s="122">
        <f>IF(DA470="+X",DB35,DB36)</f>
        <v>20</v>
      </c>
      <c r="DB558" s="213"/>
      <c r="DC558" s="213"/>
      <c r="DD558" s="213"/>
      <c r="DE558" s="213"/>
      <c r="DF558" s="213"/>
      <c r="DG558" s="213"/>
      <c r="DQ558" s="24" t="s">
        <v>255</v>
      </c>
      <c r="DR558" s="122">
        <f>IF(DR470="+X",DS35,DS36)</f>
        <v>20</v>
      </c>
      <c r="DS558" s="213"/>
      <c r="DT558" s="213"/>
      <c r="DU558" s="213"/>
      <c r="DV558" s="213"/>
      <c r="DW558" s="213"/>
      <c r="DX558" s="213"/>
    </row>
    <row r="559" spans="1:136" x14ac:dyDescent="0.2">
      <c r="B559" s="118" t="s">
        <v>256</v>
      </c>
      <c r="C559" s="196">
        <f>IF(C470="+X",D36,D35)</f>
        <v>20</v>
      </c>
      <c r="D559" s="17"/>
      <c r="E559" s="17"/>
      <c r="F559" s="17"/>
      <c r="G559" s="17"/>
      <c r="I559" s="17"/>
      <c r="K559" s="17"/>
      <c r="L559" s="17"/>
      <c r="M559" s="17"/>
      <c r="N559" s="17"/>
      <c r="O559" s="13"/>
      <c r="S559" s="118" t="s">
        <v>256</v>
      </c>
      <c r="T559" s="196">
        <f>IF(T470="+X",U36,U35)</f>
        <v>20</v>
      </c>
      <c r="U559" s="213"/>
      <c r="V559" s="213"/>
      <c r="W559" s="213"/>
      <c r="X559" s="213"/>
      <c r="Z559" s="213"/>
      <c r="AB559" s="213"/>
      <c r="AC559" s="213"/>
      <c r="AD559" s="213"/>
      <c r="AE559" s="213"/>
      <c r="AF559" s="13"/>
      <c r="AJ559" s="118" t="s">
        <v>256</v>
      </c>
      <c r="AK559" s="196">
        <f>IF(AK470="+X",AL36,AL35)</f>
        <v>20</v>
      </c>
      <c r="AL559" s="213"/>
      <c r="AM559" s="213"/>
      <c r="AN559" s="213"/>
      <c r="AO559" s="213"/>
      <c r="AQ559" s="213"/>
      <c r="AS559" s="213"/>
      <c r="AT559" s="213"/>
      <c r="AU559" s="213"/>
      <c r="AV559" s="213"/>
      <c r="AW559" s="13"/>
      <c r="BA559" s="118" t="s">
        <v>256</v>
      </c>
      <c r="BB559" s="196">
        <f>IF(BB470="+X",BC36,BC35)</f>
        <v>20</v>
      </c>
      <c r="BC559" s="213"/>
      <c r="BD559" s="213"/>
      <c r="BE559" s="213"/>
      <c r="BF559" s="213"/>
      <c r="BH559" s="213"/>
      <c r="BJ559" s="213"/>
      <c r="BK559" s="213"/>
      <c r="BL559" s="213"/>
      <c r="BM559" s="213"/>
      <c r="BN559" s="13"/>
      <c r="BR559" s="118" t="s">
        <v>256</v>
      </c>
      <c r="BS559" s="196">
        <f>IF(BS470="+X",BT36,BT35)</f>
        <v>40</v>
      </c>
      <c r="BT559" s="213"/>
      <c r="BU559" s="213"/>
      <c r="BV559" s="213"/>
      <c r="BW559" s="213"/>
      <c r="BY559" s="213"/>
      <c r="CA559" s="213"/>
      <c r="CB559" s="213"/>
      <c r="CC559" s="213"/>
      <c r="CD559" s="213"/>
      <c r="CE559" s="13"/>
      <c r="CI559" s="118" t="s">
        <v>256</v>
      </c>
      <c r="CJ559" s="196">
        <f>IF(CJ470="+X",CK36,CK35)</f>
        <v>40</v>
      </c>
      <c r="CK559" s="213"/>
      <c r="CL559" s="213"/>
      <c r="CM559" s="213"/>
      <c r="CN559" s="213"/>
      <c r="CP559" s="213"/>
      <c r="CR559" s="213"/>
      <c r="CS559" s="213"/>
      <c r="CT559" s="213"/>
      <c r="CU559" s="213"/>
      <c r="CV559" s="13"/>
      <c r="CZ559" s="118" t="s">
        <v>256</v>
      </c>
      <c r="DA559" s="196">
        <f>IF(DA470="+X",DB36,DB35)</f>
        <v>40</v>
      </c>
      <c r="DB559" s="213"/>
      <c r="DC559" s="213"/>
      <c r="DD559" s="213"/>
      <c r="DE559" s="213"/>
      <c r="DG559" s="213"/>
      <c r="DI559" s="213"/>
      <c r="DJ559" s="213"/>
      <c r="DK559" s="213"/>
      <c r="DL559" s="213"/>
      <c r="DM559" s="13"/>
      <c r="DQ559" s="118" t="s">
        <v>256</v>
      </c>
      <c r="DR559" s="196">
        <f>IF(DR470="+X",DS36,DS35)</f>
        <v>40</v>
      </c>
      <c r="DS559" s="213"/>
      <c r="DT559" s="213"/>
      <c r="DU559" s="213"/>
      <c r="DV559" s="213"/>
      <c r="DX559" s="213"/>
      <c r="DZ559" s="213"/>
      <c r="EA559" s="213"/>
      <c r="EB559" s="213"/>
      <c r="EC559" s="213"/>
      <c r="ED559" s="13"/>
    </row>
    <row r="560" spans="1:136" x14ac:dyDescent="0.2">
      <c r="B560" s="121" t="s">
        <v>257</v>
      </c>
      <c r="C560" s="197">
        <f>IF(C470="+X",D41,D42)</f>
        <v>20</v>
      </c>
      <c r="D560" s="17"/>
      <c r="E560" s="17"/>
      <c r="F560" s="17"/>
      <c r="G560" s="17"/>
      <c r="I560" s="17"/>
      <c r="J560" s="17"/>
      <c r="K560" s="17"/>
      <c r="L560" s="17"/>
      <c r="M560" s="13"/>
      <c r="S560" s="121" t="s">
        <v>257</v>
      </c>
      <c r="T560" s="197">
        <f>IF(T470="+X",U41,U42)</f>
        <v>20</v>
      </c>
      <c r="U560" s="213"/>
      <c r="V560" s="213"/>
      <c r="W560" s="213"/>
      <c r="X560" s="213"/>
      <c r="Z560" s="213"/>
      <c r="AA560" s="213"/>
      <c r="AB560" s="213"/>
      <c r="AC560" s="213"/>
      <c r="AD560" s="13"/>
      <c r="AJ560" s="121" t="s">
        <v>257</v>
      </c>
      <c r="AK560" s="197">
        <f>IF(AK470="+X",AL41,AL42)</f>
        <v>20</v>
      </c>
      <c r="AL560" s="213"/>
      <c r="AM560" s="213"/>
      <c r="AN560" s="213"/>
      <c r="AO560" s="213"/>
      <c r="AQ560" s="213"/>
      <c r="AR560" s="213"/>
      <c r="AS560" s="213"/>
      <c r="AT560" s="213"/>
      <c r="AU560" s="13"/>
      <c r="BA560" s="121" t="s">
        <v>257</v>
      </c>
      <c r="BB560" s="197">
        <f>IF(BB470="+X",BC41,BC42)</f>
        <v>20</v>
      </c>
      <c r="BC560" s="213"/>
      <c r="BD560" s="213"/>
      <c r="BE560" s="213"/>
      <c r="BF560" s="213"/>
      <c r="BH560" s="213"/>
      <c r="BI560" s="213"/>
      <c r="BJ560" s="213"/>
      <c r="BK560" s="213"/>
      <c r="BL560" s="13"/>
      <c r="BR560" s="121" t="s">
        <v>257</v>
      </c>
      <c r="BS560" s="197">
        <f>IF(BS470="+X",BT41,BT42)</f>
        <v>0</v>
      </c>
      <c r="BT560" s="213"/>
      <c r="BU560" s="213"/>
      <c r="BV560" s="213"/>
      <c r="BW560" s="213"/>
      <c r="BY560" s="213"/>
      <c r="BZ560" s="213"/>
      <c r="CA560" s="213"/>
      <c r="CB560" s="213"/>
      <c r="CC560" s="13"/>
      <c r="CI560" s="121" t="s">
        <v>257</v>
      </c>
      <c r="CJ560" s="197">
        <f>IF(CJ470="+X",CK41,CK42)</f>
        <v>0</v>
      </c>
      <c r="CK560" s="213"/>
      <c r="CL560" s="213"/>
      <c r="CM560" s="213"/>
      <c r="CN560" s="213"/>
      <c r="CP560" s="213"/>
      <c r="CQ560" s="213"/>
      <c r="CR560" s="213"/>
      <c r="CS560" s="213"/>
      <c r="CT560" s="13"/>
      <c r="CZ560" s="121" t="s">
        <v>257</v>
      </c>
      <c r="DA560" s="197">
        <f>IF(DA470="+X",DB41,DB42)</f>
        <v>0</v>
      </c>
      <c r="DB560" s="213"/>
      <c r="DC560" s="213"/>
      <c r="DD560" s="213"/>
      <c r="DE560" s="213"/>
      <c r="DG560" s="213"/>
      <c r="DH560" s="213"/>
      <c r="DI560" s="213"/>
      <c r="DJ560" s="213"/>
      <c r="DK560" s="13"/>
      <c r="DQ560" s="121" t="s">
        <v>257</v>
      </c>
      <c r="DR560" s="197">
        <f>IF(DR470="+X",DS41,DS42)</f>
        <v>0</v>
      </c>
      <c r="DS560" s="213"/>
      <c r="DT560" s="213"/>
      <c r="DU560" s="213"/>
      <c r="DV560" s="213"/>
      <c r="DX560" s="213"/>
      <c r="DY560" s="213"/>
      <c r="DZ560" s="213"/>
      <c r="EA560" s="213"/>
      <c r="EB560" s="13"/>
    </row>
    <row r="561" spans="2:136" x14ac:dyDescent="0.2">
      <c r="B561" s="123" t="s">
        <v>259</v>
      </c>
      <c r="C561" s="124">
        <f>IF(C470="+X",D42,D41)</f>
        <v>0</v>
      </c>
      <c r="D561" s="17"/>
      <c r="E561" s="17"/>
      <c r="F561" s="17"/>
      <c r="G561" s="17"/>
      <c r="I561" s="100"/>
      <c r="J561" s="17"/>
      <c r="K561" s="17"/>
      <c r="L561" s="17"/>
      <c r="M561" s="13"/>
      <c r="S561" s="123" t="s">
        <v>259</v>
      </c>
      <c r="T561" s="124">
        <f>IF(T470="+X",U42,U41)</f>
        <v>0</v>
      </c>
      <c r="U561" s="213"/>
      <c r="V561" s="213"/>
      <c r="W561" s="213"/>
      <c r="X561" s="213"/>
      <c r="Z561" s="100"/>
      <c r="AA561" s="213"/>
      <c r="AB561" s="213"/>
      <c r="AC561" s="213"/>
      <c r="AD561" s="13"/>
      <c r="AJ561" s="123" t="s">
        <v>259</v>
      </c>
      <c r="AK561" s="124">
        <f>IF(AK470="+X",AL42,AL41)</f>
        <v>0</v>
      </c>
      <c r="AL561" s="213"/>
      <c r="AM561" s="213"/>
      <c r="AN561" s="213"/>
      <c r="AO561" s="213"/>
      <c r="AQ561" s="100"/>
      <c r="AR561" s="213"/>
      <c r="AS561" s="213"/>
      <c r="AT561" s="213"/>
      <c r="AU561" s="13"/>
      <c r="BA561" s="123" t="s">
        <v>259</v>
      </c>
      <c r="BB561" s="124">
        <f>IF(BB470="+X",BC42,BC41)</f>
        <v>0</v>
      </c>
      <c r="BC561" s="213"/>
      <c r="BD561" s="213"/>
      <c r="BE561" s="213"/>
      <c r="BF561" s="213"/>
      <c r="BH561" s="100"/>
      <c r="BI561" s="213"/>
      <c r="BJ561" s="213"/>
      <c r="BK561" s="213"/>
      <c r="BL561" s="13"/>
      <c r="BR561" s="123" t="s">
        <v>259</v>
      </c>
      <c r="BS561" s="124">
        <f>IF(BS470="+X",BT42,BT41)</f>
        <v>20</v>
      </c>
      <c r="BT561" s="213"/>
      <c r="BU561" s="213"/>
      <c r="BV561" s="213"/>
      <c r="BW561" s="213"/>
      <c r="BY561" s="100"/>
      <c r="BZ561" s="213"/>
      <c r="CA561" s="213"/>
      <c r="CB561" s="213"/>
      <c r="CC561" s="13"/>
      <c r="CI561" s="123" t="s">
        <v>259</v>
      </c>
      <c r="CJ561" s="124">
        <f>IF(CJ470="+X",CK42,CK41)</f>
        <v>20</v>
      </c>
      <c r="CK561" s="213"/>
      <c r="CL561" s="213"/>
      <c r="CM561" s="213"/>
      <c r="CN561" s="213"/>
      <c r="CP561" s="100"/>
      <c r="CQ561" s="213"/>
      <c r="CR561" s="213"/>
      <c r="CS561" s="213"/>
      <c r="CT561" s="13"/>
      <c r="CZ561" s="123" t="s">
        <v>259</v>
      </c>
      <c r="DA561" s="124">
        <f>IF(DA470="+X",DB42,DB41)</f>
        <v>20</v>
      </c>
      <c r="DB561" s="213"/>
      <c r="DC561" s="213"/>
      <c r="DD561" s="213"/>
      <c r="DE561" s="213"/>
      <c r="DG561" s="100"/>
      <c r="DH561" s="213"/>
      <c r="DI561" s="213"/>
      <c r="DJ561" s="213"/>
      <c r="DK561" s="13"/>
      <c r="DQ561" s="123" t="s">
        <v>259</v>
      </c>
      <c r="DR561" s="124">
        <f>IF(DR470="+X",DS42,DS41)</f>
        <v>20</v>
      </c>
      <c r="DS561" s="213"/>
      <c r="DT561" s="213"/>
      <c r="DU561" s="213"/>
      <c r="DV561" s="213"/>
      <c r="DX561" s="100"/>
      <c r="DY561" s="213"/>
      <c r="DZ561" s="213"/>
      <c r="EA561" s="213"/>
      <c r="EB561" s="13"/>
    </row>
    <row r="562" spans="2:136" x14ac:dyDescent="0.2">
      <c r="B562" s="121" t="s">
        <v>261</v>
      </c>
      <c r="C562" s="20">
        <f>IF(C470="+X",D43,D44)</f>
        <v>26.565073615635743</v>
      </c>
      <c r="D562" s="17"/>
      <c r="E562" s="17"/>
      <c r="F562" s="17"/>
      <c r="G562" s="17"/>
      <c r="I562" s="17"/>
      <c r="K562" s="100"/>
      <c r="L562" s="17"/>
      <c r="M562" s="17"/>
      <c r="N562" s="17"/>
      <c r="O562" s="13"/>
      <c r="S562" s="121" t="s">
        <v>261</v>
      </c>
      <c r="T562" s="20">
        <f>IF(T470="+X",U43,U44)</f>
        <v>26.565073615635743</v>
      </c>
      <c r="U562" s="213"/>
      <c r="V562" s="213"/>
      <c r="W562" s="213"/>
      <c r="X562" s="213"/>
      <c r="Z562" s="213"/>
      <c r="AB562" s="100"/>
      <c r="AC562" s="213"/>
      <c r="AD562" s="213"/>
      <c r="AE562" s="213"/>
      <c r="AF562" s="13"/>
      <c r="AJ562" s="121" t="s">
        <v>261</v>
      </c>
      <c r="AK562" s="20">
        <f>IF(AK470="+X",AL43,AL44)</f>
        <v>26.565073615635743</v>
      </c>
      <c r="AL562" s="213"/>
      <c r="AM562" s="213"/>
      <c r="AN562" s="213"/>
      <c r="AO562" s="213"/>
      <c r="AQ562" s="213"/>
      <c r="AS562" s="100"/>
      <c r="AT562" s="213"/>
      <c r="AU562" s="213"/>
      <c r="AV562" s="213"/>
      <c r="AW562" s="13"/>
      <c r="BA562" s="121" t="s">
        <v>261</v>
      </c>
      <c r="BB562" s="20">
        <f>IF(BB470="+X",BC43,BC44)</f>
        <v>26.565073615635743</v>
      </c>
      <c r="BC562" s="213"/>
      <c r="BD562" s="213"/>
      <c r="BE562" s="213"/>
      <c r="BF562" s="213"/>
      <c r="BH562" s="213"/>
      <c r="BJ562" s="100"/>
      <c r="BK562" s="213"/>
      <c r="BL562" s="213"/>
      <c r="BM562" s="213"/>
      <c r="BN562" s="13"/>
      <c r="BR562" s="121" t="s">
        <v>261</v>
      </c>
      <c r="BS562" s="20">
        <f>IF(BS470="+X",BT43,BT44)</f>
        <v>26.565073615635743</v>
      </c>
      <c r="BT562" s="213"/>
      <c r="BU562" s="213"/>
      <c r="BV562" s="213"/>
      <c r="BW562" s="213"/>
      <c r="BY562" s="213"/>
      <c r="CA562" s="100"/>
      <c r="CB562" s="213"/>
      <c r="CC562" s="213"/>
      <c r="CD562" s="213"/>
      <c r="CE562" s="13"/>
      <c r="CI562" s="121" t="s">
        <v>261</v>
      </c>
      <c r="CJ562" s="20">
        <f>IF(CJ470="+X",CK43,CK44)</f>
        <v>26.565073615635743</v>
      </c>
      <c r="CK562" s="213"/>
      <c r="CL562" s="213"/>
      <c r="CM562" s="213"/>
      <c r="CN562" s="213"/>
      <c r="CP562" s="213"/>
      <c r="CR562" s="100"/>
      <c r="CS562" s="213"/>
      <c r="CT562" s="213"/>
      <c r="CU562" s="213"/>
      <c r="CV562" s="13"/>
      <c r="CZ562" s="121" t="s">
        <v>261</v>
      </c>
      <c r="DA562" s="20">
        <f>IF(DA470="+X",DB43,DB44)</f>
        <v>26.565073615635743</v>
      </c>
      <c r="DB562" s="213"/>
      <c r="DC562" s="213"/>
      <c r="DD562" s="213"/>
      <c r="DE562" s="213"/>
      <c r="DG562" s="213"/>
      <c r="DI562" s="100"/>
      <c r="DJ562" s="213"/>
      <c r="DK562" s="213"/>
      <c r="DL562" s="213"/>
      <c r="DM562" s="13"/>
      <c r="DQ562" s="121" t="s">
        <v>261</v>
      </c>
      <c r="DR562" s="20">
        <f>IF(DR470="+X",DS43,DS44)</f>
        <v>26.565073615635743</v>
      </c>
      <c r="DS562" s="213"/>
      <c r="DT562" s="213"/>
      <c r="DU562" s="213"/>
      <c r="DV562" s="213"/>
      <c r="DX562" s="213"/>
      <c r="DZ562" s="100"/>
      <c r="EA562" s="213"/>
      <c r="EB562" s="213"/>
      <c r="EC562" s="213"/>
      <c r="ED562" s="13"/>
    </row>
    <row r="563" spans="2:136" x14ac:dyDescent="0.2">
      <c r="B563" s="123" t="s">
        <v>262</v>
      </c>
      <c r="C563" s="32">
        <f>IF(C470="+X",D44,D43)</f>
        <v>26.565073615635743</v>
      </c>
      <c r="D563" s="17"/>
      <c r="E563" s="17"/>
      <c r="F563" s="17"/>
      <c r="G563" s="17"/>
      <c r="I563" s="17"/>
      <c r="K563" s="100"/>
      <c r="L563" s="17"/>
      <c r="M563" s="17"/>
      <c r="N563" s="17"/>
      <c r="O563" s="13"/>
      <c r="S563" s="123" t="s">
        <v>262</v>
      </c>
      <c r="T563" s="32">
        <f>IF(T470="+X",U44,U43)</f>
        <v>26.565073615635743</v>
      </c>
      <c r="U563" s="213"/>
      <c r="V563" s="213"/>
      <c r="W563" s="213"/>
      <c r="X563" s="213"/>
      <c r="Z563" s="213"/>
      <c r="AB563" s="100"/>
      <c r="AC563" s="213"/>
      <c r="AD563" s="213"/>
      <c r="AE563" s="213"/>
      <c r="AF563" s="13"/>
      <c r="AJ563" s="123" t="s">
        <v>262</v>
      </c>
      <c r="AK563" s="32">
        <f>IF(AK470="+X",AL44,AL43)</f>
        <v>26.565073615635743</v>
      </c>
      <c r="AL563" s="213"/>
      <c r="AM563" s="213"/>
      <c r="AN563" s="213"/>
      <c r="AO563" s="213"/>
      <c r="AQ563" s="213"/>
      <c r="AS563" s="100"/>
      <c r="AT563" s="213"/>
      <c r="AU563" s="213"/>
      <c r="AV563" s="213"/>
      <c r="AW563" s="13"/>
      <c r="BA563" s="123" t="s">
        <v>262</v>
      </c>
      <c r="BB563" s="32">
        <f>IF(BB470="+X",BC44,BC43)</f>
        <v>26.565073615635743</v>
      </c>
      <c r="BC563" s="213"/>
      <c r="BD563" s="213"/>
      <c r="BE563" s="213"/>
      <c r="BF563" s="213"/>
      <c r="BH563" s="213"/>
      <c r="BJ563" s="100"/>
      <c r="BK563" s="213"/>
      <c r="BL563" s="213"/>
      <c r="BM563" s="213"/>
      <c r="BN563" s="13"/>
      <c r="BR563" s="123" t="s">
        <v>262</v>
      </c>
      <c r="BS563" s="32">
        <f>IF(BS470="+X",BT44,BT43)</f>
        <v>26.565073615635743</v>
      </c>
      <c r="BT563" s="213"/>
      <c r="BU563" s="213"/>
      <c r="BV563" s="213"/>
      <c r="BW563" s="213"/>
      <c r="BY563" s="213"/>
      <c r="CA563" s="100"/>
      <c r="CB563" s="213"/>
      <c r="CC563" s="213"/>
      <c r="CD563" s="213"/>
      <c r="CE563" s="13"/>
      <c r="CI563" s="123" t="s">
        <v>262</v>
      </c>
      <c r="CJ563" s="32">
        <f>IF(CJ470="+X",CK44,CK43)</f>
        <v>26.565073615635743</v>
      </c>
      <c r="CK563" s="213"/>
      <c r="CL563" s="213"/>
      <c r="CM563" s="213"/>
      <c r="CN563" s="213"/>
      <c r="CP563" s="213"/>
      <c r="CR563" s="100"/>
      <c r="CS563" s="213"/>
      <c r="CT563" s="213"/>
      <c r="CU563" s="213"/>
      <c r="CV563" s="13"/>
      <c r="CZ563" s="123" t="s">
        <v>262</v>
      </c>
      <c r="DA563" s="32">
        <f>IF(DA470="+X",DB44,DB43)</f>
        <v>26.565073615635743</v>
      </c>
      <c r="DB563" s="213"/>
      <c r="DC563" s="213"/>
      <c r="DD563" s="213"/>
      <c r="DE563" s="213"/>
      <c r="DG563" s="213"/>
      <c r="DI563" s="100"/>
      <c r="DJ563" s="213"/>
      <c r="DK563" s="213"/>
      <c r="DL563" s="213"/>
      <c r="DM563" s="13"/>
      <c r="DQ563" s="123" t="s">
        <v>262</v>
      </c>
      <c r="DR563" s="32">
        <f>IF(DR470="+X",DS44,DS43)</f>
        <v>26.565073615635743</v>
      </c>
      <c r="DS563" s="213"/>
      <c r="DT563" s="213"/>
      <c r="DU563" s="213"/>
      <c r="DV563" s="213"/>
      <c r="DX563" s="213"/>
      <c r="DZ563" s="100"/>
      <c r="EA563" s="213"/>
      <c r="EB563" s="213"/>
      <c r="EC563" s="213"/>
      <c r="ED563" s="13"/>
    </row>
    <row r="564" spans="2:136" x14ac:dyDescent="0.2">
      <c r="B564" s="118" t="s">
        <v>4</v>
      </c>
      <c r="C564" s="21">
        <f>D37</f>
        <v>8</v>
      </c>
      <c r="D564" s="17"/>
      <c r="E564" s="17"/>
      <c r="F564" s="17"/>
      <c r="G564" s="17"/>
      <c r="I564" s="17"/>
      <c r="K564" s="100"/>
      <c r="L564" s="17"/>
      <c r="M564" s="17"/>
      <c r="N564" s="17"/>
      <c r="O564" s="13"/>
      <c r="S564" s="118" t="s">
        <v>4</v>
      </c>
      <c r="T564" s="21">
        <f>U37</f>
        <v>8</v>
      </c>
      <c r="U564" s="213"/>
      <c r="V564" s="213"/>
      <c r="W564" s="213"/>
      <c r="X564" s="213"/>
      <c r="Z564" s="213"/>
      <c r="AB564" s="100"/>
      <c r="AC564" s="213"/>
      <c r="AD564" s="213"/>
      <c r="AE564" s="213"/>
      <c r="AF564" s="13"/>
      <c r="AJ564" s="118" t="s">
        <v>4</v>
      </c>
      <c r="AK564" s="21">
        <f>AL37</f>
        <v>8</v>
      </c>
      <c r="AL564" s="213"/>
      <c r="AM564" s="213"/>
      <c r="AN564" s="213"/>
      <c r="AO564" s="213"/>
      <c r="AQ564" s="213"/>
      <c r="AS564" s="100"/>
      <c r="AT564" s="213"/>
      <c r="AU564" s="213"/>
      <c r="AV564" s="213"/>
      <c r="AW564" s="13"/>
      <c r="BA564" s="118" t="s">
        <v>4</v>
      </c>
      <c r="BB564" s="21">
        <f>BC37</f>
        <v>8</v>
      </c>
      <c r="BC564" s="213"/>
      <c r="BD564" s="213"/>
      <c r="BE564" s="213"/>
      <c r="BF564" s="213"/>
      <c r="BH564" s="213"/>
      <c r="BJ564" s="100"/>
      <c r="BK564" s="213"/>
      <c r="BL564" s="213"/>
      <c r="BM564" s="213"/>
      <c r="BN564" s="13"/>
      <c r="BR564" s="118" t="s">
        <v>4</v>
      </c>
      <c r="BS564" s="21">
        <f>BT37</f>
        <v>8</v>
      </c>
      <c r="BT564" s="213"/>
      <c r="BU564" s="213"/>
      <c r="BV564" s="213"/>
      <c r="BW564" s="213"/>
      <c r="BY564" s="213"/>
      <c r="CA564" s="100"/>
      <c r="CB564" s="213"/>
      <c r="CC564" s="213"/>
      <c r="CD564" s="213"/>
      <c r="CE564" s="13"/>
      <c r="CI564" s="118" t="s">
        <v>4</v>
      </c>
      <c r="CJ564" s="21">
        <f>CK37</f>
        <v>8</v>
      </c>
      <c r="CK564" s="213"/>
      <c r="CL564" s="213"/>
      <c r="CM564" s="213"/>
      <c r="CN564" s="213"/>
      <c r="CP564" s="213"/>
      <c r="CR564" s="100"/>
      <c r="CS564" s="213"/>
      <c r="CT564" s="213"/>
      <c r="CU564" s="213"/>
      <c r="CV564" s="13"/>
      <c r="CZ564" s="118" t="s">
        <v>4</v>
      </c>
      <c r="DA564" s="21">
        <f>DB37</f>
        <v>8</v>
      </c>
      <c r="DB564" s="213"/>
      <c r="DC564" s="213"/>
      <c r="DD564" s="213"/>
      <c r="DE564" s="213"/>
      <c r="DG564" s="213"/>
      <c r="DI564" s="100"/>
      <c r="DJ564" s="213"/>
      <c r="DK564" s="213"/>
      <c r="DL564" s="213"/>
      <c r="DM564" s="13"/>
      <c r="DQ564" s="118" t="s">
        <v>4</v>
      </c>
      <c r="DR564" s="21">
        <f>DS37</f>
        <v>8</v>
      </c>
      <c r="DS564" s="213"/>
      <c r="DT564" s="213"/>
      <c r="DU564" s="213"/>
      <c r="DV564" s="213"/>
      <c r="DX564" s="213"/>
      <c r="DZ564" s="100"/>
      <c r="EA564" s="213"/>
      <c r="EB564" s="213"/>
      <c r="EC564" s="213"/>
      <c r="ED564" s="13"/>
    </row>
    <row r="565" spans="2:136" x14ac:dyDescent="0.2">
      <c r="B565" s="118" t="s">
        <v>18</v>
      </c>
      <c r="C565" s="21">
        <f>D48</f>
        <v>10.5</v>
      </c>
      <c r="D565" s="17"/>
      <c r="E565" s="17"/>
      <c r="F565" s="17"/>
      <c r="G565" s="17"/>
      <c r="I565" s="17"/>
      <c r="K565" s="100"/>
      <c r="L565" s="17"/>
      <c r="M565" s="17"/>
      <c r="N565" s="17"/>
      <c r="O565" s="13"/>
      <c r="S565" s="118" t="s">
        <v>18</v>
      </c>
      <c r="T565" s="21">
        <f>U48</f>
        <v>10.5</v>
      </c>
      <c r="U565" s="213"/>
      <c r="V565" s="213"/>
      <c r="W565" s="213"/>
      <c r="X565" s="213"/>
      <c r="Z565" s="213"/>
      <c r="AB565" s="100"/>
      <c r="AC565" s="213"/>
      <c r="AD565" s="213"/>
      <c r="AE565" s="213"/>
      <c r="AF565" s="13"/>
      <c r="AJ565" s="118" t="s">
        <v>18</v>
      </c>
      <c r="AK565" s="21">
        <f>AL48</f>
        <v>10.5</v>
      </c>
      <c r="AL565" s="213"/>
      <c r="AM565" s="213"/>
      <c r="AN565" s="213"/>
      <c r="AO565" s="213"/>
      <c r="AQ565" s="213"/>
      <c r="AS565" s="100"/>
      <c r="AT565" s="213"/>
      <c r="AU565" s="213"/>
      <c r="AV565" s="213"/>
      <c r="AW565" s="13"/>
      <c r="BA565" s="118" t="s">
        <v>18</v>
      </c>
      <c r="BB565" s="21">
        <f>BC48</f>
        <v>10.5</v>
      </c>
      <c r="BC565" s="213"/>
      <c r="BD565" s="213"/>
      <c r="BE565" s="213"/>
      <c r="BF565" s="213"/>
      <c r="BH565" s="213"/>
      <c r="BJ565" s="100"/>
      <c r="BK565" s="213"/>
      <c r="BL565" s="213"/>
      <c r="BM565" s="213"/>
      <c r="BN565" s="13"/>
      <c r="BR565" s="118" t="s">
        <v>18</v>
      </c>
      <c r="BS565" s="21">
        <f>BT48</f>
        <v>10.5</v>
      </c>
      <c r="BT565" s="213"/>
      <c r="BU565" s="213"/>
      <c r="BV565" s="213"/>
      <c r="BW565" s="213"/>
      <c r="BY565" s="213"/>
      <c r="CA565" s="100"/>
      <c r="CB565" s="213"/>
      <c r="CC565" s="213"/>
      <c r="CD565" s="213"/>
      <c r="CE565" s="13"/>
      <c r="CI565" s="118" t="s">
        <v>18</v>
      </c>
      <c r="CJ565" s="21">
        <f>CK48</f>
        <v>10.5</v>
      </c>
      <c r="CK565" s="213"/>
      <c r="CL565" s="213"/>
      <c r="CM565" s="213"/>
      <c r="CN565" s="213"/>
      <c r="CP565" s="213"/>
      <c r="CR565" s="100"/>
      <c r="CS565" s="213"/>
      <c r="CT565" s="213"/>
      <c r="CU565" s="213"/>
      <c r="CV565" s="13"/>
      <c r="CZ565" s="118" t="s">
        <v>18</v>
      </c>
      <c r="DA565" s="21">
        <f>DB48</f>
        <v>10.5</v>
      </c>
      <c r="DB565" s="213"/>
      <c r="DC565" s="213"/>
      <c r="DD565" s="213"/>
      <c r="DE565" s="213"/>
      <c r="DG565" s="213"/>
      <c r="DI565" s="100"/>
      <c r="DJ565" s="213"/>
      <c r="DK565" s="213"/>
      <c r="DL565" s="213"/>
      <c r="DM565" s="13"/>
      <c r="DQ565" s="118" t="s">
        <v>18</v>
      </c>
      <c r="DR565" s="21">
        <f>DS48</f>
        <v>10.5</v>
      </c>
      <c r="DS565" s="213"/>
      <c r="DT565" s="213"/>
      <c r="DU565" s="213"/>
      <c r="DV565" s="213"/>
      <c r="DX565" s="213"/>
      <c r="DZ565" s="100"/>
      <c r="EA565" s="213"/>
      <c r="EB565" s="213"/>
      <c r="EC565" s="213"/>
      <c r="ED565" s="13"/>
    </row>
    <row r="566" spans="2:136" x14ac:dyDescent="0.2">
      <c r="B566" s="123" t="s">
        <v>17</v>
      </c>
      <c r="C566" s="32">
        <f>D47</f>
        <v>5</v>
      </c>
      <c r="D566" s="17"/>
      <c r="E566" s="17"/>
      <c r="F566" s="17"/>
      <c r="G566" s="17"/>
      <c r="I566" s="17"/>
      <c r="K566" s="17"/>
      <c r="L566" s="17"/>
      <c r="M566" s="17"/>
      <c r="N566" s="17"/>
      <c r="O566" s="13"/>
      <c r="S566" s="123" t="s">
        <v>17</v>
      </c>
      <c r="T566" s="32">
        <f>U47</f>
        <v>5</v>
      </c>
      <c r="U566" s="213"/>
      <c r="V566" s="213"/>
      <c r="W566" s="213"/>
      <c r="X566" s="213"/>
      <c r="Z566" s="213"/>
      <c r="AB566" s="213"/>
      <c r="AC566" s="213"/>
      <c r="AD566" s="213"/>
      <c r="AE566" s="213"/>
      <c r="AF566" s="13"/>
      <c r="AJ566" s="123" t="s">
        <v>17</v>
      </c>
      <c r="AK566" s="32">
        <f>AL47</f>
        <v>5</v>
      </c>
      <c r="AL566" s="213"/>
      <c r="AM566" s="213"/>
      <c r="AN566" s="213"/>
      <c r="AO566" s="213"/>
      <c r="AQ566" s="213"/>
      <c r="AS566" s="213"/>
      <c r="AT566" s="213"/>
      <c r="AU566" s="213"/>
      <c r="AV566" s="213"/>
      <c r="AW566" s="13"/>
      <c r="BA566" s="123" t="s">
        <v>17</v>
      </c>
      <c r="BB566" s="32">
        <f>BC47</f>
        <v>5</v>
      </c>
      <c r="BC566" s="213"/>
      <c r="BD566" s="213"/>
      <c r="BE566" s="213"/>
      <c r="BF566" s="213"/>
      <c r="BH566" s="213"/>
      <c r="BJ566" s="213"/>
      <c r="BK566" s="213"/>
      <c r="BL566" s="213"/>
      <c r="BM566" s="213"/>
      <c r="BN566" s="13"/>
      <c r="BR566" s="123" t="s">
        <v>17</v>
      </c>
      <c r="BS566" s="32">
        <f>BT47</f>
        <v>5</v>
      </c>
      <c r="BT566" s="213"/>
      <c r="BU566" s="213"/>
      <c r="BV566" s="213"/>
      <c r="BW566" s="213"/>
      <c r="BY566" s="213"/>
      <c r="CA566" s="213"/>
      <c r="CB566" s="213"/>
      <c r="CC566" s="213"/>
      <c r="CD566" s="213"/>
      <c r="CE566" s="13"/>
      <c r="CI566" s="123" t="s">
        <v>17</v>
      </c>
      <c r="CJ566" s="32">
        <f>CK47</f>
        <v>5</v>
      </c>
      <c r="CK566" s="213"/>
      <c r="CL566" s="213"/>
      <c r="CM566" s="213"/>
      <c r="CN566" s="213"/>
      <c r="CP566" s="213"/>
      <c r="CR566" s="213"/>
      <c r="CS566" s="213"/>
      <c r="CT566" s="213"/>
      <c r="CU566" s="213"/>
      <c r="CV566" s="13"/>
      <c r="CZ566" s="123" t="s">
        <v>17</v>
      </c>
      <c r="DA566" s="32">
        <f>DB47</f>
        <v>5</v>
      </c>
      <c r="DB566" s="213"/>
      <c r="DC566" s="213"/>
      <c r="DD566" s="213"/>
      <c r="DE566" s="213"/>
      <c r="DG566" s="213"/>
      <c r="DI566" s="213"/>
      <c r="DJ566" s="213"/>
      <c r="DK566" s="213"/>
      <c r="DL566" s="213"/>
      <c r="DM566" s="13"/>
      <c r="DQ566" s="123" t="s">
        <v>17</v>
      </c>
      <c r="DR566" s="32">
        <f>DS47</f>
        <v>5</v>
      </c>
      <c r="DS566" s="213"/>
      <c r="DT566" s="213"/>
      <c r="DU566" s="213"/>
      <c r="DV566" s="213"/>
      <c r="DX566" s="213"/>
      <c r="DZ566" s="213"/>
      <c r="EA566" s="213"/>
      <c r="EB566" s="213"/>
      <c r="EC566" s="213"/>
      <c r="ED566" s="13"/>
    </row>
    <row r="567" spans="2:136" ht="16" thickBot="1" x14ac:dyDescent="0.25">
      <c r="B567" s="13"/>
      <c r="C567" s="17"/>
      <c r="D567" s="17"/>
      <c r="E567" s="17"/>
      <c r="F567" s="17"/>
      <c r="G567" s="17"/>
      <c r="I567" s="17"/>
      <c r="K567" s="100"/>
      <c r="L567" s="17"/>
      <c r="M567" s="17"/>
      <c r="N567" s="17"/>
      <c r="O567" s="13"/>
      <c r="S567" s="13"/>
      <c r="T567" s="213"/>
      <c r="U567" s="213"/>
      <c r="V567" s="213"/>
      <c r="W567" s="213"/>
      <c r="X567" s="213"/>
      <c r="Z567" s="213"/>
      <c r="AB567" s="100"/>
      <c r="AC567" s="213"/>
      <c r="AD567" s="213"/>
      <c r="AE567" s="213"/>
      <c r="AF567" s="13"/>
      <c r="AJ567" s="13"/>
      <c r="AK567" s="213"/>
      <c r="AL567" s="213"/>
      <c r="AM567" s="213"/>
      <c r="AN567" s="213"/>
      <c r="AO567" s="213"/>
      <c r="AQ567" s="213"/>
      <c r="AS567" s="100"/>
      <c r="AT567" s="213"/>
      <c r="AU567" s="213"/>
      <c r="AV567" s="213"/>
      <c r="AW567" s="13"/>
      <c r="BA567" s="13"/>
      <c r="BB567" s="213"/>
      <c r="BC567" s="213"/>
      <c r="BD567" s="213"/>
      <c r="BE567" s="213"/>
      <c r="BF567" s="213"/>
      <c r="BH567" s="213"/>
      <c r="BJ567" s="100"/>
      <c r="BK567" s="213"/>
      <c r="BL567" s="213"/>
      <c r="BM567" s="213"/>
      <c r="BN567" s="13"/>
      <c r="BR567" s="13"/>
      <c r="BS567" s="213"/>
      <c r="BT567" s="213"/>
      <c r="BU567" s="213"/>
      <c r="BV567" s="213"/>
      <c r="BW567" s="213"/>
      <c r="BY567" s="213"/>
      <c r="CA567" s="100"/>
      <c r="CB567" s="213"/>
      <c r="CC567" s="213"/>
      <c r="CD567" s="213"/>
      <c r="CE567" s="13"/>
      <c r="CI567" s="13"/>
      <c r="CJ567" s="213"/>
      <c r="CK567" s="213"/>
      <c r="CL567" s="213"/>
      <c r="CM567" s="213"/>
      <c r="CN567" s="213"/>
      <c r="CP567" s="213"/>
      <c r="CR567" s="100"/>
      <c r="CS567" s="213"/>
      <c r="CT567" s="213"/>
      <c r="CU567" s="213"/>
      <c r="CV567" s="13"/>
      <c r="CZ567" s="13"/>
      <c r="DA567" s="213"/>
      <c r="DB567" s="213"/>
      <c r="DC567" s="213"/>
      <c r="DD567" s="213"/>
      <c r="DE567" s="213"/>
      <c r="DG567" s="213"/>
      <c r="DI567" s="100"/>
      <c r="DJ567" s="213"/>
      <c r="DK567" s="213"/>
      <c r="DL567" s="213"/>
      <c r="DM567" s="13"/>
      <c r="DQ567" s="13"/>
      <c r="DR567" s="213"/>
      <c r="DS567" s="213"/>
      <c r="DT567" s="213"/>
      <c r="DU567" s="213"/>
      <c r="DV567" s="213"/>
      <c r="DX567" s="213"/>
      <c r="DZ567" s="100"/>
      <c r="EA567" s="213"/>
      <c r="EB567" s="213"/>
      <c r="EC567" s="213"/>
      <c r="ED567" s="13"/>
    </row>
    <row r="568" spans="2:136" ht="16" thickBot="1" x14ac:dyDescent="0.25">
      <c r="B568" s="65" t="s">
        <v>43</v>
      </c>
      <c r="J568" s="235" t="s">
        <v>174</v>
      </c>
      <c r="K568" s="236"/>
      <c r="L568" s="236"/>
      <c r="M568" s="237"/>
      <c r="N568" s="235" t="s">
        <v>174</v>
      </c>
      <c r="O568" s="236"/>
      <c r="P568" s="236"/>
      <c r="Q568" s="237"/>
      <c r="S568" s="65" t="s">
        <v>43</v>
      </c>
      <c r="AA568" s="235" t="s">
        <v>174</v>
      </c>
      <c r="AB568" s="236"/>
      <c r="AC568" s="236"/>
      <c r="AD568" s="237"/>
      <c r="AE568" s="235" t="s">
        <v>174</v>
      </c>
      <c r="AF568" s="236"/>
      <c r="AG568" s="236"/>
      <c r="AH568" s="237"/>
      <c r="AJ568" s="65" t="s">
        <v>43</v>
      </c>
      <c r="AR568" s="235" t="s">
        <v>174</v>
      </c>
      <c r="AS568" s="236"/>
      <c r="AT568" s="236"/>
      <c r="AU568" s="237"/>
      <c r="AV568" s="235" t="s">
        <v>174</v>
      </c>
      <c r="AW568" s="236"/>
      <c r="AX568" s="236"/>
      <c r="AY568" s="237"/>
      <c r="BA568" s="65" t="s">
        <v>43</v>
      </c>
      <c r="BI568" s="235" t="s">
        <v>174</v>
      </c>
      <c r="BJ568" s="236"/>
      <c r="BK568" s="236"/>
      <c r="BL568" s="237"/>
      <c r="BM568" s="235" t="s">
        <v>174</v>
      </c>
      <c r="BN568" s="236"/>
      <c r="BO568" s="236"/>
      <c r="BP568" s="237"/>
      <c r="BR568" s="65" t="s">
        <v>43</v>
      </c>
      <c r="BZ568" s="235" t="s">
        <v>174</v>
      </c>
      <c r="CA568" s="236"/>
      <c r="CB568" s="236"/>
      <c r="CC568" s="237"/>
      <c r="CD568" s="235" t="s">
        <v>174</v>
      </c>
      <c r="CE568" s="236"/>
      <c r="CF568" s="236"/>
      <c r="CG568" s="237"/>
      <c r="CI568" s="65" t="s">
        <v>43</v>
      </c>
      <c r="CQ568" s="235" t="s">
        <v>174</v>
      </c>
      <c r="CR568" s="236"/>
      <c r="CS568" s="236"/>
      <c r="CT568" s="237"/>
      <c r="CU568" s="235" t="s">
        <v>174</v>
      </c>
      <c r="CV568" s="236"/>
      <c r="CW568" s="236"/>
      <c r="CX568" s="237"/>
      <c r="CZ568" s="65" t="s">
        <v>43</v>
      </c>
      <c r="DH568" s="235" t="s">
        <v>174</v>
      </c>
      <c r="DI568" s="236"/>
      <c r="DJ568" s="236"/>
      <c r="DK568" s="237"/>
      <c r="DL568" s="235" t="s">
        <v>174</v>
      </c>
      <c r="DM568" s="236"/>
      <c r="DN568" s="236"/>
      <c r="DO568" s="237"/>
      <c r="DQ568" s="65" t="s">
        <v>43</v>
      </c>
      <c r="DY568" s="235" t="s">
        <v>174</v>
      </c>
      <c r="DZ568" s="236"/>
      <c r="EA568" s="236"/>
      <c r="EB568" s="237"/>
      <c r="EC568" s="235" t="s">
        <v>174</v>
      </c>
      <c r="ED568" s="236"/>
      <c r="EE568" s="236"/>
      <c r="EF568" s="237"/>
    </row>
    <row r="569" spans="2:136" x14ac:dyDescent="0.2">
      <c r="J569" s="82" t="s">
        <v>176</v>
      </c>
      <c r="K569" s="31" t="s">
        <v>177</v>
      </c>
      <c r="L569" s="31" t="s">
        <v>178</v>
      </c>
      <c r="M569" s="31" t="s">
        <v>179</v>
      </c>
      <c r="N569" s="82" t="s">
        <v>176</v>
      </c>
      <c r="O569" s="31" t="s">
        <v>177</v>
      </c>
      <c r="P569" s="31" t="s">
        <v>178</v>
      </c>
      <c r="Q569" s="83" t="s">
        <v>179</v>
      </c>
      <c r="AA569" s="215" t="s">
        <v>176</v>
      </c>
      <c r="AB569" s="216" t="s">
        <v>177</v>
      </c>
      <c r="AC569" s="216" t="s">
        <v>178</v>
      </c>
      <c r="AD569" s="216" t="s">
        <v>179</v>
      </c>
      <c r="AE569" s="215" t="s">
        <v>176</v>
      </c>
      <c r="AF569" s="216" t="s">
        <v>177</v>
      </c>
      <c r="AG569" s="216" t="s">
        <v>178</v>
      </c>
      <c r="AH569" s="217" t="s">
        <v>179</v>
      </c>
      <c r="AR569" s="215" t="s">
        <v>176</v>
      </c>
      <c r="AS569" s="216" t="s">
        <v>177</v>
      </c>
      <c r="AT569" s="216" t="s">
        <v>178</v>
      </c>
      <c r="AU569" s="216" t="s">
        <v>179</v>
      </c>
      <c r="AV569" s="215" t="s">
        <v>176</v>
      </c>
      <c r="AW569" s="216" t="s">
        <v>177</v>
      </c>
      <c r="AX569" s="216" t="s">
        <v>178</v>
      </c>
      <c r="AY569" s="217" t="s">
        <v>179</v>
      </c>
      <c r="BI569" s="215" t="s">
        <v>176</v>
      </c>
      <c r="BJ569" s="216" t="s">
        <v>177</v>
      </c>
      <c r="BK569" s="216" t="s">
        <v>178</v>
      </c>
      <c r="BL569" s="216" t="s">
        <v>179</v>
      </c>
      <c r="BM569" s="215" t="s">
        <v>176</v>
      </c>
      <c r="BN569" s="216" t="s">
        <v>177</v>
      </c>
      <c r="BO569" s="216" t="s">
        <v>178</v>
      </c>
      <c r="BP569" s="217" t="s">
        <v>179</v>
      </c>
      <c r="BZ569" s="215" t="s">
        <v>176</v>
      </c>
      <c r="CA569" s="216" t="s">
        <v>177</v>
      </c>
      <c r="CB569" s="216" t="s">
        <v>178</v>
      </c>
      <c r="CC569" s="216" t="s">
        <v>179</v>
      </c>
      <c r="CD569" s="215" t="s">
        <v>176</v>
      </c>
      <c r="CE569" s="216" t="s">
        <v>177</v>
      </c>
      <c r="CF569" s="216" t="s">
        <v>178</v>
      </c>
      <c r="CG569" s="217" t="s">
        <v>179</v>
      </c>
      <c r="CQ569" s="215" t="s">
        <v>176</v>
      </c>
      <c r="CR569" s="216" t="s">
        <v>177</v>
      </c>
      <c r="CS569" s="216" t="s">
        <v>178</v>
      </c>
      <c r="CT569" s="216" t="s">
        <v>179</v>
      </c>
      <c r="CU569" s="215" t="s">
        <v>176</v>
      </c>
      <c r="CV569" s="216" t="s">
        <v>177</v>
      </c>
      <c r="CW569" s="216" t="s">
        <v>178</v>
      </c>
      <c r="CX569" s="217" t="s">
        <v>179</v>
      </c>
      <c r="DH569" s="215" t="s">
        <v>176</v>
      </c>
      <c r="DI569" s="216" t="s">
        <v>177</v>
      </c>
      <c r="DJ569" s="216" t="s">
        <v>178</v>
      </c>
      <c r="DK569" s="216" t="s">
        <v>179</v>
      </c>
      <c r="DL569" s="215" t="s">
        <v>176</v>
      </c>
      <c r="DM569" s="216" t="s">
        <v>177</v>
      </c>
      <c r="DN569" s="216" t="s">
        <v>178</v>
      </c>
      <c r="DO569" s="217" t="s">
        <v>179</v>
      </c>
      <c r="DY569" s="215" t="s">
        <v>176</v>
      </c>
      <c r="DZ569" s="216" t="s">
        <v>177</v>
      </c>
      <c r="EA569" s="216" t="s">
        <v>178</v>
      </c>
      <c r="EB569" s="216" t="s">
        <v>179</v>
      </c>
      <c r="EC569" s="215" t="s">
        <v>176</v>
      </c>
      <c r="ED569" s="216" t="s">
        <v>177</v>
      </c>
      <c r="EE569" s="216" t="s">
        <v>178</v>
      </c>
      <c r="EF569" s="217" t="s">
        <v>179</v>
      </c>
    </row>
    <row r="570" spans="2:136" x14ac:dyDescent="0.2">
      <c r="B570" s="13"/>
      <c r="C570" s="17"/>
      <c r="D570" s="61" t="s">
        <v>240</v>
      </c>
      <c r="E570" s="105" t="s">
        <v>241</v>
      </c>
      <c r="F570" s="105" t="s">
        <v>242</v>
      </c>
      <c r="G570" s="106" t="s">
        <v>243</v>
      </c>
      <c r="H570" s="61" t="s">
        <v>244</v>
      </c>
      <c r="I570" s="106" t="s">
        <v>245</v>
      </c>
      <c r="J570" s="235" t="s">
        <v>246</v>
      </c>
      <c r="K570" s="236"/>
      <c r="L570" s="236"/>
      <c r="M570" s="237"/>
      <c r="N570" s="236" t="s">
        <v>247</v>
      </c>
      <c r="O570" s="236"/>
      <c r="P570" s="236"/>
      <c r="Q570" s="237"/>
      <c r="S570" s="13"/>
      <c r="T570" s="213"/>
      <c r="U570" s="206" t="s">
        <v>240</v>
      </c>
      <c r="V570" s="207" t="s">
        <v>241</v>
      </c>
      <c r="W570" s="207" t="s">
        <v>242</v>
      </c>
      <c r="X570" s="208" t="s">
        <v>243</v>
      </c>
      <c r="Y570" s="206" t="s">
        <v>244</v>
      </c>
      <c r="Z570" s="208" t="s">
        <v>245</v>
      </c>
      <c r="AA570" s="235" t="s">
        <v>246</v>
      </c>
      <c r="AB570" s="236"/>
      <c r="AC570" s="236"/>
      <c r="AD570" s="237"/>
      <c r="AE570" s="236" t="s">
        <v>247</v>
      </c>
      <c r="AF570" s="236"/>
      <c r="AG570" s="236"/>
      <c r="AH570" s="237"/>
      <c r="AJ570" s="13"/>
      <c r="AK570" s="213"/>
      <c r="AL570" s="206" t="s">
        <v>240</v>
      </c>
      <c r="AM570" s="207" t="s">
        <v>241</v>
      </c>
      <c r="AN570" s="207" t="s">
        <v>242</v>
      </c>
      <c r="AO570" s="208" t="s">
        <v>243</v>
      </c>
      <c r="AP570" s="206" t="s">
        <v>244</v>
      </c>
      <c r="AQ570" s="208" t="s">
        <v>245</v>
      </c>
      <c r="AR570" s="235" t="s">
        <v>246</v>
      </c>
      <c r="AS570" s="236"/>
      <c r="AT570" s="236"/>
      <c r="AU570" s="237"/>
      <c r="AV570" s="236" t="s">
        <v>247</v>
      </c>
      <c r="AW570" s="236"/>
      <c r="AX570" s="236"/>
      <c r="AY570" s="237"/>
      <c r="BA570" s="13"/>
      <c r="BB570" s="213"/>
      <c r="BC570" s="206" t="s">
        <v>240</v>
      </c>
      <c r="BD570" s="207" t="s">
        <v>241</v>
      </c>
      <c r="BE570" s="207" t="s">
        <v>242</v>
      </c>
      <c r="BF570" s="208" t="s">
        <v>243</v>
      </c>
      <c r="BG570" s="206" t="s">
        <v>244</v>
      </c>
      <c r="BH570" s="208" t="s">
        <v>245</v>
      </c>
      <c r="BI570" s="235" t="s">
        <v>246</v>
      </c>
      <c r="BJ570" s="236"/>
      <c r="BK570" s="236"/>
      <c r="BL570" s="237"/>
      <c r="BM570" s="236" t="s">
        <v>247</v>
      </c>
      <c r="BN570" s="236"/>
      <c r="BO570" s="236"/>
      <c r="BP570" s="237"/>
      <c r="BR570" s="13"/>
      <c r="BS570" s="213"/>
      <c r="BT570" s="206" t="s">
        <v>240</v>
      </c>
      <c r="BU570" s="207" t="s">
        <v>241</v>
      </c>
      <c r="BV570" s="207" t="s">
        <v>242</v>
      </c>
      <c r="BW570" s="208" t="s">
        <v>243</v>
      </c>
      <c r="BX570" s="206" t="s">
        <v>244</v>
      </c>
      <c r="BY570" s="208" t="s">
        <v>245</v>
      </c>
      <c r="BZ570" s="235" t="s">
        <v>246</v>
      </c>
      <c r="CA570" s="236"/>
      <c r="CB570" s="236"/>
      <c r="CC570" s="237"/>
      <c r="CD570" s="236" t="s">
        <v>247</v>
      </c>
      <c r="CE570" s="236"/>
      <c r="CF570" s="236"/>
      <c r="CG570" s="237"/>
      <c r="CI570" s="13"/>
      <c r="CJ570" s="213"/>
      <c r="CK570" s="206" t="s">
        <v>240</v>
      </c>
      <c r="CL570" s="207" t="s">
        <v>241</v>
      </c>
      <c r="CM570" s="207" t="s">
        <v>242</v>
      </c>
      <c r="CN570" s="208" t="s">
        <v>243</v>
      </c>
      <c r="CO570" s="206" t="s">
        <v>244</v>
      </c>
      <c r="CP570" s="208" t="s">
        <v>245</v>
      </c>
      <c r="CQ570" s="235" t="s">
        <v>246</v>
      </c>
      <c r="CR570" s="236"/>
      <c r="CS570" s="236"/>
      <c r="CT570" s="237"/>
      <c r="CU570" s="236" t="s">
        <v>247</v>
      </c>
      <c r="CV570" s="236"/>
      <c r="CW570" s="236"/>
      <c r="CX570" s="237"/>
      <c r="CZ570" s="13"/>
      <c r="DA570" s="213"/>
      <c r="DB570" s="206" t="s">
        <v>240</v>
      </c>
      <c r="DC570" s="207" t="s">
        <v>241</v>
      </c>
      <c r="DD570" s="207" t="s">
        <v>242</v>
      </c>
      <c r="DE570" s="208" t="s">
        <v>243</v>
      </c>
      <c r="DF570" s="206" t="s">
        <v>244</v>
      </c>
      <c r="DG570" s="208" t="s">
        <v>245</v>
      </c>
      <c r="DH570" s="235" t="s">
        <v>246</v>
      </c>
      <c r="DI570" s="236"/>
      <c r="DJ570" s="236"/>
      <c r="DK570" s="237"/>
      <c r="DL570" s="236" t="s">
        <v>247</v>
      </c>
      <c r="DM570" s="236"/>
      <c r="DN570" s="236"/>
      <c r="DO570" s="237"/>
      <c r="DQ570" s="13"/>
      <c r="DR570" s="213"/>
      <c r="DS570" s="206" t="s">
        <v>240</v>
      </c>
      <c r="DT570" s="207" t="s">
        <v>241</v>
      </c>
      <c r="DU570" s="207" t="s">
        <v>242</v>
      </c>
      <c r="DV570" s="208" t="s">
        <v>243</v>
      </c>
      <c r="DW570" s="206" t="s">
        <v>244</v>
      </c>
      <c r="DX570" s="208" t="s">
        <v>245</v>
      </c>
      <c r="DY570" s="235" t="s">
        <v>246</v>
      </c>
      <c r="DZ570" s="236"/>
      <c r="EA570" s="236"/>
      <c r="EB570" s="237"/>
      <c r="EC570" s="236" t="s">
        <v>247</v>
      </c>
      <c r="ED570" s="236"/>
      <c r="EE570" s="236"/>
      <c r="EF570" s="237"/>
    </row>
    <row r="571" spans="2:136" x14ac:dyDescent="0.2">
      <c r="B571" s="13"/>
      <c r="C571" s="17"/>
      <c r="D571" s="188" t="str">
        <f>C550</f>
        <v>+X</v>
      </c>
      <c r="E571" s="189" t="str">
        <f>C551</f>
        <v>-X</v>
      </c>
      <c r="F571" s="189" t="str">
        <f>C552</f>
        <v>+Y</v>
      </c>
      <c r="G571" s="190" t="str">
        <f>C553</f>
        <v>-Y</v>
      </c>
      <c r="H571" s="188" t="str">
        <f>C554</f>
        <v>+X</v>
      </c>
      <c r="I571" s="190" t="str">
        <f>C555</f>
        <v>-X</v>
      </c>
      <c r="J571" s="245" t="str">
        <f>C556</f>
        <v>+Y</v>
      </c>
      <c r="K571" s="246"/>
      <c r="L571" s="246"/>
      <c r="M571" s="247"/>
      <c r="N571" s="245" t="str">
        <f>C557</f>
        <v>-Y</v>
      </c>
      <c r="O571" s="246"/>
      <c r="P571" s="246"/>
      <c r="Q571" s="247"/>
      <c r="S571" s="13"/>
      <c r="T571" s="213"/>
      <c r="U571" s="188" t="str">
        <f>T550</f>
        <v>+X</v>
      </c>
      <c r="V571" s="189" t="str">
        <f>T551</f>
        <v>-X</v>
      </c>
      <c r="W571" s="189" t="str">
        <f>T552</f>
        <v>+Y</v>
      </c>
      <c r="X571" s="190" t="str">
        <f>T553</f>
        <v>-Y</v>
      </c>
      <c r="Y571" s="188" t="str">
        <f>T554</f>
        <v>+X</v>
      </c>
      <c r="Z571" s="190" t="str">
        <f>T555</f>
        <v>-X</v>
      </c>
      <c r="AA571" s="245" t="str">
        <f>T556</f>
        <v>+Y</v>
      </c>
      <c r="AB571" s="246"/>
      <c r="AC571" s="246"/>
      <c r="AD571" s="247"/>
      <c r="AE571" s="245" t="str">
        <f>T557</f>
        <v>-Y</v>
      </c>
      <c r="AF571" s="246"/>
      <c r="AG571" s="246"/>
      <c r="AH571" s="247"/>
      <c r="AJ571" s="13"/>
      <c r="AK571" s="213"/>
      <c r="AL571" s="188" t="str">
        <f>AK550</f>
        <v>+X</v>
      </c>
      <c r="AM571" s="189" t="str">
        <f>AK551</f>
        <v>-X</v>
      </c>
      <c r="AN571" s="189" t="str">
        <f>AK552</f>
        <v>+Y</v>
      </c>
      <c r="AO571" s="190" t="str">
        <f>AK553</f>
        <v>-Y</v>
      </c>
      <c r="AP571" s="188" t="str">
        <f>AK554</f>
        <v>+X</v>
      </c>
      <c r="AQ571" s="190" t="str">
        <f>AK555</f>
        <v>-X</v>
      </c>
      <c r="AR571" s="245" t="str">
        <f>AK556</f>
        <v>+Y</v>
      </c>
      <c r="AS571" s="246"/>
      <c r="AT571" s="246"/>
      <c r="AU571" s="247"/>
      <c r="AV571" s="245" t="str">
        <f>AK557</f>
        <v>-Y</v>
      </c>
      <c r="AW571" s="246"/>
      <c r="AX571" s="246"/>
      <c r="AY571" s="247"/>
      <c r="BA571" s="13"/>
      <c r="BB571" s="213"/>
      <c r="BC571" s="188" t="str">
        <f>BB550</f>
        <v>+X</v>
      </c>
      <c r="BD571" s="189" t="str">
        <f>BB551</f>
        <v>-X</v>
      </c>
      <c r="BE571" s="189" t="str">
        <f>BB552</f>
        <v>+Y</v>
      </c>
      <c r="BF571" s="190" t="str">
        <f>BB553</f>
        <v>-Y</v>
      </c>
      <c r="BG571" s="188" t="str">
        <f>BB554</f>
        <v>+X</v>
      </c>
      <c r="BH571" s="190" t="str">
        <f>BB555</f>
        <v>-X</v>
      </c>
      <c r="BI571" s="245" t="str">
        <f>BB556</f>
        <v>+Y</v>
      </c>
      <c r="BJ571" s="246"/>
      <c r="BK571" s="246"/>
      <c r="BL571" s="247"/>
      <c r="BM571" s="245" t="str">
        <f>BB557</f>
        <v>-Y</v>
      </c>
      <c r="BN571" s="246"/>
      <c r="BO571" s="246"/>
      <c r="BP571" s="247"/>
      <c r="BR571" s="13"/>
      <c r="BS571" s="213"/>
      <c r="BT571" s="188" t="str">
        <f>BS550</f>
        <v>+Y</v>
      </c>
      <c r="BU571" s="189" t="str">
        <f>BS551</f>
        <v>-Y</v>
      </c>
      <c r="BV571" s="189" t="str">
        <f>BS552</f>
        <v>+X</v>
      </c>
      <c r="BW571" s="190" t="str">
        <f>BS553</f>
        <v>-X</v>
      </c>
      <c r="BX571" s="188" t="str">
        <f>BS554</f>
        <v>+Y</v>
      </c>
      <c r="BY571" s="190" t="str">
        <f>BS555</f>
        <v>-Y</v>
      </c>
      <c r="BZ571" s="245" t="str">
        <f>BS556</f>
        <v>+X</v>
      </c>
      <c r="CA571" s="246"/>
      <c r="CB571" s="246"/>
      <c r="CC571" s="247"/>
      <c r="CD571" s="245" t="str">
        <f>BS557</f>
        <v>-X</v>
      </c>
      <c r="CE571" s="246"/>
      <c r="CF571" s="246"/>
      <c r="CG571" s="247"/>
      <c r="CI571" s="13"/>
      <c r="CJ571" s="213"/>
      <c r="CK571" s="188" t="str">
        <f>CJ550</f>
        <v>+Y</v>
      </c>
      <c r="CL571" s="189" t="str">
        <f>CJ551</f>
        <v>-Y</v>
      </c>
      <c r="CM571" s="189" t="str">
        <f>CJ552</f>
        <v>+X</v>
      </c>
      <c r="CN571" s="190" t="str">
        <f>CJ553</f>
        <v>-X</v>
      </c>
      <c r="CO571" s="188" t="str">
        <f>CJ554</f>
        <v>+Y</v>
      </c>
      <c r="CP571" s="190" t="str">
        <f>CJ555</f>
        <v>-Y</v>
      </c>
      <c r="CQ571" s="245" t="str">
        <f>CJ556</f>
        <v>+X</v>
      </c>
      <c r="CR571" s="246"/>
      <c r="CS571" s="246"/>
      <c r="CT571" s="247"/>
      <c r="CU571" s="245" t="str">
        <f>CJ557</f>
        <v>-X</v>
      </c>
      <c r="CV571" s="246"/>
      <c r="CW571" s="246"/>
      <c r="CX571" s="247"/>
      <c r="CZ571" s="13"/>
      <c r="DA571" s="213"/>
      <c r="DB571" s="188" t="str">
        <f>DA550</f>
        <v>+Y</v>
      </c>
      <c r="DC571" s="189" t="str">
        <f>DA551</f>
        <v>-Y</v>
      </c>
      <c r="DD571" s="189" t="str">
        <f>DA552</f>
        <v>+X</v>
      </c>
      <c r="DE571" s="190" t="str">
        <f>DA553</f>
        <v>-X</v>
      </c>
      <c r="DF571" s="188" t="str">
        <f>DA554</f>
        <v>+Y</v>
      </c>
      <c r="DG571" s="190" t="str">
        <f>DA555</f>
        <v>-Y</v>
      </c>
      <c r="DH571" s="245" t="str">
        <f>DA556</f>
        <v>+X</v>
      </c>
      <c r="DI571" s="246"/>
      <c r="DJ571" s="246"/>
      <c r="DK571" s="247"/>
      <c r="DL571" s="245" t="str">
        <f>DA557</f>
        <v>-X</v>
      </c>
      <c r="DM571" s="246"/>
      <c r="DN571" s="246"/>
      <c r="DO571" s="247"/>
      <c r="DQ571" s="13"/>
      <c r="DR571" s="213"/>
      <c r="DS571" s="188" t="str">
        <f>DR550</f>
        <v>+Y</v>
      </c>
      <c r="DT571" s="189" t="str">
        <f>DR551</f>
        <v>-Y</v>
      </c>
      <c r="DU571" s="189" t="str">
        <f>DR552</f>
        <v>+X</v>
      </c>
      <c r="DV571" s="190" t="str">
        <f>DR553</f>
        <v>-X</v>
      </c>
      <c r="DW571" s="188" t="str">
        <f>DR554</f>
        <v>+Y</v>
      </c>
      <c r="DX571" s="190" t="str">
        <f>DR555</f>
        <v>-Y</v>
      </c>
      <c r="DY571" s="245" t="str">
        <f>DR556</f>
        <v>+X</v>
      </c>
      <c r="DZ571" s="246"/>
      <c r="EA571" s="246"/>
      <c r="EB571" s="247"/>
      <c r="EC571" s="245" t="str">
        <f>DR557</f>
        <v>-X</v>
      </c>
      <c r="ED571" s="246"/>
      <c r="EE571" s="246"/>
      <c r="EF571" s="247"/>
    </row>
    <row r="572" spans="2:136" x14ac:dyDescent="0.2">
      <c r="B572" s="121" t="s">
        <v>310</v>
      </c>
      <c r="C572" s="31"/>
      <c r="D572" s="198">
        <f>IF(D571="+X",-1,0)</f>
        <v>-1</v>
      </c>
      <c r="E572" s="159">
        <f>IF(D571="+X",1,0)</f>
        <v>1</v>
      </c>
      <c r="F572" s="159">
        <f>IF(F571="+X",-1,0)</f>
        <v>0</v>
      </c>
      <c r="G572" s="170">
        <f>IF(F571="+X",1,0)</f>
        <v>0</v>
      </c>
      <c r="H572" s="159">
        <f>IF(H571="+X",-SIN(C563*PI()/180),0)</f>
        <v>-0.44721394578150375</v>
      </c>
      <c r="I572" s="170">
        <f>-H572</f>
        <v>0.44721394578150375</v>
      </c>
      <c r="J572" s="198">
        <f>IF(J571="+X",-SIN(C562*PI()/180),0)</f>
        <v>0</v>
      </c>
      <c r="K572" s="159">
        <f>J572</f>
        <v>0</v>
      </c>
      <c r="L572" s="159">
        <f>K572</f>
        <v>0</v>
      </c>
      <c r="M572" s="170">
        <f>L572</f>
        <v>0</v>
      </c>
      <c r="N572" s="198">
        <f>-J572</f>
        <v>0</v>
      </c>
      <c r="O572" s="159">
        <f>N572</f>
        <v>0</v>
      </c>
      <c r="P572" s="159">
        <f>O572</f>
        <v>0</v>
      </c>
      <c r="Q572" s="170">
        <f>P572</f>
        <v>0</v>
      </c>
      <c r="S572" s="121" t="s">
        <v>310</v>
      </c>
      <c r="T572" s="216"/>
      <c r="U572" s="198">
        <f>IF(U571="+X",-1,0)</f>
        <v>-1</v>
      </c>
      <c r="V572" s="159">
        <f>IF(U571="+X",1,0)</f>
        <v>1</v>
      </c>
      <c r="W572" s="159">
        <f>IF(W571="+X",-1,0)</f>
        <v>0</v>
      </c>
      <c r="X572" s="170">
        <f>IF(W571="+X",1,0)</f>
        <v>0</v>
      </c>
      <c r="Y572" s="159">
        <f>IF(Y571="+X",-SIN(T563*PI()/180),0)</f>
        <v>-0.44721394578150375</v>
      </c>
      <c r="Z572" s="170">
        <f>-Y572</f>
        <v>0.44721394578150375</v>
      </c>
      <c r="AA572" s="198">
        <f>IF(AA571="+X",-SIN(T562*PI()/180),0)</f>
        <v>0</v>
      </c>
      <c r="AB572" s="159">
        <f>AA572</f>
        <v>0</v>
      </c>
      <c r="AC572" s="159">
        <f>AB572</f>
        <v>0</v>
      </c>
      <c r="AD572" s="170">
        <f>AC572</f>
        <v>0</v>
      </c>
      <c r="AE572" s="198">
        <f>-AA572</f>
        <v>0</v>
      </c>
      <c r="AF572" s="159">
        <f>AE572</f>
        <v>0</v>
      </c>
      <c r="AG572" s="159">
        <f>AF572</f>
        <v>0</v>
      </c>
      <c r="AH572" s="170">
        <f>AG572</f>
        <v>0</v>
      </c>
      <c r="AJ572" s="121" t="s">
        <v>310</v>
      </c>
      <c r="AK572" s="216"/>
      <c r="AL572" s="198">
        <f>IF(AL571="+X",-1,0)</f>
        <v>-1</v>
      </c>
      <c r="AM572" s="159">
        <f>IF(AL571="+X",1,0)</f>
        <v>1</v>
      </c>
      <c r="AN572" s="159">
        <f>IF(AN571="+X",-1,0)</f>
        <v>0</v>
      </c>
      <c r="AO572" s="170">
        <f>IF(AN571="+X",1,0)</f>
        <v>0</v>
      </c>
      <c r="AP572" s="159">
        <f>IF(AP571="+X",-SIN(AK563*PI()/180),0)</f>
        <v>-0.44721394578150375</v>
      </c>
      <c r="AQ572" s="170">
        <f>-AP572</f>
        <v>0.44721394578150375</v>
      </c>
      <c r="AR572" s="198">
        <f>IF(AR571="+X",-SIN(AK562*PI()/180),0)</f>
        <v>0</v>
      </c>
      <c r="AS572" s="159">
        <f>AR572</f>
        <v>0</v>
      </c>
      <c r="AT572" s="159">
        <f>AS572</f>
        <v>0</v>
      </c>
      <c r="AU572" s="170">
        <f>AT572</f>
        <v>0</v>
      </c>
      <c r="AV572" s="198">
        <f>-AR572</f>
        <v>0</v>
      </c>
      <c r="AW572" s="159">
        <f>AV572</f>
        <v>0</v>
      </c>
      <c r="AX572" s="159">
        <f>AW572</f>
        <v>0</v>
      </c>
      <c r="AY572" s="170">
        <f>AX572</f>
        <v>0</v>
      </c>
      <c r="BA572" s="121" t="s">
        <v>310</v>
      </c>
      <c r="BB572" s="216"/>
      <c r="BC572" s="198">
        <f>IF(BC571="+X",-1,0)</f>
        <v>-1</v>
      </c>
      <c r="BD572" s="159">
        <f>IF(BC571="+X",1,0)</f>
        <v>1</v>
      </c>
      <c r="BE572" s="159">
        <f>IF(BE571="+X",-1,0)</f>
        <v>0</v>
      </c>
      <c r="BF572" s="170">
        <f>IF(BE571="+X",1,0)</f>
        <v>0</v>
      </c>
      <c r="BG572" s="159">
        <f>IF(BG571="+X",-SIN(BB563*PI()/180),0)</f>
        <v>-0.44721394578150375</v>
      </c>
      <c r="BH572" s="170">
        <f>-BG572</f>
        <v>0.44721394578150375</v>
      </c>
      <c r="BI572" s="198">
        <f>IF(BI571="+X",-SIN(BB562*PI()/180),0)</f>
        <v>0</v>
      </c>
      <c r="BJ572" s="159">
        <f>BI572</f>
        <v>0</v>
      </c>
      <c r="BK572" s="159">
        <f>BJ572</f>
        <v>0</v>
      </c>
      <c r="BL572" s="170">
        <f>BK572</f>
        <v>0</v>
      </c>
      <c r="BM572" s="198">
        <f>-BI572</f>
        <v>0</v>
      </c>
      <c r="BN572" s="159">
        <f>BM572</f>
        <v>0</v>
      </c>
      <c r="BO572" s="159">
        <f>BN572</f>
        <v>0</v>
      </c>
      <c r="BP572" s="170">
        <f>BO572</f>
        <v>0</v>
      </c>
      <c r="BR572" s="121" t="s">
        <v>310</v>
      </c>
      <c r="BS572" s="216"/>
      <c r="BT572" s="198">
        <f>IF(BT571="+X",-1,0)</f>
        <v>0</v>
      </c>
      <c r="BU572" s="159">
        <f>IF(BT571="+X",1,0)</f>
        <v>0</v>
      </c>
      <c r="BV572" s="159">
        <f>IF(BV571="+X",-1,0)</f>
        <v>-1</v>
      </c>
      <c r="BW572" s="170">
        <f>IF(BV571="+X",1,0)</f>
        <v>1</v>
      </c>
      <c r="BX572" s="159">
        <f>IF(BX571="+X",-SIN(BS563*PI()/180),0)</f>
        <v>0</v>
      </c>
      <c r="BY572" s="170">
        <f>-BX572</f>
        <v>0</v>
      </c>
      <c r="BZ572" s="198">
        <f>IF(BZ571="+X",-SIN(BS562*PI()/180),0)</f>
        <v>-0.44721394578150375</v>
      </c>
      <c r="CA572" s="159">
        <f>BZ572</f>
        <v>-0.44721394578150375</v>
      </c>
      <c r="CB572" s="159">
        <f>CA572</f>
        <v>-0.44721394578150375</v>
      </c>
      <c r="CC572" s="170">
        <f>CB572</f>
        <v>-0.44721394578150375</v>
      </c>
      <c r="CD572" s="198">
        <f>-BZ572</f>
        <v>0.44721394578150375</v>
      </c>
      <c r="CE572" s="159">
        <f>CD572</f>
        <v>0.44721394578150375</v>
      </c>
      <c r="CF572" s="159">
        <f>CE572</f>
        <v>0.44721394578150375</v>
      </c>
      <c r="CG572" s="170">
        <f>CF572</f>
        <v>0.44721394578150375</v>
      </c>
      <c r="CI572" s="121" t="s">
        <v>310</v>
      </c>
      <c r="CJ572" s="216"/>
      <c r="CK572" s="198">
        <f>IF(CK571="+X",-1,0)</f>
        <v>0</v>
      </c>
      <c r="CL572" s="159">
        <f>IF(CK571="+X",1,0)</f>
        <v>0</v>
      </c>
      <c r="CM572" s="159">
        <f>IF(CM571="+X",-1,0)</f>
        <v>-1</v>
      </c>
      <c r="CN572" s="170">
        <f>IF(CM571="+X",1,0)</f>
        <v>1</v>
      </c>
      <c r="CO572" s="159">
        <f>IF(CO571="+X",-SIN(CJ563*PI()/180),0)</f>
        <v>0</v>
      </c>
      <c r="CP572" s="170">
        <f>-CO572</f>
        <v>0</v>
      </c>
      <c r="CQ572" s="198">
        <f>IF(CQ571="+X",-SIN(CJ562*PI()/180),0)</f>
        <v>-0.44721394578150375</v>
      </c>
      <c r="CR572" s="159">
        <f>CQ572</f>
        <v>-0.44721394578150375</v>
      </c>
      <c r="CS572" s="159">
        <f>CR572</f>
        <v>-0.44721394578150375</v>
      </c>
      <c r="CT572" s="170">
        <f>CS572</f>
        <v>-0.44721394578150375</v>
      </c>
      <c r="CU572" s="198">
        <f>-CQ572</f>
        <v>0.44721394578150375</v>
      </c>
      <c r="CV572" s="159">
        <f>CU572</f>
        <v>0.44721394578150375</v>
      </c>
      <c r="CW572" s="159">
        <f>CV572</f>
        <v>0.44721394578150375</v>
      </c>
      <c r="CX572" s="170">
        <f>CW572</f>
        <v>0.44721394578150375</v>
      </c>
      <c r="CZ572" s="121" t="s">
        <v>310</v>
      </c>
      <c r="DA572" s="216"/>
      <c r="DB572" s="198">
        <f>IF(DB571="+X",-1,0)</f>
        <v>0</v>
      </c>
      <c r="DC572" s="159">
        <f>IF(DB571="+X",1,0)</f>
        <v>0</v>
      </c>
      <c r="DD572" s="159">
        <f>IF(DD571="+X",-1,0)</f>
        <v>-1</v>
      </c>
      <c r="DE572" s="170">
        <f>IF(DD571="+X",1,0)</f>
        <v>1</v>
      </c>
      <c r="DF572" s="159">
        <f>IF(DF571="+X",-SIN(DA563*PI()/180),0)</f>
        <v>0</v>
      </c>
      <c r="DG572" s="170">
        <f>-DF572</f>
        <v>0</v>
      </c>
      <c r="DH572" s="198">
        <f>IF(DH571="+X",-SIN(DA562*PI()/180),0)</f>
        <v>-0.44721394578150375</v>
      </c>
      <c r="DI572" s="159">
        <f>DH572</f>
        <v>-0.44721394578150375</v>
      </c>
      <c r="DJ572" s="159">
        <f>DI572</f>
        <v>-0.44721394578150375</v>
      </c>
      <c r="DK572" s="170">
        <f>DJ572</f>
        <v>-0.44721394578150375</v>
      </c>
      <c r="DL572" s="198">
        <f>-DH572</f>
        <v>0.44721394578150375</v>
      </c>
      <c r="DM572" s="159">
        <f>DL572</f>
        <v>0.44721394578150375</v>
      </c>
      <c r="DN572" s="159">
        <f>DM572</f>
        <v>0.44721394578150375</v>
      </c>
      <c r="DO572" s="170">
        <f>DN572</f>
        <v>0.44721394578150375</v>
      </c>
      <c r="DQ572" s="121" t="s">
        <v>310</v>
      </c>
      <c r="DR572" s="216"/>
      <c r="DS572" s="198">
        <f>IF(DS571="+X",-1,0)</f>
        <v>0</v>
      </c>
      <c r="DT572" s="159">
        <f>IF(DS571="+X",1,0)</f>
        <v>0</v>
      </c>
      <c r="DU572" s="159">
        <f>IF(DU571="+X",-1,0)</f>
        <v>-1</v>
      </c>
      <c r="DV572" s="170">
        <f>IF(DU571="+X",1,0)</f>
        <v>1</v>
      </c>
      <c r="DW572" s="159">
        <f>IF(DW571="+X",-SIN(DR563*PI()/180),0)</f>
        <v>0</v>
      </c>
      <c r="DX572" s="170">
        <f>-DW572</f>
        <v>0</v>
      </c>
      <c r="DY572" s="198">
        <f>IF(DY571="+X",-SIN(DR562*PI()/180),0)</f>
        <v>-0.44721394578150375</v>
      </c>
      <c r="DZ572" s="159">
        <f>DY572</f>
        <v>-0.44721394578150375</v>
      </c>
      <c r="EA572" s="159">
        <f>DZ572</f>
        <v>-0.44721394578150375</v>
      </c>
      <c r="EB572" s="170">
        <f>EA572</f>
        <v>-0.44721394578150375</v>
      </c>
      <c r="EC572" s="198">
        <f>-DY572</f>
        <v>0.44721394578150375</v>
      </c>
      <c r="ED572" s="159">
        <f>EC572</f>
        <v>0.44721394578150375</v>
      </c>
      <c r="EE572" s="159">
        <f>ED572</f>
        <v>0.44721394578150375</v>
      </c>
      <c r="EF572" s="170">
        <f>EE572</f>
        <v>0.44721394578150375</v>
      </c>
    </row>
    <row r="573" spans="2:136" x14ac:dyDescent="0.2">
      <c r="B573" s="118" t="s">
        <v>311</v>
      </c>
      <c r="C573" s="17"/>
      <c r="D573" s="181">
        <f>IF(D571="+X",0,-1)</f>
        <v>0</v>
      </c>
      <c r="E573" s="70">
        <f>IF(D571="+X",0,1)</f>
        <v>0</v>
      </c>
      <c r="F573" s="70">
        <f>IF(F571="+X",0,-1)</f>
        <v>-1</v>
      </c>
      <c r="G573" s="199">
        <f>IF(F571="+X",0,1)</f>
        <v>1</v>
      </c>
      <c r="H573" s="70">
        <f>IF(H571="+Y",-SIN(C563*PI()/180),0)</f>
        <v>0</v>
      </c>
      <c r="I573" s="199">
        <f>-H573</f>
        <v>0</v>
      </c>
      <c r="J573" s="181">
        <f>IF(J571="+Y",-SIN(C562*PI()/180),0)</f>
        <v>-0.44721394578150375</v>
      </c>
      <c r="K573" s="70">
        <f t="shared" ref="K573:M574" si="511">J573</f>
        <v>-0.44721394578150375</v>
      </c>
      <c r="L573" s="70">
        <f t="shared" si="511"/>
        <v>-0.44721394578150375</v>
      </c>
      <c r="M573" s="199">
        <f t="shared" si="511"/>
        <v>-0.44721394578150375</v>
      </c>
      <c r="N573" s="181">
        <f>-J573</f>
        <v>0.44721394578150375</v>
      </c>
      <c r="O573" s="70">
        <f t="shared" ref="O573:Q574" si="512">N573</f>
        <v>0.44721394578150375</v>
      </c>
      <c r="P573" s="70">
        <f t="shared" si="512"/>
        <v>0.44721394578150375</v>
      </c>
      <c r="Q573" s="199">
        <f t="shared" si="512"/>
        <v>0.44721394578150375</v>
      </c>
      <c r="S573" s="118" t="s">
        <v>311</v>
      </c>
      <c r="T573" s="213"/>
      <c r="U573" s="181">
        <f>IF(U571="+X",0,-1)</f>
        <v>0</v>
      </c>
      <c r="V573" s="70">
        <f>IF(U571="+X",0,1)</f>
        <v>0</v>
      </c>
      <c r="W573" s="70">
        <f>IF(W571="+X",0,-1)</f>
        <v>-1</v>
      </c>
      <c r="X573" s="199">
        <f>IF(W571="+X",0,1)</f>
        <v>1</v>
      </c>
      <c r="Y573" s="70">
        <f>IF(Y571="+Y",-SIN(T563*PI()/180),0)</f>
        <v>0</v>
      </c>
      <c r="Z573" s="199">
        <f>-Y573</f>
        <v>0</v>
      </c>
      <c r="AA573" s="181">
        <f>IF(AA571="+Y",-SIN(T562*PI()/180),0)</f>
        <v>-0.44721394578150375</v>
      </c>
      <c r="AB573" s="70">
        <f t="shared" ref="AB573:AB574" si="513">AA573</f>
        <v>-0.44721394578150375</v>
      </c>
      <c r="AC573" s="70">
        <f t="shared" ref="AC573:AC574" si="514">AB573</f>
        <v>-0.44721394578150375</v>
      </c>
      <c r="AD573" s="199">
        <f t="shared" ref="AD573:AD574" si="515">AC573</f>
        <v>-0.44721394578150375</v>
      </c>
      <c r="AE573" s="181">
        <f>-AA573</f>
        <v>0.44721394578150375</v>
      </c>
      <c r="AF573" s="70">
        <f t="shared" ref="AF573:AF574" si="516">AE573</f>
        <v>0.44721394578150375</v>
      </c>
      <c r="AG573" s="70">
        <f t="shared" ref="AG573:AG574" si="517">AF573</f>
        <v>0.44721394578150375</v>
      </c>
      <c r="AH573" s="199">
        <f t="shared" ref="AH573:AH574" si="518">AG573</f>
        <v>0.44721394578150375</v>
      </c>
      <c r="AJ573" s="118" t="s">
        <v>311</v>
      </c>
      <c r="AK573" s="213"/>
      <c r="AL573" s="181">
        <f>IF(AL571="+X",0,-1)</f>
        <v>0</v>
      </c>
      <c r="AM573" s="70">
        <f>IF(AL571="+X",0,1)</f>
        <v>0</v>
      </c>
      <c r="AN573" s="70">
        <f>IF(AN571="+X",0,-1)</f>
        <v>-1</v>
      </c>
      <c r="AO573" s="199">
        <f>IF(AN571="+X",0,1)</f>
        <v>1</v>
      </c>
      <c r="AP573" s="70">
        <f>IF(AP571="+Y",-SIN(AK563*PI()/180),0)</f>
        <v>0</v>
      </c>
      <c r="AQ573" s="199">
        <f>-AP573</f>
        <v>0</v>
      </c>
      <c r="AR573" s="181">
        <f>IF(AR571="+Y",-SIN(AK562*PI()/180),0)</f>
        <v>-0.44721394578150375</v>
      </c>
      <c r="AS573" s="70">
        <f t="shared" ref="AS573:AS574" si="519">AR573</f>
        <v>-0.44721394578150375</v>
      </c>
      <c r="AT573" s="70">
        <f t="shared" ref="AT573:AT574" si="520">AS573</f>
        <v>-0.44721394578150375</v>
      </c>
      <c r="AU573" s="199">
        <f t="shared" ref="AU573:AU574" si="521">AT573</f>
        <v>-0.44721394578150375</v>
      </c>
      <c r="AV573" s="181">
        <f>-AR573</f>
        <v>0.44721394578150375</v>
      </c>
      <c r="AW573" s="70">
        <f t="shared" ref="AW573:AW574" si="522">AV573</f>
        <v>0.44721394578150375</v>
      </c>
      <c r="AX573" s="70">
        <f t="shared" ref="AX573:AX574" si="523">AW573</f>
        <v>0.44721394578150375</v>
      </c>
      <c r="AY573" s="199">
        <f t="shared" ref="AY573:AY574" si="524">AX573</f>
        <v>0.44721394578150375</v>
      </c>
      <c r="BA573" s="118" t="s">
        <v>311</v>
      </c>
      <c r="BB573" s="213"/>
      <c r="BC573" s="181">
        <f>IF(BC571="+X",0,-1)</f>
        <v>0</v>
      </c>
      <c r="BD573" s="70">
        <f>IF(BC571="+X",0,1)</f>
        <v>0</v>
      </c>
      <c r="BE573" s="70">
        <f>IF(BE571="+X",0,-1)</f>
        <v>-1</v>
      </c>
      <c r="BF573" s="199">
        <f>IF(BE571="+X",0,1)</f>
        <v>1</v>
      </c>
      <c r="BG573" s="70">
        <f>IF(BG571="+Y",-SIN(BB563*PI()/180),0)</f>
        <v>0</v>
      </c>
      <c r="BH573" s="199">
        <f>-BG573</f>
        <v>0</v>
      </c>
      <c r="BI573" s="181">
        <f>IF(BI571="+Y",-SIN(BB562*PI()/180),0)</f>
        <v>-0.44721394578150375</v>
      </c>
      <c r="BJ573" s="70">
        <f t="shared" ref="BJ573:BJ574" si="525">BI573</f>
        <v>-0.44721394578150375</v>
      </c>
      <c r="BK573" s="70">
        <f t="shared" ref="BK573:BK574" si="526">BJ573</f>
        <v>-0.44721394578150375</v>
      </c>
      <c r="BL573" s="199">
        <f t="shared" ref="BL573:BL574" si="527">BK573</f>
        <v>-0.44721394578150375</v>
      </c>
      <c r="BM573" s="181">
        <f>-BI573</f>
        <v>0.44721394578150375</v>
      </c>
      <c r="BN573" s="70">
        <f t="shared" ref="BN573:BN574" si="528">BM573</f>
        <v>0.44721394578150375</v>
      </c>
      <c r="BO573" s="70">
        <f t="shared" ref="BO573:BO574" si="529">BN573</f>
        <v>0.44721394578150375</v>
      </c>
      <c r="BP573" s="199">
        <f t="shared" ref="BP573:BP574" si="530">BO573</f>
        <v>0.44721394578150375</v>
      </c>
      <c r="BR573" s="118" t="s">
        <v>311</v>
      </c>
      <c r="BS573" s="213"/>
      <c r="BT573" s="181">
        <f>IF(BT571="+X",0,-1)</f>
        <v>-1</v>
      </c>
      <c r="BU573" s="70">
        <f>IF(BT571="+X",0,1)</f>
        <v>1</v>
      </c>
      <c r="BV573" s="70">
        <f>IF(BV571="+X",0,-1)</f>
        <v>0</v>
      </c>
      <c r="BW573" s="199">
        <f>IF(BV571="+X",0,1)</f>
        <v>0</v>
      </c>
      <c r="BX573" s="70">
        <f>IF(BX571="+Y",-SIN(BS563*PI()/180),0)</f>
        <v>-0.44721394578150375</v>
      </c>
      <c r="BY573" s="199">
        <f>-BX573</f>
        <v>0.44721394578150375</v>
      </c>
      <c r="BZ573" s="181">
        <f>IF(BZ571="+Y",-SIN(BS562*PI()/180),0)</f>
        <v>0</v>
      </c>
      <c r="CA573" s="70">
        <f t="shared" ref="CA573:CA574" si="531">BZ573</f>
        <v>0</v>
      </c>
      <c r="CB573" s="70">
        <f t="shared" ref="CB573:CB574" si="532">CA573</f>
        <v>0</v>
      </c>
      <c r="CC573" s="199">
        <f t="shared" ref="CC573:CC574" si="533">CB573</f>
        <v>0</v>
      </c>
      <c r="CD573" s="181">
        <f>-BZ573</f>
        <v>0</v>
      </c>
      <c r="CE573" s="70">
        <f t="shared" ref="CE573:CE574" si="534">CD573</f>
        <v>0</v>
      </c>
      <c r="CF573" s="70">
        <f t="shared" ref="CF573:CF574" si="535">CE573</f>
        <v>0</v>
      </c>
      <c r="CG573" s="199">
        <f t="shared" ref="CG573:CG574" si="536">CF573</f>
        <v>0</v>
      </c>
      <c r="CI573" s="118" t="s">
        <v>311</v>
      </c>
      <c r="CJ573" s="213"/>
      <c r="CK573" s="181">
        <f>IF(CK571="+X",0,-1)</f>
        <v>-1</v>
      </c>
      <c r="CL573" s="70">
        <f>IF(CK571="+X",0,1)</f>
        <v>1</v>
      </c>
      <c r="CM573" s="70">
        <f>IF(CM571="+X",0,-1)</f>
        <v>0</v>
      </c>
      <c r="CN573" s="199">
        <f>IF(CM571="+X",0,1)</f>
        <v>0</v>
      </c>
      <c r="CO573" s="70">
        <f>IF(CO571="+Y",-SIN(CJ563*PI()/180),0)</f>
        <v>-0.44721394578150375</v>
      </c>
      <c r="CP573" s="199">
        <f>-CO573</f>
        <v>0.44721394578150375</v>
      </c>
      <c r="CQ573" s="181">
        <f>IF(CQ571="+Y",-SIN(CJ562*PI()/180),0)</f>
        <v>0</v>
      </c>
      <c r="CR573" s="70">
        <f t="shared" ref="CR573:CR574" si="537">CQ573</f>
        <v>0</v>
      </c>
      <c r="CS573" s="70">
        <f t="shared" ref="CS573:CS574" si="538">CR573</f>
        <v>0</v>
      </c>
      <c r="CT573" s="199">
        <f t="shared" ref="CT573:CT574" si="539">CS573</f>
        <v>0</v>
      </c>
      <c r="CU573" s="181">
        <f>-CQ573</f>
        <v>0</v>
      </c>
      <c r="CV573" s="70">
        <f t="shared" ref="CV573:CV574" si="540">CU573</f>
        <v>0</v>
      </c>
      <c r="CW573" s="70">
        <f t="shared" ref="CW573:CW574" si="541">CV573</f>
        <v>0</v>
      </c>
      <c r="CX573" s="199">
        <f t="shared" ref="CX573:CX574" si="542">CW573</f>
        <v>0</v>
      </c>
      <c r="CZ573" s="118" t="s">
        <v>311</v>
      </c>
      <c r="DA573" s="213"/>
      <c r="DB573" s="181">
        <f>IF(DB571="+X",0,-1)</f>
        <v>-1</v>
      </c>
      <c r="DC573" s="70">
        <f>IF(DB571="+X",0,1)</f>
        <v>1</v>
      </c>
      <c r="DD573" s="70">
        <f>IF(DD571="+X",0,-1)</f>
        <v>0</v>
      </c>
      <c r="DE573" s="199">
        <f>IF(DD571="+X",0,1)</f>
        <v>0</v>
      </c>
      <c r="DF573" s="70">
        <f>IF(DF571="+Y",-SIN(DA563*PI()/180),0)</f>
        <v>-0.44721394578150375</v>
      </c>
      <c r="DG573" s="199">
        <f>-DF573</f>
        <v>0.44721394578150375</v>
      </c>
      <c r="DH573" s="181">
        <f>IF(DH571="+Y",-SIN(DA562*PI()/180),0)</f>
        <v>0</v>
      </c>
      <c r="DI573" s="70">
        <f t="shared" ref="DI573:DI574" si="543">DH573</f>
        <v>0</v>
      </c>
      <c r="DJ573" s="70">
        <f t="shared" ref="DJ573:DJ574" si="544">DI573</f>
        <v>0</v>
      </c>
      <c r="DK573" s="199">
        <f t="shared" ref="DK573:DK574" si="545">DJ573</f>
        <v>0</v>
      </c>
      <c r="DL573" s="181">
        <f>-DH573</f>
        <v>0</v>
      </c>
      <c r="DM573" s="70">
        <f t="shared" ref="DM573:DM574" si="546">DL573</f>
        <v>0</v>
      </c>
      <c r="DN573" s="70">
        <f t="shared" ref="DN573:DN574" si="547">DM573</f>
        <v>0</v>
      </c>
      <c r="DO573" s="199">
        <f t="shared" ref="DO573:DO574" si="548">DN573</f>
        <v>0</v>
      </c>
      <c r="DQ573" s="118" t="s">
        <v>311</v>
      </c>
      <c r="DR573" s="213"/>
      <c r="DS573" s="181">
        <f>IF(DS571="+X",0,-1)</f>
        <v>-1</v>
      </c>
      <c r="DT573" s="70">
        <f>IF(DS571="+X",0,1)</f>
        <v>1</v>
      </c>
      <c r="DU573" s="70">
        <f>IF(DU571="+X",0,-1)</f>
        <v>0</v>
      </c>
      <c r="DV573" s="199">
        <f>IF(DU571="+X",0,1)</f>
        <v>0</v>
      </c>
      <c r="DW573" s="70">
        <f>IF(DW571="+Y",-SIN(DR563*PI()/180),0)</f>
        <v>-0.44721394578150375</v>
      </c>
      <c r="DX573" s="199">
        <f>-DW573</f>
        <v>0.44721394578150375</v>
      </c>
      <c r="DY573" s="181">
        <f>IF(DY571="+Y",-SIN(DR562*PI()/180),0)</f>
        <v>0</v>
      </c>
      <c r="DZ573" s="70">
        <f t="shared" ref="DZ573:DZ574" si="549">DY573</f>
        <v>0</v>
      </c>
      <c r="EA573" s="70">
        <f t="shared" ref="EA573:EA574" si="550">DZ573</f>
        <v>0</v>
      </c>
      <c r="EB573" s="199">
        <f t="shared" ref="EB573:EB574" si="551">EA573</f>
        <v>0</v>
      </c>
      <c r="EC573" s="181">
        <f>-DY573</f>
        <v>0</v>
      </c>
      <c r="ED573" s="70">
        <f t="shared" ref="ED573:ED574" si="552">EC573</f>
        <v>0</v>
      </c>
      <c r="EE573" s="70">
        <f t="shared" ref="EE573:EE574" si="553">ED573</f>
        <v>0</v>
      </c>
      <c r="EF573" s="199">
        <f t="shared" ref="EF573:EF574" si="554">EE573</f>
        <v>0</v>
      </c>
    </row>
    <row r="574" spans="2:136" x14ac:dyDescent="0.2">
      <c r="B574" s="123" t="s">
        <v>312</v>
      </c>
      <c r="C574" s="30"/>
      <c r="D574" s="99">
        <v>0</v>
      </c>
      <c r="E574" s="163">
        <v>0</v>
      </c>
      <c r="F574" s="163">
        <v>0</v>
      </c>
      <c r="G574" s="110">
        <v>0</v>
      </c>
      <c r="H574" s="163">
        <f>-COS(C563*PI()/180)</f>
        <v>-0.89442701585905726</v>
      </c>
      <c r="I574" s="110">
        <f>H574</f>
        <v>-0.89442701585905726</v>
      </c>
      <c r="J574" s="99">
        <f>-COS(C562*PI()/180)</f>
        <v>-0.89442701585905726</v>
      </c>
      <c r="K574" s="163">
        <f t="shared" si="511"/>
        <v>-0.89442701585905726</v>
      </c>
      <c r="L574" s="163">
        <f t="shared" si="511"/>
        <v>-0.89442701585905726</v>
      </c>
      <c r="M574" s="110">
        <f t="shared" si="511"/>
        <v>-0.89442701585905726</v>
      </c>
      <c r="N574" s="99">
        <f>J574</f>
        <v>-0.89442701585905726</v>
      </c>
      <c r="O574" s="163">
        <f t="shared" si="512"/>
        <v>-0.89442701585905726</v>
      </c>
      <c r="P574" s="163">
        <f t="shared" si="512"/>
        <v>-0.89442701585905726</v>
      </c>
      <c r="Q574" s="110">
        <f t="shared" si="512"/>
        <v>-0.89442701585905726</v>
      </c>
      <c r="S574" s="123" t="s">
        <v>312</v>
      </c>
      <c r="T574" s="30"/>
      <c r="U574" s="99">
        <v>0</v>
      </c>
      <c r="V574" s="163">
        <v>0</v>
      </c>
      <c r="W574" s="163">
        <v>0</v>
      </c>
      <c r="X574" s="110">
        <v>0</v>
      </c>
      <c r="Y574" s="163">
        <f>-COS(T563*PI()/180)</f>
        <v>-0.89442701585905726</v>
      </c>
      <c r="Z574" s="110">
        <f>Y574</f>
        <v>-0.89442701585905726</v>
      </c>
      <c r="AA574" s="99">
        <f>-COS(T562*PI()/180)</f>
        <v>-0.89442701585905726</v>
      </c>
      <c r="AB574" s="163">
        <f t="shared" si="513"/>
        <v>-0.89442701585905726</v>
      </c>
      <c r="AC574" s="163">
        <f t="shared" si="514"/>
        <v>-0.89442701585905726</v>
      </c>
      <c r="AD574" s="110">
        <f t="shared" si="515"/>
        <v>-0.89442701585905726</v>
      </c>
      <c r="AE574" s="99">
        <f>AA574</f>
        <v>-0.89442701585905726</v>
      </c>
      <c r="AF574" s="163">
        <f t="shared" si="516"/>
        <v>-0.89442701585905726</v>
      </c>
      <c r="AG574" s="163">
        <f t="shared" si="517"/>
        <v>-0.89442701585905726</v>
      </c>
      <c r="AH574" s="110">
        <f t="shared" si="518"/>
        <v>-0.89442701585905726</v>
      </c>
      <c r="AJ574" s="123" t="s">
        <v>312</v>
      </c>
      <c r="AK574" s="30"/>
      <c r="AL574" s="99">
        <v>0</v>
      </c>
      <c r="AM574" s="163">
        <v>0</v>
      </c>
      <c r="AN574" s="163">
        <v>0</v>
      </c>
      <c r="AO574" s="110">
        <v>0</v>
      </c>
      <c r="AP574" s="163">
        <f>-COS(AK563*PI()/180)</f>
        <v>-0.89442701585905726</v>
      </c>
      <c r="AQ574" s="110">
        <f>AP574</f>
        <v>-0.89442701585905726</v>
      </c>
      <c r="AR574" s="99">
        <f>-COS(AK562*PI()/180)</f>
        <v>-0.89442701585905726</v>
      </c>
      <c r="AS574" s="163">
        <f t="shared" si="519"/>
        <v>-0.89442701585905726</v>
      </c>
      <c r="AT574" s="163">
        <f t="shared" si="520"/>
        <v>-0.89442701585905726</v>
      </c>
      <c r="AU574" s="110">
        <f t="shared" si="521"/>
        <v>-0.89442701585905726</v>
      </c>
      <c r="AV574" s="99">
        <f>AR574</f>
        <v>-0.89442701585905726</v>
      </c>
      <c r="AW574" s="163">
        <f t="shared" si="522"/>
        <v>-0.89442701585905726</v>
      </c>
      <c r="AX574" s="163">
        <f t="shared" si="523"/>
        <v>-0.89442701585905726</v>
      </c>
      <c r="AY574" s="110">
        <f t="shared" si="524"/>
        <v>-0.89442701585905726</v>
      </c>
      <c r="BA574" s="123" t="s">
        <v>312</v>
      </c>
      <c r="BB574" s="30"/>
      <c r="BC574" s="99">
        <v>0</v>
      </c>
      <c r="BD574" s="163">
        <v>0</v>
      </c>
      <c r="BE574" s="163">
        <v>0</v>
      </c>
      <c r="BF574" s="110">
        <v>0</v>
      </c>
      <c r="BG574" s="163">
        <f>-COS(BB563*PI()/180)</f>
        <v>-0.89442701585905726</v>
      </c>
      <c r="BH574" s="110">
        <f>BG574</f>
        <v>-0.89442701585905726</v>
      </c>
      <c r="BI574" s="99">
        <f>-COS(BB562*PI()/180)</f>
        <v>-0.89442701585905726</v>
      </c>
      <c r="BJ574" s="163">
        <f t="shared" si="525"/>
        <v>-0.89442701585905726</v>
      </c>
      <c r="BK574" s="163">
        <f t="shared" si="526"/>
        <v>-0.89442701585905726</v>
      </c>
      <c r="BL574" s="110">
        <f t="shared" si="527"/>
        <v>-0.89442701585905726</v>
      </c>
      <c r="BM574" s="99">
        <f>BI574</f>
        <v>-0.89442701585905726</v>
      </c>
      <c r="BN574" s="163">
        <f t="shared" si="528"/>
        <v>-0.89442701585905726</v>
      </c>
      <c r="BO574" s="163">
        <f t="shared" si="529"/>
        <v>-0.89442701585905726</v>
      </c>
      <c r="BP574" s="110">
        <f t="shared" si="530"/>
        <v>-0.89442701585905726</v>
      </c>
      <c r="BR574" s="123" t="s">
        <v>312</v>
      </c>
      <c r="BS574" s="30"/>
      <c r="BT574" s="99">
        <v>0</v>
      </c>
      <c r="BU574" s="163">
        <v>0</v>
      </c>
      <c r="BV574" s="163">
        <v>0</v>
      </c>
      <c r="BW574" s="110">
        <v>0</v>
      </c>
      <c r="BX574" s="163">
        <f>-COS(BS563*PI()/180)</f>
        <v>-0.89442701585905726</v>
      </c>
      <c r="BY574" s="110">
        <f>BX574</f>
        <v>-0.89442701585905726</v>
      </c>
      <c r="BZ574" s="99">
        <f>-COS(BS562*PI()/180)</f>
        <v>-0.89442701585905726</v>
      </c>
      <c r="CA574" s="163">
        <f t="shared" si="531"/>
        <v>-0.89442701585905726</v>
      </c>
      <c r="CB574" s="163">
        <f t="shared" si="532"/>
        <v>-0.89442701585905726</v>
      </c>
      <c r="CC574" s="110">
        <f t="shared" si="533"/>
        <v>-0.89442701585905726</v>
      </c>
      <c r="CD574" s="99">
        <f>BZ574</f>
        <v>-0.89442701585905726</v>
      </c>
      <c r="CE574" s="163">
        <f t="shared" si="534"/>
        <v>-0.89442701585905726</v>
      </c>
      <c r="CF574" s="163">
        <f t="shared" si="535"/>
        <v>-0.89442701585905726</v>
      </c>
      <c r="CG574" s="110">
        <f t="shared" si="536"/>
        <v>-0.89442701585905726</v>
      </c>
      <c r="CI574" s="123" t="s">
        <v>312</v>
      </c>
      <c r="CJ574" s="30"/>
      <c r="CK574" s="99">
        <v>0</v>
      </c>
      <c r="CL574" s="163">
        <v>0</v>
      </c>
      <c r="CM574" s="163">
        <v>0</v>
      </c>
      <c r="CN574" s="110">
        <v>0</v>
      </c>
      <c r="CO574" s="163">
        <f>-COS(CJ563*PI()/180)</f>
        <v>-0.89442701585905726</v>
      </c>
      <c r="CP574" s="110">
        <f>CO574</f>
        <v>-0.89442701585905726</v>
      </c>
      <c r="CQ574" s="99">
        <f>-COS(CJ562*PI()/180)</f>
        <v>-0.89442701585905726</v>
      </c>
      <c r="CR574" s="163">
        <f t="shared" si="537"/>
        <v>-0.89442701585905726</v>
      </c>
      <c r="CS574" s="163">
        <f t="shared" si="538"/>
        <v>-0.89442701585905726</v>
      </c>
      <c r="CT574" s="110">
        <f t="shared" si="539"/>
        <v>-0.89442701585905726</v>
      </c>
      <c r="CU574" s="99">
        <f>CQ574</f>
        <v>-0.89442701585905726</v>
      </c>
      <c r="CV574" s="163">
        <f t="shared" si="540"/>
        <v>-0.89442701585905726</v>
      </c>
      <c r="CW574" s="163">
        <f t="shared" si="541"/>
        <v>-0.89442701585905726</v>
      </c>
      <c r="CX574" s="110">
        <f t="shared" si="542"/>
        <v>-0.89442701585905726</v>
      </c>
      <c r="CZ574" s="123" t="s">
        <v>312</v>
      </c>
      <c r="DA574" s="30"/>
      <c r="DB574" s="99">
        <v>0</v>
      </c>
      <c r="DC574" s="163">
        <v>0</v>
      </c>
      <c r="DD574" s="163">
        <v>0</v>
      </c>
      <c r="DE574" s="110">
        <v>0</v>
      </c>
      <c r="DF574" s="163">
        <f>-COS(DA563*PI()/180)</f>
        <v>-0.89442701585905726</v>
      </c>
      <c r="DG574" s="110">
        <f>DF574</f>
        <v>-0.89442701585905726</v>
      </c>
      <c r="DH574" s="99">
        <f>-COS(DA562*PI()/180)</f>
        <v>-0.89442701585905726</v>
      </c>
      <c r="DI574" s="163">
        <f t="shared" si="543"/>
        <v>-0.89442701585905726</v>
      </c>
      <c r="DJ574" s="163">
        <f t="shared" si="544"/>
        <v>-0.89442701585905726</v>
      </c>
      <c r="DK574" s="110">
        <f t="shared" si="545"/>
        <v>-0.89442701585905726</v>
      </c>
      <c r="DL574" s="99">
        <f>DH574</f>
        <v>-0.89442701585905726</v>
      </c>
      <c r="DM574" s="163">
        <f t="shared" si="546"/>
        <v>-0.89442701585905726</v>
      </c>
      <c r="DN574" s="163">
        <f t="shared" si="547"/>
        <v>-0.89442701585905726</v>
      </c>
      <c r="DO574" s="110">
        <f t="shared" si="548"/>
        <v>-0.89442701585905726</v>
      </c>
      <c r="DQ574" s="123" t="s">
        <v>312</v>
      </c>
      <c r="DR574" s="30"/>
      <c r="DS574" s="99">
        <v>0</v>
      </c>
      <c r="DT574" s="163">
        <v>0</v>
      </c>
      <c r="DU574" s="163">
        <v>0</v>
      </c>
      <c r="DV574" s="110">
        <v>0</v>
      </c>
      <c r="DW574" s="163">
        <f>-COS(DR563*PI()/180)</f>
        <v>-0.89442701585905726</v>
      </c>
      <c r="DX574" s="110">
        <f>DW574</f>
        <v>-0.89442701585905726</v>
      </c>
      <c r="DY574" s="99">
        <f>-COS(DR562*PI()/180)</f>
        <v>-0.89442701585905726</v>
      </c>
      <c r="DZ574" s="163">
        <f t="shared" si="549"/>
        <v>-0.89442701585905726</v>
      </c>
      <c r="EA574" s="163">
        <f t="shared" si="550"/>
        <v>-0.89442701585905726</v>
      </c>
      <c r="EB574" s="110">
        <f t="shared" si="551"/>
        <v>-0.89442701585905726</v>
      </c>
      <c r="EC574" s="99">
        <f>DY574</f>
        <v>-0.89442701585905726</v>
      </c>
      <c r="ED574" s="163">
        <f t="shared" si="552"/>
        <v>-0.89442701585905726</v>
      </c>
      <c r="EE574" s="163">
        <f t="shared" si="553"/>
        <v>-0.89442701585905726</v>
      </c>
      <c r="EF574" s="110">
        <f t="shared" si="554"/>
        <v>-0.89442701585905726</v>
      </c>
    </row>
    <row r="575" spans="2:136" x14ac:dyDescent="0.2">
      <c r="B575" s="121" t="s">
        <v>313</v>
      </c>
      <c r="C575" s="31" t="s">
        <v>314</v>
      </c>
      <c r="D575" s="181">
        <f>IF(D571="+X",C564/2,0)</f>
        <v>4</v>
      </c>
      <c r="E575" s="70">
        <f>IF(D571="+X",C564/2,0)</f>
        <v>4</v>
      </c>
      <c r="F575" s="70">
        <v>0</v>
      </c>
      <c r="G575" s="199">
        <v>0</v>
      </c>
      <c r="H575" s="198">
        <f>IF(H571="+X",C564+(C559+2*C561)*C566/3/(C559+C561),0)</f>
        <v>9.6666666666666661</v>
      </c>
      <c r="I575" s="159">
        <f>H575</f>
        <v>9.6666666666666661</v>
      </c>
      <c r="J575" s="198">
        <v>0</v>
      </c>
      <c r="K575" s="159">
        <v>0</v>
      </c>
      <c r="L575" s="159">
        <v>0</v>
      </c>
      <c r="M575" s="170">
        <v>0</v>
      </c>
      <c r="N575" s="159">
        <v>0</v>
      </c>
      <c r="O575" s="159">
        <v>0</v>
      </c>
      <c r="P575" s="159">
        <v>0</v>
      </c>
      <c r="Q575" s="170">
        <v>0</v>
      </c>
      <c r="S575" s="121" t="s">
        <v>313</v>
      </c>
      <c r="T575" s="216" t="s">
        <v>314</v>
      </c>
      <c r="U575" s="181">
        <f>IF(U571="+X",T564/2,0)</f>
        <v>4</v>
      </c>
      <c r="V575" s="70">
        <f>IF(U571="+X",T564/2,0)</f>
        <v>4</v>
      </c>
      <c r="W575" s="70">
        <v>0</v>
      </c>
      <c r="X575" s="199">
        <v>0</v>
      </c>
      <c r="Y575" s="198">
        <f>IF(Y571="+X",T564+(T559+2*T561)*T566/3/(T559+T561),0)</f>
        <v>9.6666666666666661</v>
      </c>
      <c r="Z575" s="159">
        <f>Y575</f>
        <v>9.6666666666666661</v>
      </c>
      <c r="AA575" s="198">
        <v>0</v>
      </c>
      <c r="AB575" s="159">
        <v>0</v>
      </c>
      <c r="AC575" s="159">
        <v>0</v>
      </c>
      <c r="AD575" s="170">
        <v>0</v>
      </c>
      <c r="AE575" s="159">
        <v>0</v>
      </c>
      <c r="AF575" s="159">
        <v>0</v>
      </c>
      <c r="AG575" s="159">
        <v>0</v>
      </c>
      <c r="AH575" s="170">
        <v>0</v>
      </c>
      <c r="AJ575" s="121" t="s">
        <v>313</v>
      </c>
      <c r="AK575" s="216" t="s">
        <v>314</v>
      </c>
      <c r="AL575" s="181">
        <f>IF(AL571="+X",AK564/2,0)</f>
        <v>4</v>
      </c>
      <c r="AM575" s="70">
        <f>IF(AL571="+X",AK564/2,0)</f>
        <v>4</v>
      </c>
      <c r="AN575" s="70">
        <v>0</v>
      </c>
      <c r="AO575" s="199">
        <v>0</v>
      </c>
      <c r="AP575" s="198">
        <f>IF(AP571="+X",AK564+(AK559+2*AK561)*AK566/3/(AK559+AK561),0)</f>
        <v>9.6666666666666661</v>
      </c>
      <c r="AQ575" s="159">
        <f>AP575</f>
        <v>9.6666666666666661</v>
      </c>
      <c r="AR575" s="198">
        <v>0</v>
      </c>
      <c r="AS575" s="159">
        <v>0</v>
      </c>
      <c r="AT575" s="159">
        <v>0</v>
      </c>
      <c r="AU575" s="170">
        <v>0</v>
      </c>
      <c r="AV575" s="159">
        <v>0</v>
      </c>
      <c r="AW575" s="159">
        <v>0</v>
      </c>
      <c r="AX575" s="159">
        <v>0</v>
      </c>
      <c r="AY575" s="170">
        <v>0</v>
      </c>
      <c r="BA575" s="121" t="s">
        <v>313</v>
      </c>
      <c r="BB575" s="216" t="s">
        <v>314</v>
      </c>
      <c r="BC575" s="181">
        <f>IF(BC571="+X",BB564/2,0)</f>
        <v>4</v>
      </c>
      <c r="BD575" s="70">
        <f>IF(BC571="+X",BB564/2,0)</f>
        <v>4</v>
      </c>
      <c r="BE575" s="70">
        <v>0</v>
      </c>
      <c r="BF575" s="199">
        <v>0</v>
      </c>
      <c r="BG575" s="198">
        <f>IF(BG571="+X",BB564+(BB559+2*BB561)*BB566/3/(BB559+BB561),0)</f>
        <v>9.6666666666666661</v>
      </c>
      <c r="BH575" s="159">
        <f>BG575</f>
        <v>9.6666666666666661</v>
      </c>
      <c r="BI575" s="198">
        <v>0</v>
      </c>
      <c r="BJ575" s="159">
        <v>0</v>
      </c>
      <c r="BK575" s="159">
        <v>0</v>
      </c>
      <c r="BL575" s="170">
        <v>0</v>
      </c>
      <c r="BM575" s="159">
        <v>0</v>
      </c>
      <c r="BN575" s="159">
        <v>0</v>
      </c>
      <c r="BO575" s="159">
        <v>0</v>
      </c>
      <c r="BP575" s="170">
        <v>0</v>
      </c>
      <c r="BR575" s="121" t="s">
        <v>313</v>
      </c>
      <c r="BS575" s="216" t="s">
        <v>314</v>
      </c>
      <c r="BT575" s="181">
        <f>IF(BT571="+X",BS564/2,0)</f>
        <v>0</v>
      </c>
      <c r="BU575" s="70">
        <f>IF(BT571="+X",BS564/2,0)</f>
        <v>0</v>
      </c>
      <c r="BV575" s="70">
        <v>0</v>
      </c>
      <c r="BW575" s="199">
        <v>0</v>
      </c>
      <c r="BX575" s="198">
        <f>IF(BX571="+X",BS564+(BS559+2*BS561)*BS566/3/(BS559+BS561),0)</f>
        <v>0</v>
      </c>
      <c r="BY575" s="159">
        <f>BX575</f>
        <v>0</v>
      </c>
      <c r="BZ575" s="198">
        <v>0</v>
      </c>
      <c r="CA575" s="159">
        <v>0</v>
      </c>
      <c r="CB575" s="159">
        <v>0</v>
      </c>
      <c r="CC575" s="170">
        <v>0</v>
      </c>
      <c r="CD575" s="159">
        <v>0</v>
      </c>
      <c r="CE575" s="159">
        <v>0</v>
      </c>
      <c r="CF575" s="159">
        <v>0</v>
      </c>
      <c r="CG575" s="170">
        <v>0</v>
      </c>
      <c r="CI575" s="121" t="s">
        <v>313</v>
      </c>
      <c r="CJ575" s="216" t="s">
        <v>314</v>
      </c>
      <c r="CK575" s="181">
        <f>IF(CK571="+X",CJ564/2,0)</f>
        <v>0</v>
      </c>
      <c r="CL575" s="70">
        <f>IF(CK571="+X",CJ564/2,0)</f>
        <v>0</v>
      </c>
      <c r="CM575" s="70">
        <v>0</v>
      </c>
      <c r="CN575" s="199">
        <v>0</v>
      </c>
      <c r="CO575" s="198">
        <f>IF(CO571="+X",CJ564+(CJ559+2*CJ561)*CJ566/3/(CJ559+CJ561),0)</f>
        <v>0</v>
      </c>
      <c r="CP575" s="159">
        <f>CO575</f>
        <v>0</v>
      </c>
      <c r="CQ575" s="198">
        <v>0</v>
      </c>
      <c r="CR575" s="159">
        <v>0</v>
      </c>
      <c r="CS575" s="159">
        <v>0</v>
      </c>
      <c r="CT575" s="170">
        <v>0</v>
      </c>
      <c r="CU575" s="159">
        <v>0</v>
      </c>
      <c r="CV575" s="159">
        <v>0</v>
      </c>
      <c r="CW575" s="159">
        <v>0</v>
      </c>
      <c r="CX575" s="170">
        <v>0</v>
      </c>
      <c r="CZ575" s="121" t="s">
        <v>313</v>
      </c>
      <c r="DA575" s="216" t="s">
        <v>314</v>
      </c>
      <c r="DB575" s="181">
        <f>IF(DB571="+X",DA564/2,0)</f>
        <v>0</v>
      </c>
      <c r="DC575" s="70">
        <f>IF(DB571="+X",DA564/2,0)</f>
        <v>0</v>
      </c>
      <c r="DD575" s="70">
        <v>0</v>
      </c>
      <c r="DE575" s="199">
        <v>0</v>
      </c>
      <c r="DF575" s="198">
        <f>IF(DF571="+X",DA564+(DA559+2*DA561)*DA566/3/(DA559+DA561),0)</f>
        <v>0</v>
      </c>
      <c r="DG575" s="159">
        <f>DF575</f>
        <v>0</v>
      </c>
      <c r="DH575" s="198">
        <v>0</v>
      </c>
      <c r="DI575" s="159">
        <v>0</v>
      </c>
      <c r="DJ575" s="159">
        <v>0</v>
      </c>
      <c r="DK575" s="170">
        <v>0</v>
      </c>
      <c r="DL575" s="159">
        <v>0</v>
      </c>
      <c r="DM575" s="159">
        <v>0</v>
      </c>
      <c r="DN575" s="159">
        <v>0</v>
      </c>
      <c r="DO575" s="170">
        <v>0</v>
      </c>
      <c r="DQ575" s="121" t="s">
        <v>313</v>
      </c>
      <c r="DR575" s="216" t="s">
        <v>314</v>
      </c>
      <c r="DS575" s="181">
        <f>IF(DS571="+X",DR564/2,0)</f>
        <v>0</v>
      </c>
      <c r="DT575" s="70">
        <f>IF(DS571="+X",DR564/2,0)</f>
        <v>0</v>
      </c>
      <c r="DU575" s="70">
        <v>0</v>
      </c>
      <c r="DV575" s="199">
        <v>0</v>
      </c>
      <c r="DW575" s="198">
        <f>IF(DW571="+X",DR564+(DR559+2*DR561)*DR566/3/(DR559+DR561),0)</f>
        <v>0</v>
      </c>
      <c r="DX575" s="159">
        <f>DW575</f>
        <v>0</v>
      </c>
      <c r="DY575" s="198">
        <v>0</v>
      </c>
      <c r="DZ575" s="159">
        <v>0</v>
      </c>
      <c r="EA575" s="159">
        <v>0</v>
      </c>
      <c r="EB575" s="170">
        <v>0</v>
      </c>
      <c r="EC575" s="159">
        <v>0</v>
      </c>
      <c r="ED575" s="159">
        <v>0</v>
      </c>
      <c r="EE575" s="159">
        <v>0</v>
      </c>
      <c r="EF575" s="170">
        <v>0</v>
      </c>
    </row>
    <row r="576" spans="2:136" x14ac:dyDescent="0.2">
      <c r="B576" s="118" t="s">
        <v>315</v>
      </c>
      <c r="C576" s="17" t="s">
        <v>314</v>
      </c>
      <c r="D576" s="181">
        <f>IF(D571="+X",0,C564/2)</f>
        <v>0</v>
      </c>
      <c r="E576" s="70">
        <f>IF(D571="+X",0,C564/2)</f>
        <v>0</v>
      </c>
      <c r="F576" s="70">
        <v>0</v>
      </c>
      <c r="G576" s="199">
        <v>0</v>
      </c>
      <c r="H576" s="181">
        <f>IF(H571="+Y",C564+(C559+2*C561)*C566/3/(C559+C561),0)</f>
        <v>0</v>
      </c>
      <c r="I576" s="205">
        <f>H576</f>
        <v>0</v>
      </c>
      <c r="J576" s="181">
        <v>0</v>
      </c>
      <c r="K576" s="205">
        <v>0</v>
      </c>
      <c r="L576" s="205">
        <v>0</v>
      </c>
      <c r="M576" s="199">
        <v>0</v>
      </c>
      <c r="N576" s="205">
        <v>0</v>
      </c>
      <c r="O576" s="70">
        <v>0</v>
      </c>
      <c r="P576" s="70">
        <v>0</v>
      </c>
      <c r="Q576" s="199">
        <v>0</v>
      </c>
      <c r="S576" s="118" t="s">
        <v>315</v>
      </c>
      <c r="T576" s="213" t="s">
        <v>314</v>
      </c>
      <c r="U576" s="181">
        <f>IF(U571="+X",0,T564/2)</f>
        <v>0</v>
      </c>
      <c r="V576" s="70">
        <f>IF(U571="+X",0,T564/2)</f>
        <v>0</v>
      </c>
      <c r="W576" s="70">
        <v>0</v>
      </c>
      <c r="X576" s="199">
        <v>0</v>
      </c>
      <c r="Y576" s="181">
        <f>IF(Y571="+Y",T564+(T559+2*T561)*T566/3/(T559+T561),0)</f>
        <v>0</v>
      </c>
      <c r="Z576" s="205">
        <f>Y576</f>
        <v>0</v>
      </c>
      <c r="AA576" s="181">
        <v>0</v>
      </c>
      <c r="AB576" s="205">
        <v>0</v>
      </c>
      <c r="AC576" s="205">
        <v>0</v>
      </c>
      <c r="AD576" s="199">
        <v>0</v>
      </c>
      <c r="AE576" s="205">
        <v>0</v>
      </c>
      <c r="AF576" s="70">
        <v>0</v>
      </c>
      <c r="AG576" s="70">
        <v>0</v>
      </c>
      <c r="AH576" s="199">
        <v>0</v>
      </c>
      <c r="AJ576" s="118" t="s">
        <v>315</v>
      </c>
      <c r="AK576" s="213" t="s">
        <v>314</v>
      </c>
      <c r="AL576" s="181">
        <f>IF(AL571="+X",0,AK564/2)</f>
        <v>0</v>
      </c>
      <c r="AM576" s="70">
        <f>IF(AL571="+X",0,AK564/2)</f>
        <v>0</v>
      </c>
      <c r="AN576" s="70">
        <v>0</v>
      </c>
      <c r="AO576" s="199">
        <v>0</v>
      </c>
      <c r="AP576" s="181">
        <f>IF(AP571="+Y",AK564+(AK559+2*AK561)*AK566/3/(AK559+AK561),0)</f>
        <v>0</v>
      </c>
      <c r="AQ576" s="205">
        <f>AP576</f>
        <v>0</v>
      </c>
      <c r="AR576" s="181">
        <v>0</v>
      </c>
      <c r="AS576" s="205">
        <v>0</v>
      </c>
      <c r="AT576" s="205">
        <v>0</v>
      </c>
      <c r="AU576" s="199">
        <v>0</v>
      </c>
      <c r="AV576" s="205">
        <v>0</v>
      </c>
      <c r="AW576" s="70">
        <v>0</v>
      </c>
      <c r="AX576" s="70">
        <v>0</v>
      </c>
      <c r="AY576" s="199">
        <v>0</v>
      </c>
      <c r="BA576" s="118" t="s">
        <v>315</v>
      </c>
      <c r="BB576" s="213" t="s">
        <v>314</v>
      </c>
      <c r="BC576" s="181">
        <f>IF(BC571="+X",0,BB564/2)</f>
        <v>0</v>
      </c>
      <c r="BD576" s="70">
        <f>IF(BC571="+X",0,BB564/2)</f>
        <v>0</v>
      </c>
      <c r="BE576" s="70">
        <v>0</v>
      </c>
      <c r="BF576" s="199">
        <v>0</v>
      </c>
      <c r="BG576" s="181">
        <f>IF(BG571="+Y",BB564+(BB559+2*BB561)*BB566/3/(BB559+BB561),0)</f>
        <v>0</v>
      </c>
      <c r="BH576" s="205">
        <f>BG576</f>
        <v>0</v>
      </c>
      <c r="BI576" s="181">
        <v>0</v>
      </c>
      <c r="BJ576" s="205">
        <v>0</v>
      </c>
      <c r="BK576" s="205">
        <v>0</v>
      </c>
      <c r="BL576" s="199">
        <v>0</v>
      </c>
      <c r="BM576" s="205">
        <v>0</v>
      </c>
      <c r="BN576" s="70">
        <v>0</v>
      </c>
      <c r="BO576" s="70">
        <v>0</v>
      </c>
      <c r="BP576" s="199">
        <v>0</v>
      </c>
      <c r="BR576" s="118" t="s">
        <v>315</v>
      </c>
      <c r="BS576" s="213" t="s">
        <v>314</v>
      </c>
      <c r="BT576" s="181">
        <f>IF(BT571="+X",0,BS564/2)</f>
        <v>4</v>
      </c>
      <c r="BU576" s="70">
        <f>IF(BT571="+X",0,BS564/2)</f>
        <v>4</v>
      </c>
      <c r="BV576" s="70">
        <v>0</v>
      </c>
      <c r="BW576" s="199">
        <v>0</v>
      </c>
      <c r="BX576" s="181">
        <f>IF(BX571="+Y",BS564+(BS559+2*BS561)*BS566/3/(BS559+BS561),0)</f>
        <v>10.222222222222221</v>
      </c>
      <c r="BY576" s="205">
        <f>BX576</f>
        <v>10.222222222222221</v>
      </c>
      <c r="BZ576" s="181">
        <v>0</v>
      </c>
      <c r="CA576" s="205">
        <v>0</v>
      </c>
      <c r="CB576" s="205">
        <v>0</v>
      </c>
      <c r="CC576" s="199">
        <v>0</v>
      </c>
      <c r="CD576" s="205">
        <v>0</v>
      </c>
      <c r="CE576" s="70">
        <v>0</v>
      </c>
      <c r="CF576" s="70">
        <v>0</v>
      </c>
      <c r="CG576" s="199">
        <v>0</v>
      </c>
      <c r="CI576" s="118" t="s">
        <v>315</v>
      </c>
      <c r="CJ576" s="213" t="s">
        <v>314</v>
      </c>
      <c r="CK576" s="181">
        <f>IF(CK571="+X",0,CJ564/2)</f>
        <v>4</v>
      </c>
      <c r="CL576" s="70">
        <f>IF(CK571="+X",0,CJ564/2)</f>
        <v>4</v>
      </c>
      <c r="CM576" s="70">
        <v>0</v>
      </c>
      <c r="CN576" s="199">
        <v>0</v>
      </c>
      <c r="CO576" s="181">
        <f>IF(CO571="+Y",CJ564+(CJ559+2*CJ561)*CJ566/3/(CJ559+CJ561),0)</f>
        <v>10.222222222222221</v>
      </c>
      <c r="CP576" s="205">
        <f>CO576</f>
        <v>10.222222222222221</v>
      </c>
      <c r="CQ576" s="181">
        <v>0</v>
      </c>
      <c r="CR576" s="205">
        <v>0</v>
      </c>
      <c r="CS576" s="205">
        <v>0</v>
      </c>
      <c r="CT576" s="199">
        <v>0</v>
      </c>
      <c r="CU576" s="205">
        <v>0</v>
      </c>
      <c r="CV576" s="70">
        <v>0</v>
      </c>
      <c r="CW576" s="70">
        <v>0</v>
      </c>
      <c r="CX576" s="199">
        <v>0</v>
      </c>
      <c r="CZ576" s="118" t="s">
        <v>315</v>
      </c>
      <c r="DA576" s="213" t="s">
        <v>314</v>
      </c>
      <c r="DB576" s="181">
        <f>IF(DB571="+X",0,DA564/2)</f>
        <v>4</v>
      </c>
      <c r="DC576" s="70">
        <f>IF(DB571="+X",0,DA564/2)</f>
        <v>4</v>
      </c>
      <c r="DD576" s="70">
        <v>0</v>
      </c>
      <c r="DE576" s="199">
        <v>0</v>
      </c>
      <c r="DF576" s="181">
        <f>IF(DF571="+Y",DA564+(DA559+2*DA561)*DA566/3/(DA559+DA561),0)</f>
        <v>10.222222222222221</v>
      </c>
      <c r="DG576" s="205">
        <f>DF576</f>
        <v>10.222222222222221</v>
      </c>
      <c r="DH576" s="181">
        <v>0</v>
      </c>
      <c r="DI576" s="205">
        <v>0</v>
      </c>
      <c r="DJ576" s="205">
        <v>0</v>
      </c>
      <c r="DK576" s="199">
        <v>0</v>
      </c>
      <c r="DL576" s="205">
        <v>0</v>
      </c>
      <c r="DM576" s="70">
        <v>0</v>
      </c>
      <c r="DN576" s="70">
        <v>0</v>
      </c>
      <c r="DO576" s="199">
        <v>0</v>
      </c>
      <c r="DQ576" s="118" t="s">
        <v>315</v>
      </c>
      <c r="DR576" s="213" t="s">
        <v>314</v>
      </c>
      <c r="DS576" s="181">
        <f>IF(DS571="+X",0,DR564/2)</f>
        <v>4</v>
      </c>
      <c r="DT576" s="70">
        <f>IF(DS571="+X",0,DR564/2)</f>
        <v>4</v>
      </c>
      <c r="DU576" s="70">
        <v>0</v>
      </c>
      <c r="DV576" s="199">
        <v>0</v>
      </c>
      <c r="DW576" s="181">
        <f>IF(DW571="+Y",DR564+(DR559+2*DR561)*DR566/3/(DR559+DR561),0)</f>
        <v>10.222222222222221</v>
      </c>
      <c r="DX576" s="205">
        <f>DW576</f>
        <v>10.222222222222221</v>
      </c>
      <c r="DY576" s="181">
        <v>0</v>
      </c>
      <c r="DZ576" s="205">
        <v>0</v>
      </c>
      <c r="EA576" s="205">
        <v>0</v>
      </c>
      <c r="EB576" s="199">
        <v>0</v>
      </c>
      <c r="EC576" s="205">
        <v>0</v>
      </c>
      <c r="ED576" s="70">
        <v>0</v>
      </c>
      <c r="EE576" s="70">
        <v>0</v>
      </c>
      <c r="EF576" s="199">
        <v>0</v>
      </c>
    </row>
    <row r="577" spans="2:136" x14ac:dyDescent="0.2">
      <c r="B577" s="123" t="s">
        <v>316</v>
      </c>
      <c r="C577" s="30" t="s">
        <v>314</v>
      </c>
      <c r="D577" s="181">
        <v>0</v>
      </c>
      <c r="E577" s="70">
        <v>0</v>
      </c>
      <c r="F577" s="70">
        <v>0</v>
      </c>
      <c r="G577" s="199">
        <v>0</v>
      </c>
      <c r="H577" s="181">
        <f>IF(H571="+X",C558-(C559+2*C561)*C566/3/(C559+C561)/TAN(C563*PI()/180),C558-(C559+2*C561)*C566/3/(C559+C561)/TAN(C563*PI()/180))</f>
        <v>36.666669930220046</v>
      </c>
      <c r="I577" s="70">
        <f>IF(H571="+X",(C559+2*C561)*C566/3/(C559+C561)/TAN(C563*PI()/180),(C559+2*C561)*C566/3/(C559+C561)/TAN(C563*PI()/180))</f>
        <v>3.3333300697799548</v>
      </c>
      <c r="J577" s="181">
        <f>C558-J465</f>
        <v>36.5</v>
      </c>
      <c r="K577" s="205">
        <f>C558-K465</f>
        <v>31.839903967652262</v>
      </c>
      <c r="L577" s="205">
        <f>C558-L465</f>
        <v>24.25</v>
      </c>
      <c r="M577" s="199">
        <f>C558-M465</f>
        <v>11.702380952380953</v>
      </c>
      <c r="N577" s="163">
        <f>J577</f>
        <v>36.5</v>
      </c>
      <c r="O577" s="163">
        <f>K577</f>
        <v>31.839903967652262</v>
      </c>
      <c r="P577" s="163">
        <f>L577</f>
        <v>24.25</v>
      </c>
      <c r="Q577" s="110">
        <f>M577</f>
        <v>11.702380952380953</v>
      </c>
      <c r="S577" s="123" t="s">
        <v>316</v>
      </c>
      <c r="T577" s="30" t="s">
        <v>314</v>
      </c>
      <c r="U577" s="181">
        <v>0</v>
      </c>
      <c r="V577" s="70">
        <v>0</v>
      </c>
      <c r="W577" s="70">
        <v>0</v>
      </c>
      <c r="X577" s="199">
        <v>0</v>
      </c>
      <c r="Y577" s="181">
        <f>IF(Y571="+X",T558-(T559+2*T561)*T566/3/(T559+T561)/TAN(T563*PI()/180),T558-(T559+2*T561)*T566/3/(T559+T561)/TAN(T563*PI()/180))</f>
        <v>36.666669930220046</v>
      </c>
      <c r="Z577" s="70">
        <f>IF(Y571="+X",(T559+2*T561)*T566/3/(T559+T561)/TAN(T563*PI()/180),(T559+2*T561)*T566/3/(T559+T561)/TAN(T563*PI()/180))</f>
        <v>3.3333300697799548</v>
      </c>
      <c r="AA577" s="181">
        <f>T558-AA465</f>
        <v>36.5</v>
      </c>
      <c r="AB577" s="205">
        <f>T558-AB465</f>
        <v>31.839903967652262</v>
      </c>
      <c r="AC577" s="205">
        <f>T558-AC465</f>
        <v>24.25</v>
      </c>
      <c r="AD577" s="199">
        <f>T558-AD465</f>
        <v>11.702380952380953</v>
      </c>
      <c r="AE577" s="163">
        <f>AA577</f>
        <v>36.5</v>
      </c>
      <c r="AF577" s="163">
        <f>AB577</f>
        <v>31.839903967652262</v>
      </c>
      <c r="AG577" s="163">
        <f>AC577</f>
        <v>24.25</v>
      </c>
      <c r="AH577" s="110">
        <f>AD577</f>
        <v>11.702380952380953</v>
      </c>
      <c r="AJ577" s="123" t="s">
        <v>316</v>
      </c>
      <c r="AK577" s="30" t="s">
        <v>314</v>
      </c>
      <c r="AL577" s="181">
        <v>0</v>
      </c>
      <c r="AM577" s="70">
        <v>0</v>
      </c>
      <c r="AN577" s="70">
        <v>0</v>
      </c>
      <c r="AO577" s="199">
        <v>0</v>
      </c>
      <c r="AP577" s="181">
        <f>IF(AP571="+X",AK558-(AK559+2*AK561)*AK566/3/(AK559+AK561)/TAN(AK563*PI()/180),AK558-(AK559+2*AK561)*AK566/3/(AK559+AK561)/TAN(AK563*PI()/180))</f>
        <v>36.666669930220046</v>
      </c>
      <c r="AQ577" s="70">
        <f>IF(AP571="+X",(AK559+2*AK561)*AK566/3/(AK559+AK561)/TAN(AK563*PI()/180),(AK559+2*AK561)*AK566/3/(AK559+AK561)/TAN(AK563*PI()/180))</f>
        <v>3.3333300697799548</v>
      </c>
      <c r="AR577" s="181">
        <f>AK558-AR465</f>
        <v>36.5</v>
      </c>
      <c r="AS577" s="205">
        <f>AK558-AS465</f>
        <v>31.839903967652262</v>
      </c>
      <c r="AT577" s="205">
        <f>AK558-AT465</f>
        <v>24.25</v>
      </c>
      <c r="AU577" s="199">
        <f>AK558-AU465</f>
        <v>11.702380952380953</v>
      </c>
      <c r="AV577" s="163">
        <f>AR577</f>
        <v>36.5</v>
      </c>
      <c r="AW577" s="163">
        <f>AS577</f>
        <v>31.839903967652262</v>
      </c>
      <c r="AX577" s="163">
        <f>AT577</f>
        <v>24.25</v>
      </c>
      <c r="AY577" s="110">
        <f>AU577</f>
        <v>11.702380952380953</v>
      </c>
      <c r="BA577" s="123" t="s">
        <v>316</v>
      </c>
      <c r="BB577" s="30" t="s">
        <v>314</v>
      </c>
      <c r="BC577" s="181">
        <v>0</v>
      </c>
      <c r="BD577" s="70">
        <v>0</v>
      </c>
      <c r="BE577" s="70">
        <v>0</v>
      </c>
      <c r="BF577" s="199">
        <v>0</v>
      </c>
      <c r="BG577" s="181">
        <f>IF(BG571="+X",BB558-(BB559+2*BB561)*BB566/3/(BB559+BB561)/TAN(BB563*PI()/180),BB558-(BB559+2*BB561)*BB566/3/(BB559+BB561)/TAN(BB563*PI()/180))</f>
        <v>36.666669930220046</v>
      </c>
      <c r="BH577" s="70">
        <f>IF(BG571="+X",(BB559+2*BB561)*BB566/3/(BB559+BB561)/TAN(BB563*PI()/180),(BB559+2*BB561)*BB566/3/(BB559+BB561)/TAN(BB563*PI()/180))</f>
        <v>3.3333300697799548</v>
      </c>
      <c r="BI577" s="181">
        <f>BB558-BI465</f>
        <v>36.5</v>
      </c>
      <c r="BJ577" s="205">
        <f>BB558-BJ465</f>
        <v>31.839903967652262</v>
      </c>
      <c r="BK577" s="205">
        <f>BB558-BK465</f>
        <v>24.25</v>
      </c>
      <c r="BL577" s="199">
        <f>BB558-BL465</f>
        <v>11.702380952380953</v>
      </c>
      <c r="BM577" s="163">
        <f>BI577</f>
        <v>36.5</v>
      </c>
      <c r="BN577" s="163">
        <f>BJ577</f>
        <v>31.839903967652262</v>
      </c>
      <c r="BO577" s="163">
        <f>BK577</f>
        <v>24.25</v>
      </c>
      <c r="BP577" s="110">
        <f>BL577</f>
        <v>11.702380952380953</v>
      </c>
      <c r="BR577" s="123" t="s">
        <v>316</v>
      </c>
      <c r="BS577" s="30" t="s">
        <v>314</v>
      </c>
      <c r="BT577" s="181">
        <v>0</v>
      </c>
      <c r="BU577" s="70">
        <v>0</v>
      </c>
      <c r="BV577" s="70">
        <v>0</v>
      </c>
      <c r="BW577" s="199">
        <v>0</v>
      </c>
      <c r="BX577" s="181">
        <f>IF(BX571="+X",BS558-(BS559+2*BS561)*BS566/3/(BS559+BS561)/TAN(BS563*PI()/180),BS558-(BS559+2*BS561)*BS566/3/(BS559+BS561)/TAN(BS563*PI()/180))</f>
        <v>15.55555990696006</v>
      </c>
      <c r="BY577" s="70">
        <f>IF(BX571="+X",(BS559+2*BS561)*BS566/3/(BS559+BS561)/TAN(BS563*PI()/180),(BS559+2*BS561)*BS566/3/(BS559+BS561)/TAN(BS563*PI()/180))</f>
        <v>4.4444400930399395</v>
      </c>
      <c r="BZ577" s="181">
        <f>BS558-BZ465</f>
        <v>16.5</v>
      </c>
      <c r="CA577" s="205">
        <f>BS558-CA465</f>
        <v>11.846514575411913</v>
      </c>
      <c r="CB577" s="205">
        <f>BS558-CB465</f>
        <v>6.3333333333333304</v>
      </c>
      <c r="CC577" s="199">
        <f>BS558-CC465</f>
        <v>20</v>
      </c>
      <c r="CD577" s="163">
        <f>BZ577</f>
        <v>16.5</v>
      </c>
      <c r="CE577" s="163">
        <f>CA577</f>
        <v>11.846514575411913</v>
      </c>
      <c r="CF577" s="163">
        <f>CB577</f>
        <v>6.3333333333333304</v>
      </c>
      <c r="CG577" s="110">
        <f>CC577</f>
        <v>20</v>
      </c>
      <c r="CI577" s="123" t="s">
        <v>316</v>
      </c>
      <c r="CJ577" s="30" t="s">
        <v>314</v>
      </c>
      <c r="CK577" s="181">
        <v>0</v>
      </c>
      <c r="CL577" s="70">
        <v>0</v>
      </c>
      <c r="CM577" s="70">
        <v>0</v>
      </c>
      <c r="CN577" s="199">
        <v>0</v>
      </c>
      <c r="CO577" s="181">
        <f>IF(CO571="+X",CJ558-(CJ559+2*CJ561)*CJ566/3/(CJ559+CJ561)/TAN(CJ563*PI()/180),CJ558-(CJ559+2*CJ561)*CJ566/3/(CJ559+CJ561)/TAN(CJ563*PI()/180))</f>
        <v>15.55555990696006</v>
      </c>
      <c r="CP577" s="70">
        <f>IF(CO571="+X",(CJ559+2*CJ561)*CJ566/3/(CJ559+CJ561)/TAN(CJ563*PI()/180),(CJ559+2*CJ561)*CJ566/3/(CJ559+CJ561)/TAN(CJ563*PI()/180))</f>
        <v>4.4444400930399395</v>
      </c>
      <c r="CQ577" s="181">
        <f>CJ558-CQ465</f>
        <v>16.5</v>
      </c>
      <c r="CR577" s="205">
        <f>CJ558-CR465</f>
        <v>11.846514575411913</v>
      </c>
      <c r="CS577" s="205">
        <f>CJ558-CS465</f>
        <v>6.3333333333333304</v>
      </c>
      <c r="CT577" s="199">
        <f>CJ558-CT465</f>
        <v>20</v>
      </c>
      <c r="CU577" s="163">
        <f>CQ577</f>
        <v>16.5</v>
      </c>
      <c r="CV577" s="163">
        <f>CR577</f>
        <v>11.846514575411913</v>
      </c>
      <c r="CW577" s="163">
        <f>CS577</f>
        <v>6.3333333333333304</v>
      </c>
      <c r="CX577" s="110">
        <f>CT577</f>
        <v>20</v>
      </c>
      <c r="CZ577" s="123" t="s">
        <v>316</v>
      </c>
      <c r="DA577" s="30" t="s">
        <v>314</v>
      </c>
      <c r="DB577" s="181">
        <v>0</v>
      </c>
      <c r="DC577" s="70">
        <v>0</v>
      </c>
      <c r="DD577" s="70">
        <v>0</v>
      </c>
      <c r="DE577" s="199">
        <v>0</v>
      </c>
      <c r="DF577" s="181">
        <f>IF(DF571="+X",DA558-(DA559+2*DA561)*DA566/3/(DA559+DA561)/TAN(DA563*PI()/180),DA558-(DA559+2*DA561)*DA566/3/(DA559+DA561)/TAN(DA563*PI()/180))</f>
        <v>15.55555990696006</v>
      </c>
      <c r="DG577" s="70">
        <f>IF(DF571="+X",(DA559+2*DA561)*DA566/3/(DA559+DA561)/TAN(DA563*PI()/180),(DA559+2*DA561)*DA566/3/(DA559+DA561)/TAN(DA563*PI()/180))</f>
        <v>4.4444400930399395</v>
      </c>
      <c r="DH577" s="181">
        <f>DA558-DH465</f>
        <v>16.5</v>
      </c>
      <c r="DI577" s="205">
        <f>DA558-DI465</f>
        <v>11.846514575411913</v>
      </c>
      <c r="DJ577" s="205">
        <f>DA558-DJ465</f>
        <v>6.3333333333333304</v>
      </c>
      <c r="DK577" s="199">
        <f>DA558-DK465</f>
        <v>20</v>
      </c>
      <c r="DL577" s="163">
        <f>DH577</f>
        <v>16.5</v>
      </c>
      <c r="DM577" s="163">
        <f>DI577</f>
        <v>11.846514575411913</v>
      </c>
      <c r="DN577" s="163">
        <f>DJ577</f>
        <v>6.3333333333333304</v>
      </c>
      <c r="DO577" s="110">
        <f>DK577</f>
        <v>20</v>
      </c>
      <c r="DQ577" s="123" t="s">
        <v>316</v>
      </c>
      <c r="DR577" s="30" t="s">
        <v>314</v>
      </c>
      <c r="DS577" s="181">
        <v>0</v>
      </c>
      <c r="DT577" s="70">
        <v>0</v>
      </c>
      <c r="DU577" s="70">
        <v>0</v>
      </c>
      <c r="DV577" s="199">
        <v>0</v>
      </c>
      <c r="DW577" s="181">
        <f>IF(DW571="+X",DR558-(DR559+2*DR561)*DR566/3/(DR559+DR561)/TAN(DR563*PI()/180),DR558-(DR559+2*DR561)*DR566/3/(DR559+DR561)/TAN(DR563*PI()/180))</f>
        <v>15.55555990696006</v>
      </c>
      <c r="DX577" s="70">
        <f>IF(DW571="+X",(DR559+2*DR561)*DR566/3/(DR559+DR561)/TAN(DR563*PI()/180),(DR559+2*DR561)*DR566/3/(DR559+DR561)/TAN(DR563*PI()/180))</f>
        <v>4.4444400930399395</v>
      </c>
      <c r="DY577" s="181">
        <f>DR558-DY465</f>
        <v>16.5</v>
      </c>
      <c r="DZ577" s="205">
        <f>DR558-DZ465</f>
        <v>11.846514575411913</v>
      </c>
      <c r="EA577" s="205">
        <f>DR558-EA465</f>
        <v>6.3333333333333304</v>
      </c>
      <c r="EB577" s="199">
        <f>DR558-EB465</f>
        <v>20</v>
      </c>
      <c r="EC577" s="163">
        <f>DY577</f>
        <v>16.5</v>
      </c>
      <c r="ED577" s="163">
        <f>DZ577</f>
        <v>11.846514575411913</v>
      </c>
      <c r="EE577" s="163">
        <f>EA577</f>
        <v>6.3333333333333304</v>
      </c>
      <c r="EF577" s="110">
        <f>EB577</f>
        <v>20</v>
      </c>
    </row>
    <row r="578" spans="2:136" x14ac:dyDescent="0.2">
      <c r="B578" s="118" t="s">
        <v>317</v>
      </c>
      <c r="C578" s="17" t="s">
        <v>36</v>
      </c>
      <c r="D578" s="34">
        <f t="shared" ref="D578:M578" si="555">D572*D464*D403</f>
        <v>-878.77757644942835</v>
      </c>
      <c r="E578" s="143">
        <f t="shared" si="555"/>
        <v>-764.53649151100251</v>
      </c>
      <c r="F578" s="143">
        <f t="shared" si="555"/>
        <v>0</v>
      </c>
      <c r="G578" s="143">
        <f t="shared" si="555"/>
        <v>0</v>
      </c>
      <c r="H578" s="34">
        <f t="shared" si="555"/>
        <v>193.83619224883356</v>
      </c>
      <c r="I578" s="107">
        <f t="shared" si="555"/>
        <v>-378.97282984381593</v>
      </c>
      <c r="J578" s="143">
        <f t="shared" si="555"/>
        <v>0</v>
      </c>
      <c r="K578" s="143">
        <f t="shared" si="555"/>
        <v>0</v>
      </c>
      <c r="L578" s="143">
        <f t="shared" si="555"/>
        <v>0</v>
      </c>
      <c r="M578" s="107">
        <f t="shared" si="555"/>
        <v>0</v>
      </c>
      <c r="N578" s="34">
        <f>N572*N464*N380</f>
        <v>0</v>
      </c>
      <c r="O578" s="143">
        <f>O572*O464*O380</f>
        <v>0</v>
      </c>
      <c r="P578" s="143">
        <f>P572*P464*P380</f>
        <v>0</v>
      </c>
      <c r="Q578" s="107">
        <f>Q572*Q464*Q380</f>
        <v>0</v>
      </c>
      <c r="S578" s="118" t="s">
        <v>317</v>
      </c>
      <c r="T578" s="213" t="s">
        <v>36</v>
      </c>
      <c r="U578" s="34">
        <f t="shared" ref="U578:AD578" si="556">U572*U464*U403</f>
        <v>-878.77757644942835</v>
      </c>
      <c r="V578" s="143">
        <f t="shared" si="556"/>
        <v>-764.53649151100251</v>
      </c>
      <c r="W578" s="143">
        <f t="shared" si="556"/>
        <v>0</v>
      </c>
      <c r="X578" s="143">
        <f t="shared" si="556"/>
        <v>0</v>
      </c>
      <c r="Y578" s="34">
        <f t="shared" si="556"/>
        <v>-38.858445958623157</v>
      </c>
      <c r="Z578" s="107">
        <f t="shared" si="556"/>
        <v>-378.97282984381593</v>
      </c>
      <c r="AA578" s="143">
        <f t="shared" si="556"/>
        <v>0</v>
      </c>
      <c r="AB578" s="143">
        <f t="shared" si="556"/>
        <v>0</v>
      </c>
      <c r="AC578" s="143">
        <f t="shared" si="556"/>
        <v>0</v>
      </c>
      <c r="AD578" s="107">
        <f t="shared" si="556"/>
        <v>0</v>
      </c>
      <c r="AE578" s="34">
        <f>AE572*AE464*AE380</f>
        <v>0</v>
      </c>
      <c r="AF578" s="143">
        <f>AF572*AF464*AF380</f>
        <v>0</v>
      </c>
      <c r="AG578" s="143">
        <f>AG572*AG464*AG380</f>
        <v>0</v>
      </c>
      <c r="AH578" s="107">
        <f>AH572*AH464*AH380</f>
        <v>0</v>
      </c>
      <c r="AJ578" s="118" t="s">
        <v>317</v>
      </c>
      <c r="AK578" s="213" t="s">
        <v>36</v>
      </c>
      <c r="AL578" s="34">
        <f t="shared" ref="AL578:AU578" si="557">AL572*AL464*AL403</f>
        <v>-1511.4974314930168</v>
      </c>
      <c r="AM578" s="143">
        <f t="shared" si="557"/>
        <v>-131.81663646741418</v>
      </c>
      <c r="AN578" s="143">
        <f t="shared" si="557"/>
        <v>0</v>
      </c>
      <c r="AO578" s="143">
        <f t="shared" si="557"/>
        <v>0</v>
      </c>
      <c r="AP578" s="34">
        <f t="shared" si="557"/>
        <v>-3.8887624522878306</v>
      </c>
      <c r="AQ578" s="107">
        <f t="shared" si="557"/>
        <v>-181.24787514269457</v>
      </c>
      <c r="AR578" s="143">
        <f t="shared" si="557"/>
        <v>0</v>
      </c>
      <c r="AS578" s="143">
        <f t="shared" si="557"/>
        <v>0</v>
      </c>
      <c r="AT578" s="143">
        <f t="shared" si="557"/>
        <v>0</v>
      </c>
      <c r="AU578" s="107">
        <f t="shared" si="557"/>
        <v>0</v>
      </c>
      <c r="AV578" s="34">
        <f>AV572*AV464*AV380</f>
        <v>0</v>
      </c>
      <c r="AW578" s="143">
        <f>AW572*AW464*AW380</f>
        <v>0</v>
      </c>
      <c r="AX578" s="143">
        <f>AX572*AX464*AX380</f>
        <v>0</v>
      </c>
      <c r="AY578" s="107">
        <f>AY572*AY464*AY380</f>
        <v>0</v>
      </c>
      <c r="BA578" s="118" t="s">
        <v>317</v>
      </c>
      <c r="BB578" s="213" t="s">
        <v>36</v>
      </c>
      <c r="BC578" s="34">
        <f t="shared" ref="BC578:BL578" si="558">BC572*BC464*BC403</f>
        <v>-1511.4974314930168</v>
      </c>
      <c r="BD578" s="143">
        <f t="shared" si="558"/>
        <v>-131.81663646741418</v>
      </c>
      <c r="BE578" s="143">
        <f t="shared" si="558"/>
        <v>0</v>
      </c>
      <c r="BF578" s="143">
        <f t="shared" si="558"/>
        <v>0</v>
      </c>
      <c r="BG578" s="34">
        <f t="shared" si="558"/>
        <v>-236.58340065974451</v>
      </c>
      <c r="BH578" s="107">
        <f t="shared" si="558"/>
        <v>-181.24787514269457</v>
      </c>
      <c r="BI578" s="143">
        <f t="shared" si="558"/>
        <v>0</v>
      </c>
      <c r="BJ578" s="143">
        <f t="shared" si="558"/>
        <v>0</v>
      </c>
      <c r="BK578" s="143">
        <f t="shared" si="558"/>
        <v>0</v>
      </c>
      <c r="BL578" s="107">
        <f t="shared" si="558"/>
        <v>0</v>
      </c>
      <c r="BM578" s="34">
        <f>BM572*BM464*BM380</f>
        <v>0</v>
      </c>
      <c r="BN578" s="143">
        <f>BN572*BN464*BN380</f>
        <v>0</v>
      </c>
      <c r="BO578" s="143">
        <f>BO572*BO464*BO380</f>
        <v>0</v>
      </c>
      <c r="BP578" s="107">
        <f>BP572*BP464*BP380</f>
        <v>0</v>
      </c>
      <c r="BR578" s="118" t="s">
        <v>317</v>
      </c>
      <c r="BS578" s="213" t="s">
        <v>36</v>
      </c>
      <c r="BT578" s="34">
        <f t="shared" ref="BT578:CC578" si="559">BT572*BT464*BT403</f>
        <v>0</v>
      </c>
      <c r="BU578" s="143">
        <f t="shared" si="559"/>
        <v>0</v>
      </c>
      <c r="BV578" s="143">
        <f t="shared" si="559"/>
        <v>1362.1052434966141</v>
      </c>
      <c r="BW578" s="143">
        <f t="shared" si="559"/>
        <v>-1362.1052434966141</v>
      </c>
      <c r="BX578" s="34">
        <f t="shared" si="559"/>
        <v>0</v>
      </c>
      <c r="BY578" s="107">
        <f t="shared" si="559"/>
        <v>0</v>
      </c>
      <c r="BZ578" s="143">
        <f t="shared" si="559"/>
        <v>72.815375312164392</v>
      </c>
      <c r="CA578" s="143">
        <f t="shared" si="559"/>
        <v>211.3698140648313</v>
      </c>
      <c r="CB578" s="143">
        <f t="shared" si="559"/>
        <v>152.05166885125601</v>
      </c>
      <c r="CC578" s="107">
        <f t="shared" si="559"/>
        <v>0</v>
      </c>
      <c r="CD578" s="34">
        <f>CD572*CD464*CD380</f>
        <v>-100.82128889376607</v>
      </c>
      <c r="CE578" s="143">
        <f>CE572*CE464*CE380</f>
        <v>-294.8795110258431</v>
      </c>
      <c r="CF578" s="143">
        <f>CF572*CF464*CF380</f>
        <v>-243.75357182593368</v>
      </c>
      <c r="CG578" s="107">
        <f>CG572*CG464*CG380</f>
        <v>0</v>
      </c>
      <c r="CI578" s="118" t="s">
        <v>317</v>
      </c>
      <c r="CJ578" s="213" t="s">
        <v>36</v>
      </c>
      <c r="CK578" s="34">
        <f t="shared" ref="CK578:CT578" si="560">CK572*CK464*CK403</f>
        <v>0</v>
      </c>
      <c r="CL578" s="143">
        <f t="shared" si="560"/>
        <v>0</v>
      </c>
      <c r="CM578" s="143">
        <f t="shared" si="560"/>
        <v>1362.1052434966141</v>
      </c>
      <c r="CN578" s="143">
        <f t="shared" si="560"/>
        <v>-1362.1052434966141</v>
      </c>
      <c r="CO578" s="34">
        <f t="shared" si="560"/>
        <v>0</v>
      </c>
      <c r="CP578" s="107">
        <f t="shared" si="560"/>
        <v>0</v>
      </c>
      <c r="CQ578" s="143">
        <f t="shared" si="560"/>
        <v>25.205322223441517</v>
      </c>
      <c r="CR578" s="143">
        <f t="shared" si="560"/>
        <v>75.158727264910652</v>
      </c>
      <c r="CS578" s="143">
        <f t="shared" si="560"/>
        <v>82.531712677209867</v>
      </c>
      <c r="CT578" s="107">
        <f t="shared" si="560"/>
        <v>0</v>
      </c>
      <c r="CU578" s="34">
        <f>CU572*CU464*CU380</f>
        <v>-53.211235805043202</v>
      </c>
      <c r="CV578" s="143">
        <f>CV572*CV464*CV380</f>
        <v>-158.66842422592248</v>
      </c>
      <c r="CW578" s="143">
        <f>CW572*CW464*CW380</f>
        <v>-174.2336156518875</v>
      </c>
      <c r="CX578" s="107">
        <f>CX572*CX464*CX380</f>
        <v>0</v>
      </c>
      <c r="CZ578" s="118" t="s">
        <v>317</v>
      </c>
      <c r="DA578" s="213" t="s">
        <v>36</v>
      </c>
      <c r="DB578" s="34">
        <f t="shared" ref="DB578:DK578" si="561">DB572*DB464*DB403</f>
        <v>0</v>
      </c>
      <c r="DC578" s="143">
        <f t="shared" si="561"/>
        <v>0</v>
      </c>
      <c r="DD578" s="143">
        <f t="shared" si="561"/>
        <v>729.38538845302548</v>
      </c>
      <c r="DE578" s="143">
        <f t="shared" si="561"/>
        <v>-729.38538845302548</v>
      </c>
      <c r="DF578" s="34">
        <f t="shared" si="561"/>
        <v>0</v>
      </c>
      <c r="DG578" s="107">
        <f t="shared" si="561"/>
        <v>0</v>
      </c>
      <c r="DH578" s="143">
        <f t="shared" si="561"/>
        <v>45.566378313849235</v>
      </c>
      <c r="DI578" s="143">
        <f t="shared" si="561"/>
        <v>130.11713594060356</v>
      </c>
      <c r="DJ578" s="143">
        <f t="shared" si="561"/>
        <v>62.828195686704817</v>
      </c>
      <c r="DK578" s="107">
        <f t="shared" si="561"/>
        <v>0</v>
      </c>
      <c r="DL578" s="34">
        <f>DL572*DL464*DL380</f>
        <v>-17.560464732247546</v>
      </c>
      <c r="DM578" s="143">
        <f>DM572*DM464*DM380</f>
        <v>-46.60743897959172</v>
      </c>
      <c r="DN578" s="143">
        <f>DN572*DN464*DN380</f>
        <v>28.873707287972817</v>
      </c>
      <c r="DO578" s="107">
        <f>DO572*DO464*DO380</f>
        <v>0</v>
      </c>
      <c r="DQ578" s="118" t="s">
        <v>317</v>
      </c>
      <c r="DR578" s="213" t="s">
        <v>36</v>
      </c>
      <c r="DS578" s="34">
        <f t="shared" ref="DS578:EB578" si="562">DS572*DS464*DS403</f>
        <v>0</v>
      </c>
      <c r="DT578" s="143">
        <f t="shared" si="562"/>
        <v>0</v>
      </c>
      <c r="DU578" s="143">
        <f t="shared" si="562"/>
        <v>729.38538845302548</v>
      </c>
      <c r="DV578" s="143">
        <f t="shared" si="562"/>
        <v>-729.38538845302548</v>
      </c>
      <c r="DW578" s="34">
        <f t="shared" si="562"/>
        <v>0</v>
      </c>
      <c r="DX578" s="107">
        <f t="shared" si="562"/>
        <v>0</v>
      </c>
      <c r="DY578" s="143">
        <f t="shared" si="562"/>
        <v>-2.043674774873637</v>
      </c>
      <c r="DZ578" s="143">
        <f t="shared" si="562"/>
        <v>-6.0939508593170819</v>
      </c>
      <c r="EA578" s="143">
        <f t="shared" si="562"/>
        <v>-6.6917604873413428</v>
      </c>
      <c r="EB578" s="107">
        <f t="shared" si="562"/>
        <v>0</v>
      </c>
      <c r="EC578" s="34">
        <f>EC572*EC464*EC380</f>
        <v>30.049588356475326</v>
      </c>
      <c r="ED578" s="143">
        <f>ED572*ED464*ED380</f>
        <v>89.603647820328916</v>
      </c>
      <c r="EE578" s="143">
        <f>EE572*EE464*EE380</f>
        <v>98.393663462018978</v>
      </c>
      <c r="EF578" s="107">
        <f>EF572*EF464*EF380</f>
        <v>0</v>
      </c>
    </row>
    <row r="579" spans="2:136" x14ac:dyDescent="0.2">
      <c r="B579" s="118" t="s">
        <v>318</v>
      </c>
      <c r="C579" s="17" t="s">
        <v>36</v>
      </c>
      <c r="D579" s="35">
        <f t="shared" ref="D579:M579" si="563">D573*D464*D403</f>
        <v>0</v>
      </c>
      <c r="E579" s="111">
        <f t="shared" si="563"/>
        <v>0</v>
      </c>
      <c r="F579" s="111">
        <f t="shared" si="563"/>
        <v>2724.2104869932282</v>
      </c>
      <c r="G579" s="111">
        <f t="shared" si="563"/>
        <v>-2724.2104869932282</v>
      </c>
      <c r="H579" s="35">
        <f t="shared" si="563"/>
        <v>0</v>
      </c>
      <c r="I579" s="108">
        <f t="shared" si="563"/>
        <v>0</v>
      </c>
      <c r="J579" s="111">
        <f t="shared" si="563"/>
        <v>71.52861712057728</v>
      </c>
      <c r="K579" s="111">
        <f t="shared" si="563"/>
        <v>213.93706571891479</v>
      </c>
      <c r="L579" s="111">
        <f t="shared" si="563"/>
        <v>348.90250124826815</v>
      </c>
      <c r="M579" s="108">
        <f t="shared" si="563"/>
        <v>334.48504251900079</v>
      </c>
      <c r="N579" s="35">
        <f>N573*N464*N380</f>
        <v>-99.534530702178955</v>
      </c>
      <c r="O579" s="111">
        <f>O573*O464*O380</f>
        <v>-297.70078457182325</v>
      </c>
      <c r="P579" s="111">
        <f>P573*P464*P380</f>
        <v>-562.28089044142394</v>
      </c>
      <c r="Q579" s="108">
        <f>Q573*Q464*Q380</f>
        <v>-618.98956144320846</v>
      </c>
      <c r="S579" s="118" t="s">
        <v>318</v>
      </c>
      <c r="T579" s="213" t="s">
        <v>36</v>
      </c>
      <c r="U579" s="35">
        <f t="shared" ref="U579:AD579" si="564">U573*U464*U403</f>
        <v>0</v>
      </c>
      <c r="V579" s="111">
        <f t="shared" si="564"/>
        <v>0</v>
      </c>
      <c r="W579" s="111">
        <f t="shared" si="564"/>
        <v>2724.2104869932282</v>
      </c>
      <c r="X579" s="111">
        <f t="shared" si="564"/>
        <v>-2724.2104869932282</v>
      </c>
      <c r="Y579" s="35">
        <f t="shared" si="564"/>
        <v>0</v>
      </c>
      <c r="Z579" s="108">
        <f t="shared" si="564"/>
        <v>0</v>
      </c>
      <c r="AA579" s="111">
        <f t="shared" si="564"/>
        <v>25.205322223441517</v>
      </c>
      <c r="AB579" s="111">
        <f t="shared" si="564"/>
        <v>75.387346967617603</v>
      </c>
      <c r="AC579" s="111">
        <f t="shared" si="564"/>
        <v>192.04055027384015</v>
      </c>
      <c r="AD579" s="108">
        <f t="shared" si="564"/>
        <v>256.05406703178687</v>
      </c>
      <c r="AE579" s="35">
        <f>AE573*AE464*AE380</f>
        <v>-53.211235805043202</v>
      </c>
      <c r="AF579" s="111">
        <f>AF573*AF464*AF380</f>
        <v>-159.15106582052604</v>
      </c>
      <c r="AG579" s="111">
        <f>AG573*AG464*AG380</f>
        <v>-405.41893946699588</v>
      </c>
      <c r="AH579" s="108">
        <f>AH573*AH464*AH380</f>
        <v>-540.55858595599443</v>
      </c>
      <c r="AJ579" s="118" t="s">
        <v>318</v>
      </c>
      <c r="AK579" s="213" t="s">
        <v>36</v>
      </c>
      <c r="AL579" s="35">
        <f t="shared" ref="AL579:AU579" si="565">AL573*AL464*AL403</f>
        <v>0</v>
      </c>
      <c r="AM579" s="111">
        <f t="shared" si="565"/>
        <v>0</v>
      </c>
      <c r="AN579" s="111">
        <f t="shared" si="565"/>
        <v>1458.770776906051</v>
      </c>
      <c r="AO579" s="111">
        <f t="shared" si="565"/>
        <v>-1458.770776906051</v>
      </c>
      <c r="AP579" s="35">
        <f t="shared" si="565"/>
        <v>0</v>
      </c>
      <c r="AQ579" s="108">
        <f t="shared" si="565"/>
        <v>0</v>
      </c>
      <c r="AR579" s="111">
        <f t="shared" si="565"/>
        <v>44.279620122262124</v>
      </c>
      <c r="AS579" s="111">
        <f t="shared" si="565"/>
        <v>132.43723115932821</v>
      </c>
      <c r="AT579" s="111">
        <f t="shared" si="565"/>
        <v>141.29109554681932</v>
      </c>
      <c r="AU579" s="108">
        <f t="shared" si="565"/>
        <v>57.669834917069089</v>
      </c>
      <c r="AV579" s="35">
        <f>AV573*AV464*AV380</f>
        <v>-16.273706540660434</v>
      </c>
      <c r="AW579" s="111">
        <f>AW573*AW464*AW380</f>
        <v>-48.673512306419759</v>
      </c>
      <c r="AX579" s="111">
        <f>AX573*AX464*AX380</f>
        <v>72.087293646336406</v>
      </c>
      <c r="AY579" s="108">
        <f>AY573*AY464*AY380</f>
        <v>226.83468400713855</v>
      </c>
      <c r="BA579" s="118" t="s">
        <v>318</v>
      </c>
      <c r="BB579" s="213" t="s">
        <v>36</v>
      </c>
      <c r="BC579" s="35">
        <f t="shared" ref="BC579:BL579" si="566">BC573*BC464*BC403</f>
        <v>0</v>
      </c>
      <c r="BD579" s="111">
        <f t="shared" si="566"/>
        <v>0</v>
      </c>
      <c r="BE579" s="111">
        <f t="shared" si="566"/>
        <v>1458.770776906051</v>
      </c>
      <c r="BF579" s="111">
        <f t="shared" si="566"/>
        <v>-1458.770776906051</v>
      </c>
      <c r="BG579" s="35">
        <f t="shared" si="566"/>
        <v>0</v>
      </c>
      <c r="BH579" s="108">
        <f t="shared" si="566"/>
        <v>0</v>
      </c>
      <c r="BI579" s="111">
        <f t="shared" si="566"/>
        <v>-2.043674774873637</v>
      </c>
      <c r="BJ579" s="111">
        <f t="shared" si="566"/>
        <v>-6.1124875919689963</v>
      </c>
      <c r="BK579" s="111">
        <f t="shared" si="566"/>
        <v>-15.570855427608667</v>
      </c>
      <c r="BL579" s="108">
        <f t="shared" si="566"/>
        <v>-20.761140570144885</v>
      </c>
      <c r="BM579" s="35">
        <f>BM573*BM464*BM380</f>
        <v>30.049588356475326</v>
      </c>
      <c r="BN579" s="111">
        <f>BN573*BN464*BN380</f>
        <v>89.876206444877454</v>
      </c>
      <c r="BO579" s="111">
        <f>BO573*BO464*BO380</f>
        <v>228.9492446207644</v>
      </c>
      <c r="BP579" s="108">
        <f>BP573*BP464*BP380</f>
        <v>305.26565949435252</v>
      </c>
      <c r="BR579" s="118" t="s">
        <v>318</v>
      </c>
      <c r="BS579" s="213" t="s">
        <v>36</v>
      </c>
      <c r="BT579" s="35">
        <f t="shared" ref="BT579:CC579" si="567">BT573*BT464*BT403</f>
        <v>-1757.5551528988567</v>
      </c>
      <c r="BU579" s="111">
        <f t="shared" si="567"/>
        <v>-2126.6417350076163</v>
      </c>
      <c r="BV579" s="111">
        <f t="shared" si="567"/>
        <v>0</v>
      </c>
      <c r="BW579" s="111">
        <f t="shared" si="567"/>
        <v>0</v>
      </c>
      <c r="BX579" s="35">
        <f t="shared" si="567"/>
        <v>684.72717959009753</v>
      </c>
      <c r="BY579" s="108">
        <f t="shared" si="567"/>
        <v>-1136.9184895314477</v>
      </c>
      <c r="BZ579" s="111">
        <f t="shared" si="567"/>
        <v>0</v>
      </c>
      <c r="CA579" s="111">
        <f t="shared" si="567"/>
        <v>0</v>
      </c>
      <c r="CB579" s="111">
        <f t="shared" si="567"/>
        <v>0</v>
      </c>
      <c r="CC579" s="108">
        <f t="shared" si="567"/>
        <v>0</v>
      </c>
      <c r="CD579" s="35">
        <f>CD573*CD464*CD380</f>
        <v>0</v>
      </c>
      <c r="CE579" s="111">
        <f>CE573*CE464*CE380</f>
        <v>0</v>
      </c>
      <c r="CF579" s="111">
        <f>CF573*CF464*CF380</f>
        <v>0</v>
      </c>
      <c r="CG579" s="108">
        <f>CG573*CG464*CG380</f>
        <v>0</v>
      </c>
      <c r="CI579" s="118" t="s">
        <v>318</v>
      </c>
      <c r="CJ579" s="213" t="s">
        <v>36</v>
      </c>
      <c r="CK579" s="35">
        <f t="shared" ref="CK579:CT579" si="568">CK573*CK464*CK403</f>
        <v>-1757.5551528988567</v>
      </c>
      <c r="CL579" s="111">
        <f t="shared" si="568"/>
        <v>-2126.6417350076163</v>
      </c>
      <c r="CM579" s="111">
        <f t="shared" si="568"/>
        <v>0</v>
      </c>
      <c r="CN579" s="111">
        <f t="shared" si="568"/>
        <v>0</v>
      </c>
      <c r="CO579" s="35">
        <f t="shared" si="568"/>
        <v>26.098663961553314</v>
      </c>
      <c r="CP579" s="108">
        <f t="shared" si="568"/>
        <v>-1136.9184895314477</v>
      </c>
      <c r="CQ579" s="111">
        <f t="shared" si="568"/>
        <v>0</v>
      </c>
      <c r="CR579" s="111">
        <f t="shared" si="568"/>
        <v>0</v>
      </c>
      <c r="CS579" s="111">
        <f t="shared" si="568"/>
        <v>0</v>
      </c>
      <c r="CT579" s="108">
        <f t="shared" si="568"/>
        <v>0</v>
      </c>
      <c r="CU579" s="35">
        <f>CU573*CU464*CU380</f>
        <v>0</v>
      </c>
      <c r="CV579" s="111">
        <f>CV573*CV464*CV380</f>
        <v>0</v>
      </c>
      <c r="CW579" s="111">
        <f>CW573*CW464*CW380</f>
        <v>0</v>
      </c>
      <c r="CX579" s="108">
        <f>CX573*CX464*CX380</f>
        <v>0</v>
      </c>
      <c r="CZ579" s="118" t="s">
        <v>318</v>
      </c>
      <c r="DA579" s="213" t="s">
        <v>36</v>
      </c>
      <c r="DB579" s="35">
        <f t="shared" ref="DB579:DK579" si="569">DB573*DB464*DB403</f>
        <v>-3022.9948629860337</v>
      </c>
      <c r="DC579" s="111">
        <f t="shared" si="569"/>
        <v>-861.20202492043973</v>
      </c>
      <c r="DD579" s="111">
        <f t="shared" si="569"/>
        <v>0</v>
      </c>
      <c r="DE579" s="111">
        <f t="shared" si="569"/>
        <v>0</v>
      </c>
      <c r="DF579" s="35">
        <f t="shared" si="569"/>
        <v>91.552315486733391</v>
      </c>
      <c r="DG579" s="108">
        <f t="shared" si="569"/>
        <v>-543.74362542808365</v>
      </c>
      <c r="DH579" s="111">
        <f t="shared" si="569"/>
        <v>0</v>
      </c>
      <c r="DI579" s="111">
        <f t="shared" si="569"/>
        <v>0</v>
      </c>
      <c r="DJ579" s="111">
        <f t="shared" si="569"/>
        <v>0</v>
      </c>
      <c r="DK579" s="108">
        <f t="shared" si="569"/>
        <v>0</v>
      </c>
      <c r="DL579" s="35">
        <f>DL573*DL464*DL380</f>
        <v>0</v>
      </c>
      <c r="DM579" s="111">
        <f>DM573*DM464*DM380</f>
        <v>0</v>
      </c>
      <c r="DN579" s="111">
        <f>DN573*DN464*DN380</f>
        <v>0</v>
      </c>
      <c r="DO579" s="108">
        <f>DO573*DO464*DO380</f>
        <v>0</v>
      </c>
      <c r="DQ579" s="118" t="s">
        <v>318</v>
      </c>
      <c r="DR579" s="213" t="s">
        <v>36</v>
      </c>
      <c r="DS579" s="35">
        <f t="shared" ref="DS579:EB579" si="570">DS573*DS464*DS403</f>
        <v>-3022.9948629860337</v>
      </c>
      <c r="DT579" s="111">
        <f t="shared" si="570"/>
        <v>-861.20202492043973</v>
      </c>
      <c r="DU579" s="111">
        <f t="shared" si="570"/>
        <v>0</v>
      </c>
      <c r="DV579" s="111">
        <f t="shared" si="570"/>
        <v>0</v>
      </c>
      <c r="DW579" s="35">
        <f t="shared" si="570"/>
        <v>-567.07620014181077</v>
      </c>
      <c r="DX579" s="108">
        <f t="shared" si="570"/>
        <v>-543.74362542808365</v>
      </c>
      <c r="DY579" s="111">
        <f t="shared" si="570"/>
        <v>0</v>
      </c>
      <c r="DZ579" s="111">
        <f t="shared" si="570"/>
        <v>0</v>
      </c>
      <c r="EA579" s="111">
        <f t="shared" si="570"/>
        <v>0</v>
      </c>
      <c r="EB579" s="108">
        <f t="shared" si="570"/>
        <v>0</v>
      </c>
      <c r="EC579" s="35">
        <f>EC573*EC464*EC380</f>
        <v>0</v>
      </c>
      <c r="ED579" s="111">
        <f>ED573*ED464*ED380</f>
        <v>0</v>
      </c>
      <c r="EE579" s="111">
        <f>EE573*EE464*EE380</f>
        <v>0</v>
      </c>
      <c r="EF579" s="108">
        <f>EF573*EF464*EF380</f>
        <v>0</v>
      </c>
    </row>
    <row r="580" spans="2:136" x14ac:dyDescent="0.2">
      <c r="B580" s="118" t="s">
        <v>319</v>
      </c>
      <c r="C580" s="17" t="s">
        <v>36</v>
      </c>
      <c r="D580" s="36">
        <f t="shared" ref="D580:M580" si="571">D574*D464*D403</f>
        <v>0</v>
      </c>
      <c r="E580" s="144">
        <f t="shared" si="571"/>
        <v>0</v>
      </c>
      <c r="F580" s="144">
        <f t="shared" si="571"/>
        <v>0</v>
      </c>
      <c r="G580" s="144">
        <f t="shared" si="571"/>
        <v>0</v>
      </c>
      <c r="H580" s="36">
        <f t="shared" si="571"/>
        <v>387.67200494081106</v>
      </c>
      <c r="I580" s="109">
        <f t="shared" si="571"/>
        <v>757.94491760879635</v>
      </c>
      <c r="J580" s="144">
        <f t="shared" si="571"/>
        <v>143.05709417867851</v>
      </c>
      <c r="K580" s="144">
        <f t="shared" si="571"/>
        <v>427.87371252080942</v>
      </c>
      <c r="L580" s="144">
        <f t="shared" si="571"/>
        <v>697.80431929937413</v>
      </c>
      <c r="M580" s="109">
        <f t="shared" si="571"/>
        <v>668.96943007212724</v>
      </c>
      <c r="N580" s="36">
        <f>N574*N464*N380</f>
        <v>199.06886650260554</v>
      </c>
      <c r="O580" s="144">
        <f>O574*O464*O380</f>
        <v>595.40098620620563</v>
      </c>
      <c r="P580" s="144">
        <f>P574*P464*P380</f>
        <v>1124.5606798626279</v>
      </c>
      <c r="Q580" s="109">
        <f>Q574*Q464*Q380</f>
        <v>1237.9779108231321</v>
      </c>
      <c r="S580" s="118" t="s">
        <v>319</v>
      </c>
      <c r="T580" s="213" t="s">
        <v>36</v>
      </c>
      <c r="U580" s="36">
        <f t="shared" ref="U580:AD580" si="572">U574*U464*U403</f>
        <v>0</v>
      </c>
      <c r="V580" s="144">
        <f t="shared" si="572"/>
        <v>0</v>
      </c>
      <c r="W580" s="144">
        <f t="shared" si="572"/>
        <v>0</v>
      </c>
      <c r="X580" s="144">
        <f t="shared" si="572"/>
        <v>0</v>
      </c>
      <c r="Y580" s="36">
        <f t="shared" si="572"/>
        <v>-77.716815827278751</v>
      </c>
      <c r="Z580" s="109">
        <f t="shared" si="572"/>
        <v>757.94491760879635</v>
      </c>
      <c r="AA580" s="144">
        <f t="shared" si="572"/>
        <v>50.410595091534333</v>
      </c>
      <c r="AB580" s="144">
        <f t="shared" si="572"/>
        <v>150.77454631685666</v>
      </c>
      <c r="AC580" s="144">
        <f t="shared" si="572"/>
        <v>384.08072450692828</v>
      </c>
      <c r="AD580" s="109">
        <f t="shared" si="572"/>
        <v>512.10763267590437</v>
      </c>
      <c r="AE580" s="36">
        <f>AE574*AE464*AE380</f>
        <v>106.42236741546138</v>
      </c>
      <c r="AF580" s="144">
        <f>AF574*AF464*AF380</f>
        <v>318.30182000225295</v>
      </c>
      <c r="AG580" s="144">
        <f>AG574*AG464*AG380</f>
        <v>810.83708507018184</v>
      </c>
      <c r="AH580" s="109">
        <f>AH574*AH464*AH380</f>
        <v>1081.1161134269091</v>
      </c>
      <c r="AJ580" s="118" t="s">
        <v>319</v>
      </c>
      <c r="AK580" s="213" t="s">
        <v>36</v>
      </c>
      <c r="AL580" s="36">
        <f t="shared" ref="AL580:AU580" si="573">AL574*AL464*AL403</f>
        <v>0</v>
      </c>
      <c r="AM580" s="144">
        <f t="shared" si="573"/>
        <v>0</v>
      </c>
      <c r="AN580" s="144">
        <f t="shared" si="573"/>
        <v>0</v>
      </c>
      <c r="AO580" s="144">
        <f t="shared" si="573"/>
        <v>0</v>
      </c>
      <c r="AP580" s="36">
        <f t="shared" si="573"/>
        <v>-7.777517289865358</v>
      </c>
      <c r="AQ580" s="109">
        <f t="shared" si="573"/>
        <v>362.49539537811995</v>
      </c>
      <c r="AR580" s="144">
        <f t="shared" si="573"/>
        <v>88.559153539181935</v>
      </c>
      <c r="AS580" s="144">
        <f t="shared" si="573"/>
        <v>264.8742029890725</v>
      </c>
      <c r="AT580" s="144">
        <f t="shared" si="573"/>
        <v>282.58191442701929</v>
      </c>
      <c r="AU580" s="109">
        <f t="shared" si="573"/>
        <v>115.33955690898742</v>
      </c>
      <c r="AV580" s="36">
        <f>AV574*AV464*AV380</f>
        <v>32.547381215254894</v>
      </c>
      <c r="AW580" s="144">
        <f>AW574*AW464*AW380</f>
        <v>97.346929303676191</v>
      </c>
      <c r="AX580" s="144">
        <f>AX574*AX464*AX380</f>
        <v>-144.17444613623437</v>
      </c>
      <c r="AY580" s="109">
        <f>AY574*AY464*AY380</f>
        <v>-453.66892384201742</v>
      </c>
      <c r="BA580" s="118" t="s">
        <v>319</v>
      </c>
      <c r="BB580" s="213" t="s">
        <v>36</v>
      </c>
      <c r="BC580" s="36">
        <f t="shared" ref="BC580:BL580" si="574">BC574*BC464*BC403</f>
        <v>0</v>
      </c>
      <c r="BD580" s="144">
        <f t="shared" si="574"/>
        <v>0</v>
      </c>
      <c r="BE580" s="144">
        <f t="shared" si="574"/>
        <v>0</v>
      </c>
      <c r="BF580" s="144">
        <f t="shared" si="574"/>
        <v>0</v>
      </c>
      <c r="BG580" s="36">
        <f t="shared" si="574"/>
        <v>-473.16633805795516</v>
      </c>
      <c r="BH580" s="109">
        <f t="shared" si="574"/>
        <v>362.49539537811995</v>
      </c>
      <c r="BI580" s="144">
        <f t="shared" si="574"/>
        <v>-4.0873455479622445</v>
      </c>
      <c r="BJ580" s="144">
        <f t="shared" si="574"/>
        <v>-12.224963214880272</v>
      </c>
      <c r="BK580" s="144">
        <f t="shared" si="574"/>
        <v>-31.141680365426623</v>
      </c>
      <c r="BL580" s="109">
        <f t="shared" si="574"/>
        <v>-41.5222404872355</v>
      </c>
      <c r="BM580" s="36">
        <f>BM574*BM464*BM380</f>
        <v>-60.099117871889284</v>
      </c>
      <c r="BN580" s="144">
        <f>BN574*BN464*BN380</f>
        <v>-179.75223690027656</v>
      </c>
      <c r="BO580" s="144">
        <f>BO574*BO464*BO380</f>
        <v>-457.89804092868025</v>
      </c>
      <c r="BP580" s="109">
        <f>BP574*BP464*BP380</f>
        <v>-610.5307212382404</v>
      </c>
      <c r="BR580" s="118" t="s">
        <v>319</v>
      </c>
      <c r="BS580" s="213" t="s">
        <v>36</v>
      </c>
      <c r="BT580" s="36">
        <f t="shared" ref="BT580:CC580" si="575">BT574*BT464*BT403</f>
        <v>0</v>
      </c>
      <c r="BU580" s="144">
        <f t="shared" si="575"/>
        <v>0</v>
      </c>
      <c r="BV580" s="144">
        <f t="shared" si="575"/>
        <v>0</v>
      </c>
      <c r="BW580" s="144">
        <f t="shared" si="575"/>
        <v>0</v>
      </c>
      <c r="BX580" s="36">
        <f t="shared" si="575"/>
        <v>1369.4530183939748</v>
      </c>
      <c r="BY580" s="109">
        <f t="shared" si="575"/>
        <v>2273.8347528263889</v>
      </c>
      <c r="BZ580" s="144">
        <f t="shared" si="575"/>
        <v>145.6306080422103</v>
      </c>
      <c r="CA580" s="144">
        <f t="shared" si="575"/>
        <v>422.73921423966004</v>
      </c>
      <c r="CB580" s="144">
        <f t="shared" si="575"/>
        <v>304.10303996526949</v>
      </c>
      <c r="CC580" s="109">
        <f t="shared" si="575"/>
        <v>0</v>
      </c>
      <c r="CD580" s="36">
        <f>CD574*CD464*CD380</f>
        <v>201.64238036613733</v>
      </c>
      <c r="CE580" s="144">
        <f>CE574*CE464*CE380</f>
        <v>589.75844463867145</v>
      </c>
      <c r="CF580" s="144">
        <f>CF574*CF464*CF380</f>
        <v>487.50666635019161</v>
      </c>
      <c r="CG580" s="109">
        <f>CG574*CG464*CG380</f>
        <v>0</v>
      </c>
      <c r="CI580" s="118" t="s">
        <v>319</v>
      </c>
      <c r="CJ580" s="213" t="s">
        <v>36</v>
      </c>
      <c r="CK580" s="36">
        <f t="shared" ref="CK580:CT580" si="576">CK574*CK464*CK403</f>
        <v>0</v>
      </c>
      <c r="CL580" s="144">
        <f t="shared" si="576"/>
        <v>0</v>
      </c>
      <c r="CM580" s="144">
        <f t="shared" si="576"/>
        <v>0</v>
      </c>
      <c r="CN580" s="144">
        <f t="shared" si="576"/>
        <v>0</v>
      </c>
      <c r="CO580" s="36">
        <f t="shared" si="576"/>
        <v>52.197276818476858</v>
      </c>
      <c r="CP580" s="109">
        <f t="shared" si="576"/>
        <v>2273.8347528263889</v>
      </c>
      <c r="CQ580" s="144">
        <f t="shared" si="576"/>
        <v>50.410595091534333</v>
      </c>
      <c r="CR580" s="144">
        <f t="shared" si="576"/>
        <v>150.31730735911032</v>
      </c>
      <c r="CS580" s="144">
        <f t="shared" si="576"/>
        <v>165.06326374642987</v>
      </c>
      <c r="CT580" s="109">
        <f t="shared" si="576"/>
        <v>0</v>
      </c>
      <c r="CU580" s="36">
        <f>CU574*CU464*CU380</f>
        <v>106.42236741546138</v>
      </c>
      <c r="CV580" s="144">
        <f>CV574*CV464*CV380</f>
        <v>317.33653775812178</v>
      </c>
      <c r="CW580" s="144">
        <f>CW574*CW464*CW380</f>
        <v>348.46689013135199</v>
      </c>
      <c r="CX580" s="109">
        <f>CX574*CX464*CX380</f>
        <v>0</v>
      </c>
      <c r="CZ580" s="118" t="s">
        <v>319</v>
      </c>
      <c r="DA580" s="213" t="s">
        <v>36</v>
      </c>
      <c r="DB580" s="36">
        <f t="shared" ref="DB580:DK580" si="577">DB574*DB464*DB403</f>
        <v>0</v>
      </c>
      <c r="DC580" s="144">
        <f t="shared" si="577"/>
        <v>0</v>
      </c>
      <c r="DD580" s="144">
        <f t="shared" si="577"/>
        <v>0</v>
      </c>
      <c r="DE580" s="144">
        <f t="shared" si="577"/>
        <v>0</v>
      </c>
      <c r="DF580" s="36">
        <f t="shared" si="577"/>
        <v>183.10445170194569</v>
      </c>
      <c r="DG580" s="109">
        <f t="shared" si="577"/>
        <v>1087.48618613436</v>
      </c>
      <c r="DH580" s="144">
        <f t="shared" si="577"/>
        <v>91.132667402713722</v>
      </c>
      <c r="DI580" s="144">
        <f t="shared" si="577"/>
        <v>260.23401709467595</v>
      </c>
      <c r="DJ580" s="144">
        <f t="shared" si="577"/>
        <v>125.65626834750745</v>
      </c>
      <c r="DK580" s="109">
        <f t="shared" si="577"/>
        <v>0</v>
      </c>
      <c r="DL580" s="36">
        <f>DL574*DL464*DL380</f>
        <v>35.120895078786688</v>
      </c>
      <c r="DM580" s="144">
        <f>DM574*DM464*DM380</f>
        <v>93.214786695664458</v>
      </c>
      <c r="DN580" s="144">
        <f>DN574*DN464*DN380</f>
        <v>-57.747358037414649</v>
      </c>
      <c r="DO580" s="109">
        <f>DO574*DO464*DO380</f>
        <v>0</v>
      </c>
      <c r="DQ580" s="118" t="s">
        <v>319</v>
      </c>
      <c r="DR580" s="213" t="s">
        <v>36</v>
      </c>
      <c r="DS580" s="36">
        <f t="shared" ref="DS580:EB580" si="578">DS574*DS464*DS403</f>
        <v>0</v>
      </c>
      <c r="DT580" s="144">
        <f t="shared" si="578"/>
        <v>0</v>
      </c>
      <c r="DU580" s="144">
        <f t="shared" si="578"/>
        <v>0</v>
      </c>
      <c r="DV580" s="144">
        <f t="shared" si="578"/>
        <v>0</v>
      </c>
      <c r="DW580" s="36">
        <f t="shared" si="578"/>
        <v>-1134.1512898735523</v>
      </c>
      <c r="DX580" s="109">
        <f t="shared" si="578"/>
        <v>1087.48618613436</v>
      </c>
      <c r="DY580" s="144">
        <f t="shared" si="578"/>
        <v>-4.0873455479622445</v>
      </c>
      <c r="DZ580" s="144">
        <f t="shared" si="578"/>
        <v>-12.187889785873812</v>
      </c>
      <c r="EA580" s="144">
        <f t="shared" si="578"/>
        <v>-13.383507871332156</v>
      </c>
      <c r="EB580" s="109">
        <f t="shared" si="578"/>
        <v>0</v>
      </c>
      <c r="EC580" s="36">
        <f>EC574*EC464*EC380</f>
        <v>-60.099117871889284</v>
      </c>
      <c r="ED580" s="144">
        <f>ED574*ED464*ED380</f>
        <v>-179.20712018488527</v>
      </c>
      <c r="EE580" s="144">
        <f>EE574*EE464*EE380</f>
        <v>-196.78713425625426</v>
      </c>
      <c r="EF580" s="109">
        <f>EF574*EF464*EF380</f>
        <v>0</v>
      </c>
    </row>
    <row r="581" spans="2:136" x14ac:dyDescent="0.2">
      <c r="B581" s="101" t="s">
        <v>39</v>
      </c>
      <c r="C581" s="105" t="s">
        <v>40</v>
      </c>
      <c r="D581" s="36">
        <f>IF(D571="+X",D578*D575-D580*D577,-D576*D579+D577*D580)</f>
        <v>-3515.1103057977134</v>
      </c>
      <c r="E581" s="144">
        <f>IF(D571="+X",E578*E575,-E576*E579)</f>
        <v>-3058.14596604401</v>
      </c>
      <c r="F581" s="144">
        <v>0</v>
      </c>
      <c r="G581" s="109">
        <v>0</v>
      </c>
      <c r="H581" s="144">
        <f>IF(H571="+X",H578*H575-H580*H577,-H576*H579+H577*H580)</f>
        <v>-12340.891587945964</v>
      </c>
      <c r="I581" s="109">
        <f>IF(I571="-X",I578*I575-I580*I577,-I576*I579+I577*I580)</f>
        <v>-6189.8846069258452</v>
      </c>
      <c r="J581" s="144">
        <f>IF(J571="+Y",-J580*J577,J580*J577)</f>
        <v>-5221.5839375217656</v>
      </c>
      <c r="K581" s="144">
        <f>IF(J571="+Y",-K580*K577,K580*K577)</f>
        <v>-13623.457916945423</v>
      </c>
      <c r="L581" s="144">
        <f>IF(J571="+Y",-L580*L577,L580*L577)</f>
        <v>-16921.754743009824</v>
      </c>
      <c r="M581" s="144">
        <f>IF(J571="+Y",-M580*M577,M580*M577)</f>
        <v>-7828.535116201203</v>
      </c>
      <c r="N581" s="37">
        <f>J581</f>
        <v>-5221.5839375217656</v>
      </c>
      <c r="O581" s="202">
        <f t="shared" ref="O581:Q581" si="579">K581</f>
        <v>-13623.457916945423</v>
      </c>
      <c r="P581" s="202">
        <f t="shared" si="579"/>
        <v>-16921.754743009824</v>
      </c>
      <c r="Q581" s="203">
        <f t="shared" si="579"/>
        <v>-7828.535116201203</v>
      </c>
      <c r="S581" s="101" t="s">
        <v>39</v>
      </c>
      <c r="T581" s="207" t="s">
        <v>40</v>
      </c>
      <c r="U581" s="36">
        <f>IF(U571="+X",U578*U575-U580*U577,-U576*U579+U577*U580)</f>
        <v>-3515.1103057977134</v>
      </c>
      <c r="V581" s="144">
        <f>IF(U571="+X",V578*V575,-V576*V579)</f>
        <v>-3058.14596604401</v>
      </c>
      <c r="W581" s="144">
        <v>0</v>
      </c>
      <c r="X581" s="109">
        <v>0</v>
      </c>
      <c r="Y581" s="144">
        <f>IF(Y571="+X",Y578*Y575-Y580*Y577,-Y576*Y579+Y577*Y580)</f>
        <v>2473.9851896998407</v>
      </c>
      <c r="Z581" s="109">
        <f>IF(Z571="-X",Z578*Z575-Z580*Z577,-Z576*Z579+Z577*Z580)</f>
        <v>-6189.8846069258452</v>
      </c>
      <c r="AA581" s="144">
        <f>IF(AA571="+Y",-AA580*AA577,AA580*AA577)</f>
        <v>-1839.9867208410033</v>
      </c>
      <c r="AB581" s="144">
        <f>IF(AA571="+Y",-AB580*AB577,AB580*AB577)</f>
        <v>-4800.6470754950542</v>
      </c>
      <c r="AC581" s="144">
        <f>IF(AA571="+Y",-AC580*AC577,AC580*AC577)</f>
        <v>-9313.9575692930102</v>
      </c>
      <c r="AD581" s="144">
        <f>IF(AA571="+Y",-AD580*AD577,AD580*AD577)</f>
        <v>-5992.8786061954052</v>
      </c>
      <c r="AE581" s="37">
        <f>AA581</f>
        <v>-1839.9867208410033</v>
      </c>
      <c r="AF581" s="202">
        <f t="shared" ref="AF581" si="580">AB581</f>
        <v>-4800.6470754950542</v>
      </c>
      <c r="AG581" s="202">
        <f t="shared" ref="AG581" si="581">AC581</f>
        <v>-9313.9575692930102</v>
      </c>
      <c r="AH581" s="203">
        <f t="shared" ref="AH581" si="582">AD581</f>
        <v>-5992.8786061954052</v>
      </c>
      <c r="AJ581" s="101" t="s">
        <v>39</v>
      </c>
      <c r="AK581" s="207" t="s">
        <v>40</v>
      </c>
      <c r="AL581" s="36">
        <f>IF(AL571="+X",AL578*AL575-AL580*AL577,-AL576*AL579+AL577*AL580)</f>
        <v>-6045.9897259720674</v>
      </c>
      <c r="AM581" s="144">
        <f>IF(AL571="+X",AM578*AM575,-AM576*AM579)</f>
        <v>-527.26654586965674</v>
      </c>
      <c r="AN581" s="144">
        <v>0</v>
      </c>
      <c r="AO581" s="109">
        <v>0</v>
      </c>
      <c r="AP581" s="144">
        <f>IF(AP571="+X",AP578*AP575-AP580*AP577,-AP576*AP579+AP577*AP580)</f>
        <v>247.58428897195694</v>
      </c>
      <c r="AQ581" s="109">
        <f>IF(AQ571="-X",AQ578*AQ575-AQ580*AQ577,-AQ576*AQ579+AQ577*AQ580)</f>
        <v>-2960.3795946167083</v>
      </c>
      <c r="AR581" s="144">
        <f>IF(AR571="+Y",-AR580*AR577,AR580*AR577)</f>
        <v>-3232.4091041801407</v>
      </c>
      <c r="AS581" s="144">
        <f>IF(AR571="+Y",-AS580*AS577,AS580*AS577)</f>
        <v>-8433.5691866805009</v>
      </c>
      <c r="AT581" s="144">
        <f>IF(AR571="+Y",-AT580*AT577,AT580*AT577)</f>
        <v>-6852.6114248552176</v>
      </c>
      <c r="AU581" s="144">
        <f>IF(AR571="+Y",-AU580*AU577,AU580*AU577)</f>
        <v>-1349.7474338277932</v>
      </c>
      <c r="AV581" s="37">
        <f>AR581</f>
        <v>-3232.4091041801407</v>
      </c>
      <c r="AW581" s="202">
        <f t="shared" ref="AW581" si="583">AS581</f>
        <v>-8433.5691866805009</v>
      </c>
      <c r="AX581" s="202">
        <f t="shared" ref="AX581" si="584">AT581</f>
        <v>-6852.6114248552176</v>
      </c>
      <c r="AY581" s="203">
        <f t="shared" ref="AY581" si="585">AU581</f>
        <v>-1349.7474338277932</v>
      </c>
      <c r="BA581" s="101" t="s">
        <v>39</v>
      </c>
      <c r="BB581" s="207" t="s">
        <v>40</v>
      </c>
      <c r="BC581" s="36">
        <f>IF(BC571="+X",BC578*BC575-BC580*BC577,-BC576*BC579+BC577*BC580)</f>
        <v>-6045.9897259720674</v>
      </c>
      <c r="BD581" s="144">
        <f>IF(BC571="+X",BD578*BD575,-BD576*BD579)</f>
        <v>-527.26654586965674</v>
      </c>
      <c r="BE581" s="144">
        <v>0</v>
      </c>
      <c r="BF581" s="109">
        <v>0</v>
      </c>
      <c r="BG581" s="144">
        <f>IF(BG571="+X",BG578*BG575-BG580*BG577,-BG576*BG579+BG577*BG580)</f>
        <v>15062.461066617761</v>
      </c>
      <c r="BH581" s="109">
        <f>IF(BH571="-X",BH578*BH575-BH580*BH577,-BH576*BH579+BH577*BH580)</f>
        <v>-2960.3795946167083</v>
      </c>
      <c r="BI581" s="144">
        <f>IF(BI571="+Y",-BI580*BI577,BI580*BI577)</f>
        <v>149.18811250062191</v>
      </c>
      <c r="BJ581" s="144">
        <f>IF(BI571="+Y",-BJ580*BJ577,BJ580*BJ577)</f>
        <v>389.24165476986934</v>
      </c>
      <c r="BK581" s="144">
        <f>IF(BI571="+Y",-BK580*BK577,BK580*BK577)</f>
        <v>755.18574886159558</v>
      </c>
      <c r="BL581" s="144">
        <f>IF(BI571="+Y",-BL580*BL577,BL580*BL577)</f>
        <v>485.90907617800593</v>
      </c>
      <c r="BM581" s="37">
        <f>BI581</f>
        <v>149.18811250062191</v>
      </c>
      <c r="BN581" s="202">
        <f t="shared" ref="BN581" si="586">BJ581</f>
        <v>389.24165476986934</v>
      </c>
      <c r="BO581" s="202">
        <f t="shared" ref="BO581" si="587">BK581</f>
        <v>755.18574886159558</v>
      </c>
      <c r="BP581" s="203">
        <f t="shared" ref="BP581" si="588">BL581</f>
        <v>485.90907617800593</v>
      </c>
      <c r="BR581" s="101" t="s">
        <v>39</v>
      </c>
      <c r="BS581" s="207" t="s">
        <v>40</v>
      </c>
      <c r="BT581" s="36">
        <f>IF(BT571="+X",BT578*BT575-BT580*BT577,-BT576*BT579+BT577*BT580)</f>
        <v>7030.2206115954268</v>
      </c>
      <c r="BU581" s="144">
        <f>IF(BT571="+X",BU578*BU575,-BU576*BU579)</f>
        <v>8506.566940030465</v>
      </c>
      <c r="BV581" s="144">
        <v>0</v>
      </c>
      <c r="BW581" s="109">
        <v>0</v>
      </c>
      <c r="BX581" s="144">
        <f>IF(BX571="+X",BX578*BX575-BX580*BX577,-BX576*BX579+BX577*BX580)</f>
        <v>14303.175076029311</v>
      </c>
      <c r="BY581" s="109">
        <f>IF(BY571="-X",BY578*BY575-BY580*BY577,-BY576*BY579+BY577*BY580)</f>
        <v>21727.755788952851</v>
      </c>
      <c r="BZ581" s="144">
        <f>IF(BZ571="+Y",-BZ580*BZ577,BZ580*BZ577)</f>
        <v>2402.9050326964698</v>
      </c>
      <c r="CA581" s="144">
        <f>IF(BZ571="+Y",-CA580*CA577,CA580*CA577)</f>
        <v>5007.9862630883117</v>
      </c>
      <c r="CB581" s="144">
        <f>IF(BZ571="+Y",-CB580*CB577,CB580*CB577)</f>
        <v>1925.9859197800392</v>
      </c>
      <c r="CC581" s="144">
        <f>IF(BZ571="+Y",-CC580*CC577,CC580*CC577)</f>
        <v>0</v>
      </c>
      <c r="CD581" s="37">
        <f>BZ581</f>
        <v>2402.9050326964698</v>
      </c>
      <c r="CE581" s="202">
        <f t="shared" ref="CE581" si="589">CA581</f>
        <v>5007.9862630883117</v>
      </c>
      <c r="CF581" s="202">
        <f t="shared" ref="CF581" si="590">CB581</f>
        <v>1925.9859197800392</v>
      </c>
      <c r="CG581" s="203">
        <f t="shared" ref="CG581" si="591">CC581</f>
        <v>0</v>
      </c>
      <c r="CI581" s="101" t="s">
        <v>39</v>
      </c>
      <c r="CJ581" s="207" t="s">
        <v>40</v>
      </c>
      <c r="CK581" s="36">
        <f>IF(CK571="+X",CK578*CK575-CK580*CK577,-CK576*CK579+CK577*CK580)</f>
        <v>7030.2206115954268</v>
      </c>
      <c r="CL581" s="144">
        <f>IF(CK571="+X",CL578*CL575,-CL576*CL579)</f>
        <v>8506.566940030465</v>
      </c>
      <c r="CM581" s="144">
        <v>0</v>
      </c>
      <c r="CN581" s="109">
        <v>0</v>
      </c>
      <c r="CO581" s="144">
        <f>IF(CO571="+X",CO578*CO575-CO580*CO577,-CO576*CO579+CO577*CO580)</f>
        <v>545.17152381189385</v>
      </c>
      <c r="CP581" s="109">
        <f>IF(CP571="-X",CP578*CP575-CP580*CP577,-CP576*CP579+CP577*CP580)</f>
        <v>21727.755788952851</v>
      </c>
      <c r="CQ581" s="144">
        <f>IF(CQ571="+Y",-CQ580*CQ577,CQ580*CQ577)</f>
        <v>831.77481901031649</v>
      </c>
      <c r="CR581" s="144">
        <f>IF(CQ571="+Y",-CR580*CR577,CR580*CR577)</f>
        <v>1780.7361725663727</v>
      </c>
      <c r="CS581" s="144">
        <f>IF(CQ571="+Y",-CS580*CS577,CS580*CS577)</f>
        <v>1045.4006703940554</v>
      </c>
      <c r="CT581" s="144">
        <f>IF(CQ571="+Y",-CT580*CT577,CT580*CT577)</f>
        <v>0</v>
      </c>
      <c r="CU581" s="37">
        <f>CQ581</f>
        <v>831.77481901031649</v>
      </c>
      <c r="CV581" s="202">
        <f t="shared" ref="CV581" si="592">CR581</f>
        <v>1780.7361725663727</v>
      </c>
      <c r="CW581" s="202">
        <f t="shared" ref="CW581" si="593">CS581</f>
        <v>1045.4006703940554</v>
      </c>
      <c r="CX581" s="203">
        <f t="shared" ref="CX581" si="594">CT581</f>
        <v>0</v>
      </c>
      <c r="CZ581" s="101" t="s">
        <v>39</v>
      </c>
      <c r="DA581" s="207" t="s">
        <v>40</v>
      </c>
      <c r="DB581" s="36">
        <f>IF(DB571="+X",DB578*DB575-DB580*DB577,-DB576*DB579+DB577*DB580)</f>
        <v>12091.979451944135</v>
      </c>
      <c r="DC581" s="144">
        <f>IF(DB571="+X",DC578*DC575,-DC576*DC579)</f>
        <v>3444.8080996817589</v>
      </c>
      <c r="DD581" s="144">
        <v>0</v>
      </c>
      <c r="DE581" s="109">
        <v>0</v>
      </c>
      <c r="DF581" s="144">
        <f>IF(DF571="+X",DF578*DF575-DF580*DF577,-DF576*DF579+DF577*DF580)</f>
        <v>1912.4241538163055</v>
      </c>
      <c r="DG581" s="109">
        <f>IF(DG571="-X",DG578*DG575-DG580*DG577,-DG576*DG579+DG577*DG580)</f>
        <v>10391.535377325275</v>
      </c>
      <c r="DH581" s="144">
        <f>IF(DH571="+Y",-DH580*DH577,DH580*DH577)</f>
        <v>1503.6890121447764</v>
      </c>
      <c r="DI581" s="144">
        <f>IF(DH571="+Y",-DI580*DI577,DI580*DI577)</f>
        <v>3082.8660765300715</v>
      </c>
      <c r="DJ581" s="144">
        <f>IF(DH571="+Y",-DJ580*DJ577,DJ580*DJ577)</f>
        <v>795.82303286754677</v>
      </c>
      <c r="DK581" s="144">
        <f>IF(DH571="+Y",-DK580*DK577,DK580*DK577)</f>
        <v>0</v>
      </c>
      <c r="DL581" s="37">
        <f>DH581</f>
        <v>1503.6890121447764</v>
      </c>
      <c r="DM581" s="202">
        <f t="shared" ref="DM581" si="595">DI581</f>
        <v>3082.8660765300715</v>
      </c>
      <c r="DN581" s="202">
        <f t="shared" ref="DN581" si="596">DJ581</f>
        <v>795.82303286754677</v>
      </c>
      <c r="DO581" s="203">
        <f t="shared" ref="DO581" si="597">DK581</f>
        <v>0</v>
      </c>
      <c r="DQ581" s="101" t="s">
        <v>39</v>
      </c>
      <c r="DR581" s="207" t="s">
        <v>40</v>
      </c>
      <c r="DS581" s="36">
        <f>IF(DS571="+X",DS578*DS575-DS580*DS577,-DS576*DS579+DS577*DS580)</f>
        <v>12091.979451944135</v>
      </c>
      <c r="DT581" s="144">
        <f>IF(DS571="+X",DT578*DT575,-DT576*DT579)</f>
        <v>3444.8080996817589</v>
      </c>
      <c r="DU581" s="144">
        <v>0</v>
      </c>
      <c r="DV581" s="109">
        <v>0</v>
      </c>
      <c r="DW581" s="144">
        <f>IF(DW571="+X",DW578*DW575-DW580*DW577,-DW576*DW579+DW577*DW580)</f>
        <v>-11845.579398401114</v>
      </c>
      <c r="DX581" s="109">
        <f>IF(DX571="-X",DX578*DX575-DX580*DX577,-DX576*DX579+DX577*DX580)</f>
        <v>10391.535377325275</v>
      </c>
      <c r="DY581" s="144">
        <f>IF(DY571="+Y",-DY580*DY577,DY580*DY577)</f>
        <v>-67.44120154137704</v>
      </c>
      <c r="DZ581" s="144">
        <f>IF(DY571="+Y",-DZ580*DZ577,DZ580*DZ577)</f>
        <v>-144.3840139918681</v>
      </c>
      <c r="EA581" s="144">
        <f>IF(DY571="+Y",-EA580*EA577,EA580*EA577)</f>
        <v>-84.762216518436958</v>
      </c>
      <c r="EB581" s="144">
        <f>IF(DY571="+Y",-EB580*EB577,EB580*EB577)</f>
        <v>0</v>
      </c>
      <c r="EC581" s="37">
        <f>DY581</f>
        <v>-67.44120154137704</v>
      </c>
      <c r="ED581" s="202">
        <f t="shared" ref="ED581" si="598">DZ581</f>
        <v>-144.3840139918681</v>
      </c>
      <c r="EE581" s="202">
        <f t="shared" ref="EE581" si="599">EA581</f>
        <v>-84.762216518436958</v>
      </c>
      <c r="EF581" s="203">
        <f t="shared" ref="EF581" si="600">EB581</f>
        <v>0</v>
      </c>
    </row>
    <row r="582" spans="2:136" x14ac:dyDescent="0.2">
      <c r="B582" s="118" t="s">
        <v>35</v>
      </c>
      <c r="C582" s="17" t="s">
        <v>36</v>
      </c>
      <c r="D582" s="21">
        <f>SUM(D578:Q578)</f>
        <v>-1828.4507055554132</v>
      </c>
      <c r="E582" s="147"/>
      <c r="F582" s="147"/>
      <c r="G582" s="147"/>
      <c r="H582" s="147"/>
      <c r="I582" s="147"/>
      <c r="J582" s="147"/>
      <c r="K582" s="147"/>
      <c r="L582" s="147"/>
      <c r="M582" s="147"/>
      <c r="N582" s="147"/>
      <c r="O582" s="147"/>
      <c r="P582" s="147"/>
      <c r="Q582" s="147"/>
      <c r="S582" s="118" t="s">
        <v>35</v>
      </c>
      <c r="T582" s="213" t="s">
        <v>36</v>
      </c>
      <c r="U582" s="21">
        <f>SUM(U578:AH578)</f>
        <v>-2061.1453437628697</v>
      </c>
      <c r="V582" s="147"/>
      <c r="W582" s="147"/>
      <c r="X582" s="147"/>
      <c r="Y582" s="147"/>
      <c r="Z582" s="147"/>
      <c r="AA582" s="147"/>
      <c r="AB582" s="147"/>
      <c r="AC582" s="147"/>
      <c r="AD582" s="147"/>
      <c r="AE582" s="147"/>
      <c r="AF582" s="147"/>
      <c r="AG582" s="147"/>
      <c r="AH582" s="147"/>
      <c r="AJ582" s="118" t="s">
        <v>35</v>
      </c>
      <c r="AK582" s="213" t="s">
        <v>36</v>
      </c>
      <c r="AL582" s="21">
        <f>SUM(AL578:AY578)</f>
        <v>-1828.4507055554134</v>
      </c>
      <c r="AM582" s="147"/>
      <c r="AN582" s="147"/>
      <c r="AO582" s="147"/>
      <c r="AP582" s="147"/>
      <c r="AQ582" s="147"/>
      <c r="AR582" s="147"/>
      <c r="AS582" s="147"/>
      <c r="AT582" s="147"/>
      <c r="AU582" s="147"/>
      <c r="AV582" s="147"/>
      <c r="AW582" s="147"/>
      <c r="AX582" s="147"/>
      <c r="AY582" s="147"/>
      <c r="BA582" s="118" t="s">
        <v>35</v>
      </c>
      <c r="BB582" s="213" t="s">
        <v>36</v>
      </c>
      <c r="BC582" s="21">
        <f>SUM(BC578:BP578)</f>
        <v>-2061.1453437628702</v>
      </c>
      <c r="BD582" s="147"/>
      <c r="BE582" s="147"/>
      <c r="BF582" s="147"/>
      <c r="BG582" s="147"/>
      <c r="BH582" s="147"/>
      <c r="BI582" s="147"/>
      <c r="BJ582" s="147"/>
      <c r="BK582" s="147"/>
      <c r="BL582" s="147"/>
      <c r="BM582" s="147"/>
      <c r="BN582" s="147"/>
      <c r="BO582" s="147"/>
      <c r="BP582" s="147"/>
      <c r="BR582" s="118" t="s">
        <v>35</v>
      </c>
      <c r="BS582" s="213" t="s">
        <v>36</v>
      </c>
      <c r="BT582" s="21">
        <f>SUM(BT578:CG578)</f>
        <v>-203.21751351729111</v>
      </c>
      <c r="BU582" s="147"/>
      <c r="BV582" s="147"/>
      <c r="BW582" s="147"/>
      <c r="BX582" s="147"/>
      <c r="BY582" s="147"/>
      <c r="BZ582" s="147"/>
      <c r="CA582" s="147"/>
      <c r="CB582" s="147"/>
      <c r="CC582" s="147"/>
      <c r="CD582" s="147"/>
      <c r="CE582" s="147"/>
      <c r="CF582" s="147"/>
      <c r="CG582" s="147"/>
      <c r="CI582" s="118" t="s">
        <v>35</v>
      </c>
      <c r="CJ582" s="213" t="s">
        <v>36</v>
      </c>
      <c r="CK582" s="21">
        <f>SUM(CK578:CX578)</f>
        <v>-203.21751351729117</v>
      </c>
      <c r="CL582" s="147"/>
      <c r="CM582" s="147"/>
      <c r="CN582" s="147"/>
      <c r="CO582" s="147"/>
      <c r="CP582" s="147"/>
      <c r="CQ582" s="147"/>
      <c r="CR582" s="147"/>
      <c r="CS582" s="147"/>
      <c r="CT582" s="147"/>
      <c r="CU582" s="147"/>
      <c r="CV582" s="147"/>
      <c r="CW582" s="147"/>
      <c r="CX582" s="147"/>
      <c r="CZ582" s="118" t="s">
        <v>35</v>
      </c>
      <c r="DA582" s="213" t="s">
        <v>36</v>
      </c>
      <c r="DB582" s="21">
        <f>SUM(DB578:DO578)</f>
        <v>203.2175135172912</v>
      </c>
      <c r="DC582" s="147"/>
      <c r="DD582" s="147"/>
      <c r="DE582" s="147"/>
      <c r="DF582" s="147"/>
      <c r="DG582" s="147"/>
      <c r="DH582" s="147"/>
      <c r="DI582" s="147"/>
      <c r="DJ582" s="147"/>
      <c r="DK582" s="147"/>
      <c r="DL582" s="147"/>
      <c r="DM582" s="147"/>
      <c r="DN582" s="147"/>
      <c r="DO582" s="147"/>
      <c r="DQ582" s="118" t="s">
        <v>35</v>
      </c>
      <c r="DR582" s="213" t="s">
        <v>36</v>
      </c>
      <c r="DS582" s="21">
        <f>SUM(DS578:EF578)</f>
        <v>203.21751351729114</v>
      </c>
      <c r="DT582" s="147"/>
      <c r="DU582" s="147"/>
      <c r="DV582" s="147"/>
      <c r="DW582" s="147"/>
      <c r="DX582" s="147"/>
      <c r="DY582" s="147"/>
      <c r="DZ582" s="147"/>
      <c r="EA582" s="147"/>
      <c r="EB582" s="147"/>
      <c r="EC582" s="147"/>
      <c r="ED582" s="147"/>
      <c r="EE582" s="147"/>
      <c r="EF582" s="147"/>
    </row>
    <row r="583" spans="2:136" x14ac:dyDescent="0.2">
      <c r="B583" s="118" t="s">
        <v>37</v>
      </c>
      <c r="C583" s="17" t="s">
        <v>36</v>
      </c>
      <c r="D583" s="21">
        <f>SUM(D579:Q579)</f>
        <v>-609.65254055187347</v>
      </c>
      <c r="E583" s="147"/>
      <c r="F583" s="147"/>
      <c r="G583" s="147"/>
      <c r="H583" s="147"/>
      <c r="I583" s="147"/>
      <c r="J583" s="147"/>
      <c r="K583" s="147"/>
      <c r="L583" s="147"/>
      <c r="M583" s="147"/>
      <c r="N583" s="147"/>
      <c r="O583" s="147"/>
      <c r="P583" s="147"/>
      <c r="Q583" s="147"/>
      <c r="S583" s="118" t="s">
        <v>37</v>
      </c>
      <c r="T583" s="213" t="s">
        <v>36</v>
      </c>
      <c r="U583" s="21">
        <f>SUM(U579:AH579)</f>
        <v>-609.65254055187336</v>
      </c>
      <c r="V583" s="147"/>
      <c r="W583" s="147"/>
      <c r="X583" s="147"/>
      <c r="Y583" s="147"/>
      <c r="Z583" s="147"/>
      <c r="AA583" s="147"/>
      <c r="AB583" s="147"/>
      <c r="AC583" s="147"/>
      <c r="AD583" s="147"/>
      <c r="AE583" s="147"/>
      <c r="AF583" s="147"/>
      <c r="AG583" s="147"/>
      <c r="AH583" s="147"/>
      <c r="AJ583" s="118" t="s">
        <v>37</v>
      </c>
      <c r="AK583" s="213" t="s">
        <v>36</v>
      </c>
      <c r="AL583" s="21">
        <f>SUM(AL579:AY579)</f>
        <v>609.65254055187347</v>
      </c>
      <c r="AM583" s="147"/>
      <c r="AN583" s="147"/>
      <c r="AO583" s="147"/>
      <c r="AP583" s="147"/>
      <c r="AQ583" s="147"/>
      <c r="AR583" s="147"/>
      <c r="AS583" s="147"/>
      <c r="AT583" s="147"/>
      <c r="AU583" s="147"/>
      <c r="AV583" s="147"/>
      <c r="AW583" s="147"/>
      <c r="AX583" s="147"/>
      <c r="AY583" s="147"/>
      <c r="BA583" s="118" t="s">
        <v>37</v>
      </c>
      <c r="BB583" s="213" t="s">
        <v>36</v>
      </c>
      <c r="BC583" s="21">
        <f>SUM(BC579:BP579)</f>
        <v>609.65254055187347</v>
      </c>
      <c r="BD583" s="147"/>
      <c r="BE583" s="147"/>
      <c r="BF583" s="147"/>
      <c r="BG583" s="147"/>
      <c r="BH583" s="147"/>
      <c r="BI583" s="147"/>
      <c r="BJ583" s="147"/>
      <c r="BK583" s="147"/>
      <c r="BL583" s="147"/>
      <c r="BM583" s="147"/>
      <c r="BN583" s="147"/>
      <c r="BO583" s="147"/>
      <c r="BP583" s="147"/>
      <c r="BR583" s="118" t="s">
        <v>37</v>
      </c>
      <c r="BS583" s="213" t="s">
        <v>36</v>
      </c>
      <c r="BT583" s="21">
        <f>SUM(BT579:CG579)</f>
        <v>-4336.388197847823</v>
      </c>
      <c r="BU583" s="147"/>
      <c r="BV583" s="147"/>
      <c r="BW583" s="147"/>
      <c r="BX583" s="147"/>
      <c r="BY583" s="147"/>
      <c r="BZ583" s="147"/>
      <c r="CA583" s="147"/>
      <c r="CB583" s="147"/>
      <c r="CC583" s="147"/>
      <c r="CD583" s="147"/>
      <c r="CE583" s="147"/>
      <c r="CF583" s="147"/>
      <c r="CG583" s="147"/>
      <c r="CI583" s="118" t="s">
        <v>37</v>
      </c>
      <c r="CJ583" s="213" t="s">
        <v>36</v>
      </c>
      <c r="CK583" s="21">
        <f>SUM(CK579:CX579)</f>
        <v>-4995.0167134763669</v>
      </c>
      <c r="CL583" s="147"/>
      <c r="CM583" s="147"/>
      <c r="CN583" s="147"/>
      <c r="CO583" s="147"/>
      <c r="CP583" s="147"/>
      <c r="CQ583" s="147"/>
      <c r="CR583" s="147"/>
      <c r="CS583" s="147"/>
      <c r="CT583" s="147"/>
      <c r="CU583" s="147"/>
      <c r="CV583" s="147"/>
      <c r="CW583" s="147"/>
      <c r="CX583" s="147"/>
      <c r="CZ583" s="118" t="s">
        <v>37</v>
      </c>
      <c r="DA583" s="213" t="s">
        <v>36</v>
      </c>
      <c r="DB583" s="21">
        <f>SUM(DB579:DO579)</f>
        <v>-4336.3881978478239</v>
      </c>
      <c r="DC583" s="147"/>
      <c r="DD583" s="147"/>
      <c r="DE583" s="147"/>
      <c r="DF583" s="147"/>
      <c r="DG583" s="147"/>
      <c r="DH583" s="147"/>
      <c r="DI583" s="147"/>
      <c r="DJ583" s="147"/>
      <c r="DK583" s="147"/>
      <c r="DL583" s="147"/>
      <c r="DM583" s="147"/>
      <c r="DN583" s="147"/>
      <c r="DO583" s="147"/>
      <c r="DQ583" s="118" t="s">
        <v>37</v>
      </c>
      <c r="DR583" s="213" t="s">
        <v>36</v>
      </c>
      <c r="DS583" s="21">
        <f>SUM(DS579:EF579)</f>
        <v>-4995.0167134763678</v>
      </c>
      <c r="DT583" s="147"/>
      <c r="DU583" s="147"/>
      <c r="DV583" s="147"/>
      <c r="DW583" s="147"/>
      <c r="DX583" s="147"/>
      <c r="DY583" s="147"/>
      <c r="DZ583" s="147"/>
      <c r="EA583" s="147"/>
      <c r="EB583" s="147"/>
      <c r="EC583" s="147"/>
      <c r="ED583" s="147"/>
      <c r="EE583" s="147"/>
      <c r="EF583" s="147"/>
    </row>
    <row r="584" spans="2:136" x14ac:dyDescent="0.2">
      <c r="B584" s="118" t="s">
        <v>38</v>
      </c>
      <c r="C584" s="17" t="s">
        <v>36</v>
      </c>
      <c r="D584" s="21">
        <f>SUM(D580:Q580)</f>
        <v>6240.3299220151684</v>
      </c>
      <c r="E584" s="147"/>
      <c r="F584" s="147"/>
      <c r="G584" s="147"/>
      <c r="H584" s="147"/>
      <c r="I584" s="147"/>
      <c r="J584" s="147"/>
      <c r="K584" s="147"/>
      <c r="L584" s="147"/>
      <c r="M584" s="147"/>
      <c r="N584" s="147"/>
      <c r="O584" s="147"/>
      <c r="P584" s="147"/>
      <c r="Q584" s="147"/>
      <c r="S584" s="118" t="s">
        <v>38</v>
      </c>
      <c r="T584" s="213" t="s">
        <v>36</v>
      </c>
      <c r="U584" s="21">
        <f>SUM(U580:AH580)</f>
        <v>4094.2789862875466</v>
      </c>
      <c r="V584" s="147"/>
      <c r="W584" s="147"/>
      <c r="X584" s="147"/>
      <c r="Y584" s="147"/>
      <c r="Z584" s="147"/>
      <c r="AA584" s="147"/>
      <c r="AB584" s="147"/>
      <c r="AC584" s="147"/>
      <c r="AD584" s="147"/>
      <c r="AE584" s="147"/>
      <c r="AF584" s="147"/>
      <c r="AG584" s="147"/>
      <c r="AH584" s="147"/>
      <c r="AJ584" s="118" t="s">
        <v>38</v>
      </c>
      <c r="AK584" s="213" t="s">
        <v>36</v>
      </c>
      <c r="AL584" s="21">
        <f>SUM(AL580:AY580)</f>
        <v>638.12364649319511</v>
      </c>
      <c r="AM584" s="147"/>
      <c r="AN584" s="147"/>
      <c r="AO584" s="147"/>
      <c r="AP584" s="147"/>
      <c r="AQ584" s="147"/>
      <c r="AR584" s="147"/>
      <c r="AS584" s="147"/>
      <c r="AT584" s="147"/>
      <c r="AU584" s="147"/>
      <c r="AV584" s="147"/>
      <c r="AW584" s="147"/>
      <c r="AX584" s="147"/>
      <c r="AY584" s="147"/>
      <c r="BA584" s="118" t="s">
        <v>38</v>
      </c>
      <c r="BB584" s="213" t="s">
        <v>36</v>
      </c>
      <c r="BC584" s="21">
        <f>SUM(BC580:BP580)</f>
        <v>-1507.9272892344263</v>
      </c>
      <c r="BD584" s="147"/>
      <c r="BE584" s="147"/>
      <c r="BF584" s="147"/>
      <c r="BG584" s="147"/>
      <c r="BH584" s="147"/>
      <c r="BI584" s="147"/>
      <c r="BJ584" s="147"/>
      <c r="BK584" s="147"/>
      <c r="BL584" s="147"/>
      <c r="BM584" s="147"/>
      <c r="BN584" s="147"/>
      <c r="BO584" s="147"/>
      <c r="BP584" s="147"/>
      <c r="BR584" s="118" t="s">
        <v>38</v>
      </c>
      <c r="BS584" s="213" t="s">
        <v>36</v>
      </c>
      <c r="BT584" s="21">
        <f>SUM(BT580:CG580)</f>
        <v>5794.6681248225032</v>
      </c>
      <c r="BU584" s="147"/>
      <c r="BV584" s="147"/>
      <c r="BW584" s="147"/>
      <c r="BX584" s="147"/>
      <c r="BY584" s="147"/>
      <c r="BZ584" s="147"/>
      <c r="CA584" s="147"/>
      <c r="CB584" s="147"/>
      <c r="CC584" s="147"/>
      <c r="CD584" s="147"/>
      <c r="CE584" s="147"/>
      <c r="CF584" s="147"/>
      <c r="CG584" s="147"/>
      <c r="CI584" s="118" t="s">
        <v>38</v>
      </c>
      <c r="CJ584" s="213" t="s">
        <v>36</v>
      </c>
      <c r="CK584" s="21">
        <f>SUM(CK580:CX580)</f>
        <v>3464.0489911468753</v>
      </c>
      <c r="CL584" s="147"/>
      <c r="CM584" s="147"/>
      <c r="CN584" s="147"/>
      <c r="CO584" s="147"/>
      <c r="CP584" s="147"/>
      <c r="CQ584" s="147"/>
      <c r="CR584" s="147"/>
      <c r="CS584" s="147"/>
      <c r="CT584" s="147"/>
      <c r="CU584" s="147"/>
      <c r="CV584" s="147"/>
      <c r="CW584" s="147"/>
      <c r="CX584" s="147"/>
      <c r="CZ584" s="118" t="s">
        <v>38</v>
      </c>
      <c r="DA584" s="213" t="s">
        <v>36</v>
      </c>
      <c r="DB584" s="21">
        <f>SUM(DB580:DO580)</f>
        <v>1818.2019144182391</v>
      </c>
      <c r="DC584" s="147"/>
      <c r="DD584" s="147"/>
      <c r="DE584" s="147"/>
      <c r="DF584" s="147"/>
      <c r="DG584" s="147"/>
      <c r="DH584" s="147"/>
      <c r="DI584" s="147"/>
      <c r="DJ584" s="147"/>
      <c r="DK584" s="147"/>
      <c r="DL584" s="147"/>
      <c r="DM584" s="147"/>
      <c r="DN584" s="147"/>
      <c r="DO584" s="147"/>
      <c r="DQ584" s="118" t="s">
        <v>38</v>
      </c>
      <c r="DR584" s="213" t="s">
        <v>36</v>
      </c>
      <c r="DS584" s="21">
        <f>SUM(DS580:EF580)</f>
        <v>-512.41721925738932</v>
      </c>
      <c r="DT584" s="147"/>
      <c r="DU584" s="147"/>
      <c r="DV584" s="147"/>
      <c r="DW584" s="147"/>
      <c r="DX584" s="147"/>
      <c r="DY584" s="147"/>
      <c r="DZ584" s="147"/>
      <c r="EA584" s="147"/>
      <c r="EB584" s="147"/>
      <c r="EC584" s="147"/>
      <c r="ED584" s="147"/>
      <c r="EE584" s="147"/>
      <c r="EF584" s="147"/>
    </row>
    <row r="585" spans="2:136" x14ac:dyDescent="0.2">
      <c r="B585" s="101" t="s">
        <v>39</v>
      </c>
      <c r="C585" s="105" t="s">
        <v>40</v>
      </c>
      <c r="D585" s="114">
        <f>SUM(D581:Q581)</f>
        <v>-112294.69589406996</v>
      </c>
      <c r="E585" s="204" t="str">
        <f>IF(D571="+X","Must be NEGATIVE for overturn","Must be POSITIVE for overturn")</f>
        <v>Must be NEGATIVE for overturn</v>
      </c>
      <c r="F585" s="17"/>
      <c r="G585" s="17"/>
      <c r="H585" s="17"/>
      <c r="I585" s="17"/>
      <c r="J585" s="13"/>
      <c r="K585" s="17"/>
      <c r="L585" s="17"/>
      <c r="M585" s="17"/>
      <c r="N585" s="17"/>
      <c r="O585" s="17"/>
      <c r="P585" s="17"/>
      <c r="Q585" s="17"/>
      <c r="S585" s="101" t="s">
        <v>39</v>
      </c>
      <c r="T585" s="207" t="s">
        <v>40</v>
      </c>
      <c r="U585" s="114">
        <f>SUM(U581:AH581)</f>
        <v>-54184.095632716679</v>
      </c>
      <c r="V585" s="204" t="str">
        <f>IF(U571="+X","Must be NEGATIVE for overturn","Must be POSITIVE for overturn")</f>
        <v>Must be NEGATIVE for overturn</v>
      </c>
      <c r="W585" s="213"/>
      <c r="X585" s="213"/>
      <c r="Y585" s="213"/>
      <c r="Z585" s="213"/>
      <c r="AA585" s="13"/>
      <c r="AB585" s="213"/>
      <c r="AC585" s="213"/>
      <c r="AD585" s="213"/>
      <c r="AE585" s="213"/>
      <c r="AF585" s="213"/>
      <c r="AG585" s="213"/>
      <c r="AH585" s="213"/>
      <c r="AJ585" s="101" t="s">
        <v>39</v>
      </c>
      <c r="AK585" s="207" t="s">
        <v>40</v>
      </c>
      <c r="AL585" s="114">
        <f>SUM(AL581:AY581)</f>
        <v>-49022.725876573779</v>
      </c>
      <c r="AM585" s="204" t="str">
        <f>IF(AL571="+X","Must be NEGATIVE for overturn","Must be POSITIVE for overturn")</f>
        <v>Must be NEGATIVE for overturn</v>
      </c>
      <c r="AN585" s="213"/>
      <c r="AO585" s="213"/>
      <c r="AP585" s="213"/>
      <c r="AQ585" s="213"/>
      <c r="AR585" s="13"/>
      <c r="AS585" s="213"/>
      <c r="AT585" s="213"/>
      <c r="AU585" s="213"/>
      <c r="AV585" s="213"/>
      <c r="AW585" s="213"/>
      <c r="AX585" s="213"/>
      <c r="AY585" s="213"/>
      <c r="BA585" s="101" t="s">
        <v>39</v>
      </c>
      <c r="BB585" s="207" t="s">
        <v>40</v>
      </c>
      <c r="BC585" s="114">
        <f>SUM(BC581:BP581)</f>
        <v>9087.8743847795158</v>
      </c>
      <c r="BD585" s="204" t="str">
        <f>IF(BC571="+X","Must be NEGATIVE for overturn","Must be POSITIVE for overturn")</f>
        <v>Must be NEGATIVE for overturn</v>
      </c>
      <c r="BE585" s="213"/>
      <c r="BF585" s="213"/>
      <c r="BG585" s="213"/>
      <c r="BH585" s="213"/>
      <c r="BI585" s="13"/>
      <c r="BJ585" s="213"/>
      <c r="BK585" s="213"/>
      <c r="BL585" s="213"/>
      <c r="BM585" s="213"/>
      <c r="BN585" s="213"/>
      <c r="BO585" s="213"/>
      <c r="BP585" s="213"/>
      <c r="BR585" s="101" t="s">
        <v>39</v>
      </c>
      <c r="BS585" s="207" t="s">
        <v>40</v>
      </c>
      <c r="BT585" s="114">
        <f>SUM(BT581:CG581)</f>
        <v>70241.472847737707</v>
      </c>
      <c r="BU585" s="204" t="str">
        <f>IF(BT571="+X","Must be NEGATIVE for overturn","Must be POSITIVE for overturn")</f>
        <v>Must be POSITIVE for overturn</v>
      </c>
      <c r="BV585" s="213"/>
      <c r="BW585" s="213"/>
      <c r="BX585" s="213"/>
      <c r="BY585" s="213"/>
      <c r="BZ585" s="13"/>
      <c r="CA585" s="213"/>
      <c r="CB585" s="213"/>
      <c r="CC585" s="213"/>
      <c r="CD585" s="213"/>
      <c r="CE585" s="213"/>
      <c r="CF585" s="213"/>
      <c r="CG585" s="213"/>
      <c r="CI585" s="101" t="s">
        <v>39</v>
      </c>
      <c r="CJ585" s="207" t="s">
        <v>40</v>
      </c>
      <c r="CK585" s="114">
        <f>SUM(CK581:CX581)</f>
        <v>45125.538188332124</v>
      </c>
      <c r="CL585" s="204" t="str">
        <f>IF(CK571="+X","Must be NEGATIVE for overturn","Must be POSITIVE for overturn")</f>
        <v>Must be POSITIVE for overturn</v>
      </c>
      <c r="CM585" s="213"/>
      <c r="CN585" s="213"/>
      <c r="CO585" s="213"/>
      <c r="CP585" s="213"/>
      <c r="CQ585" s="13"/>
      <c r="CR585" s="213"/>
      <c r="CS585" s="213"/>
      <c r="CT585" s="213"/>
      <c r="CU585" s="213"/>
      <c r="CV585" s="213"/>
      <c r="CW585" s="213"/>
      <c r="CX585" s="213"/>
      <c r="CZ585" s="101" t="s">
        <v>39</v>
      </c>
      <c r="DA585" s="207" t="s">
        <v>40</v>
      </c>
      <c r="DB585" s="114">
        <f>SUM(DB581:DO581)</f>
        <v>38605.503325852267</v>
      </c>
      <c r="DC585" s="204" t="str">
        <f>IF(DB571="+X","Must be NEGATIVE for overturn","Must be POSITIVE for overturn")</f>
        <v>Must be POSITIVE for overturn</v>
      </c>
      <c r="DD585" s="213"/>
      <c r="DE585" s="213"/>
      <c r="DF585" s="213"/>
      <c r="DG585" s="213"/>
      <c r="DH585" s="13"/>
      <c r="DI585" s="213"/>
      <c r="DJ585" s="213"/>
      <c r="DK585" s="213"/>
      <c r="DL585" s="213"/>
      <c r="DM585" s="213"/>
      <c r="DN585" s="213"/>
      <c r="DO585" s="213"/>
      <c r="DQ585" s="101" t="s">
        <v>39</v>
      </c>
      <c r="DR585" s="207" t="s">
        <v>40</v>
      </c>
      <c r="DS585" s="114">
        <f>SUM(DS581:EF581)</f>
        <v>13489.568666446692</v>
      </c>
      <c r="DT585" s="204" t="str">
        <f>IF(DS571="+X","Must be NEGATIVE for overturn","Must be POSITIVE for overturn")</f>
        <v>Must be POSITIVE for overturn</v>
      </c>
      <c r="DU585" s="213"/>
      <c r="DV585" s="213"/>
      <c r="DW585" s="213"/>
      <c r="DX585" s="213"/>
      <c r="DY585" s="13"/>
      <c r="DZ585" s="213"/>
      <c r="EA585" s="213"/>
      <c r="EB585" s="213"/>
      <c r="EC585" s="213"/>
      <c r="ED585" s="213"/>
      <c r="EE585" s="213"/>
      <c r="EF585" s="213"/>
    </row>
    <row r="586" spans="2:136" x14ac:dyDescent="0.2">
      <c r="B586" s="13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S586" s="13"/>
      <c r="T586" s="213"/>
      <c r="U586" s="213"/>
      <c r="V586" s="213"/>
      <c r="W586" s="213"/>
      <c r="X586" s="213"/>
      <c r="Y586" s="213"/>
      <c r="Z586" s="213"/>
      <c r="AA586" s="213"/>
      <c r="AB586" s="213"/>
      <c r="AC586" s="213"/>
      <c r="AJ586" s="13"/>
      <c r="AK586" s="213"/>
      <c r="AL586" s="213"/>
      <c r="AM586" s="213"/>
      <c r="AN586" s="213"/>
      <c r="AO586" s="213"/>
      <c r="AP586" s="213"/>
      <c r="AQ586" s="213"/>
      <c r="AR586" s="213"/>
      <c r="AS586" s="213"/>
      <c r="AT586" s="213"/>
      <c r="BA586" s="13"/>
      <c r="BB586" s="213"/>
      <c r="BC586" s="213"/>
      <c r="BD586" s="213"/>
      <c r="BE586" s="213"/>
      <c r="BF586" s="213"/>
      <c r="BG586" s="213"/>
      <c r="BH586" s="213"/>
      <c r="BI586" s="213"/>
      <c r="BJ586" s="213"/>
      <c r="BK586" s="213"/>
      <c r="BR586" s="13"/>
      <c r="BS586" s="213"/>
      <c r="BT586" s="213"/>
      <c r="BU586" s="213"/>
      <c r="BV586" s="213"/>
      <c r="BW586" s="213"/>
      <c r="BX586" s="213"/>
      <c r="BY586" s="213"/>
      <c r="BZ586" s="213"/>
      <c r="CA586" s="213"/>
      <c r="CB586" s="213"/>
      <c r="CI586" s="13"/>
      <c r="CJ586" s="213"/>
      <c r="CK586" s="213"/>
      <c r="CL586" s="213"/>
      <c r="CM586" s="213"/>
      <c r="CN586" s="213"/>
      <c r="CO586" s="213"/>
      <c r="CP586" s="213"/>
      <c r="CQ586" s="213"/>
      <c r="CR586" s="213"/>
      <c r="CS586" s="213"/>
      <c r="CZ586" s="13"/>
      <c r="DA586" s="213"/>
      <c r="DB586" s="213"/>
      <c r="DC586" s="213"/>
      <c r="DD586" s="213"/>
      <c r="DE586" s="213"/>
      <c r="DF586" s="213"/>
      <c r="DG586" s="213"/>
      <c r="DH586" s="213"/>
      <c r="DI586" s="213"/>
      <c r="DJ586" s="213"/>
      <c r="DQ586" s="13"/>
      <c r="DR586" s="213"/>
      <c r="DS586" s="213"/>
      <c r="DT586" s="213"/>
      <c r="DU586" s="213"/>
      <c r="DV586" s="213"/>
      <c r="DW586" s="213"/>
      <c r="DX586" s="213"/>
      <c r="DY586" s="213"/>
      <c r="DZ586" s="213"/>
      <c r="EA586" s="213"/>
    </row>
    <row r="587" spans="2:136" x14ac:dyDescent="0.2">
      <c r="B587" s="13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S587" s="13"/>
      <c r="T587" s="213"/>
      <c r="U587" s="213"/>
      <c r="V587" s="213"/>
      <c r="W587" s="213"/>
      <c r="X587" s="213"/>
      <c r="Y587" s="213"/>
      <c r="Z587" s="213"/>
      <c r="AA587" s="213"/>
      <c r="AB587" s="213"/>
      <c r="AC587" s="213"/>
      <c r="AJ587" s="13"/>
      <c r="AK587" s="213"/>
      <c r="AL587" s="213"/>
      <c r="AM587" s="213"/>
      <c r="AN587" s="213"/>
      <c r="AO587" s="213"/>
      <c r="AP587" s="213"/>
      <c r="AQ587" s="213"/>
      <c r="AR587" s="213"/>
      <c r="AS587" s="213"/>
      <c r="AT587" s="213"/>
      <c r="BA587" s="13"/>
      <c r="BB587" s="213"/>
      <c r="BC587" s="213"/>
      <c r="BD587" s="213"/>
      <c r="BE587" s="213"/>
      <c r="BF587" s="213"/>
      <c r="BG587" s="213"/>
      <c r="BH587" s="213"/>
      <c r="BI587" s="213"/>
      <c r="BJ587" s="213"/>
      <c r="BK587" s="213"/>
      <c r="BR587" s="13"/>
      <c r="BS587" s="213"/>
      <c r="BT587" s="213"/>
      <c r="BU587" s="213"/>
      <c r="BV587" s="213"/>
      <c r="BW587" s="213"/>
      <c r="BX587" s="213"/>
      <c r="BY587" s="213"/>
      <c r="BZ587" s="213"/>
      <c r="CA587" s="213"/>
      <c r="CB587" s="213"/>
      <c r="CI587" s="13"/>
      <c r="CJ587" s="213"/>
      <c r="CK587" s="213"/>
      <c r="CL587" s="213"/>
      <c r="CM587" s="213"/>
      <c r="CN587" s="213"/>
      <c r="CO587" s="213"/>
      <c r="CP587" s="213"/>
      <c r="CQ587" s="213"/>
      <c r="CR587" s="213"/>
      <c r="CS587" s="213"/>
      <c r="CZ587" s="13"/>
      <c r="DA587" s="213"/>
      <c r="DB587" s="213"/>
      <c r="DC587" s="213"/>
      <c r="DD587" s="213"/>
      <c r="DE587" s="213"/>
      <c r="DF587" s="213"/>
      <c r="DG587" s="213"/>
      <c r="DH587" s="213"/>
      <c r="DI587" s="213"/>
      <c r="DJ587" s="213"/>
      <c r="DQ587" s="13"/>
      <c r="DR587" s="213"/>
      <c r="DS587" s="213"/>
      <c r="DT587" s="213"/>
      <c r="DU587" s="213"/>
      <c r="DV587" s="213"/>
      <c r="DW587" s="213"/>
      <c r="DX587" s="213"/>
      <c r="DY587" s="213"/>
      <c r="DZ587" s="213"/>
      <c r="EA587" s="213"/>
    </row>
  </sheetData>
  <mergeCells count="490">
    <mergeCell ref="EC568:EF568"/>
    <mergeCell ref="DY570:EB570"/>
    <mergeCell ref="EC570:EF570"/>
    <mergeCell ref="DY571:EB571"/>
    <mergeCell ref="EC571:EF571"/>
    <mergeCell ref="EC528:EF528"/>
    <mergeCell ref="DY530:EB530"/>
    <mergeCell ref="EC530:EF530"/>
    <mergeCell ref="DY531:EB531"/>
    <mergeCell ref="EC531:EF531"/>
    <mergeCell ref="DY568:EB568"/>
    <mergeCell ref="DY528:EB528"/>
    <mergeCell ref="EC488:EF488"/>
    <mergeCell ref="DY490:EB490"/>
    <mergeCell ref="EC490:EF490"/>
    <mergeCell ref="DY491:EB491"/>
    <mergeCell ref="EC491:EF491"/>
    <mergeCell ref="EC460:EF460"/>
    <mergeCell ref="DY462:EB462"/>
    <mergeCell ref="EC462:EF462"/>
    <mergeCell ref="DY463:EB463"/>
    <mergeCell ref="EC463:EF463"/>
    <mergeCell ref="DY488:EB488"/>
    <mergeCell ref="DY460:EB460"/>
    <mergeCell ref="EC428:EF428"/>
    <mergeCell ref="DY430:EB430"/>
    <mergeCell ref="EC430:EF430"/>
    <mergeCell ref="DY431:EB431"/>
    <mergeCell ref="EC431:EF431"/>
    <mergeCell ref="EC399:EF399"/>
    <mergeCell ref="DY401:EB401"/>
    <mergeCell ref="EC401:EF401"/>
    <mergeCell ref="DY402:EB402"/>
    <mergeCell ref="EC402:EF402"/>
    <mergeCell ref="DY428:EB428"/>
    <mergeCell ref="DY399:EB399"/>
    <mergeCell ref="EC376:EF376"/>
    <mergeCell ref="DY378:EB378"/>
    <mergeCell ref="EC378:EF378"/>
    <mergeCell ref="DY379:EB379"/>
    <mergeCell ref="EC379:EF379"/>
    <mergeCell ref="EC353:EF353"/>
    <mergeCell ref="DY355:EB355"/>
    <mergeCell ref="EC355:EF355"/>
    <mergeCell ref="DY356:EB356"/>
    <mergeCell ref="EC356:EF356"/>
    <mergeCell ref="DY376:EB376"/>
    <mergeCell ref="DW248:DZ248"/>
    <mergeCell ref="DU249:DV249"/>
    <mergeCell ref="DW249:DX249"/>
    <mergeCell ref="DY249:DZ249"/>
    <mergeCell ref="DY353:EB353"/>
    <mergeCell ref="DQ133:DV133"/>
    <mergeCell ref="DQ134:DV134"/>
    <mergeCell ref="DQ135:DV135"/>
    <mergeCell ref="DS180:DU180"/>
    <mergeCell ref="DS248:DV248"/>
    <mergeCell ref="DL568:DO568"/>
    <mergeCell ref="DH570:DK570"/>
    <mergeCell ref="DL570:DO570"/>
    <mergeCell ref="DH571:DK571"/>
    <mergeCell ref="DL571:DO571"/>
    <mergeCell ref="DL528:DO528"/>
    <mergeCell ref="DH530:DK530"/>
    <mergeCell ref="DL530:DO530"/>
    <mergeCell ref="DH531:DK531"/>
    <mergeCell ref="DL531:DO531"/>
    <mergeCell ref="DL399:DO399"/>
    <mergeCell ref="DH401:DK401"/>
    <mergeCell ref="DL401:DO401"/>
    <mergeCell ref="DH402:DK402"/>
    <mergeCell ref="DL402:DO402"/>
    <mergeCell ref="DL488:DO488"/>
    <mergeCell ref="DH490:DK490"/>
    <mergeCell ref="DL490:DO490"/>
    <mergeCell ref="DH491:DK491"/>
    <mergeCell ref="DL491:DO491"/>
    <mergeCell ref="DL460:DO460"/>
    <mergeCell ref="DH462:DK462"/>
    <mergeCell ref="DL462:DO462"/>
    <mergeCell ref="DH463:DK463"/>
    <mergeCell ref="DL463:DO463"/>
    <mergeCell ref="CU570:CX570"/>
    <mergeCell ref="CU571:CX571"/>
    <mergeCell ref="DB180:DD180"/>
    <mergeCell ref="DB248:DE248"/>
    <mergeCell ref="DF248:DI248"/>
    <mergeCell ref="DB249:DC249"/>
    <mergeCell ref="DD249:DE249"/>
    <mergeCell ref="DF249:DG249"/>
    <mergeCell ref="DH249:DI249"/>
    <mergeCell ref="DH353:DK353"/>
    <mergeCell ref="DH376:DK376"/>
    <mergeCell ref="DH399:DK399"/>
    <mergeCell ref="DH428:DK428"/>
    <mergeCell ref="DH460:DK460"/>
    <mergeCell ref="DH488:DK488"/>
    <mergeCell ref="DH528:DK528"/>
    <mergeCell ref="CU491:CX491"/>
    <mergeCell ref="CU528:CX528"/>
    <mergeCell ref="CU530:CX530"/>
    <mergeCell ref="CU531:CX531"/>
    <mergeCell ref="CU568:CX568"/>
    <mergeCell ref="CU460:CX460"/>
    <mergeCell ref="CU462:CX462"/>
    <mergeCell ref="CU463:CX463"/>
    <mergeCell ref="CU488:CX488"/>
    <mergeCell ref="CU490:CX490"/>
    <mergeCell ref="CU401:CX401"/>
    <mergeCell ref="CU402:CX402"/>
    <mergeCell ref="CU428:CX428"/>
    <mergeCell ref="CU430:CX430"/>
    <mergeCell ref="CU431:CX431"/>
    <mergeCell ref="CU356:CX356"/>
    <mergeCell ref="CU376:CX376"/>
    <mergeCell ref="CU378:CX378"/>
    <mergeCell ref="CU379:CX379"/>
    <mergeCell ref="CU399:CX399"/>
    <mergeCell ref="BZ571:CC571"/>
    <mergeCell ref="CD571:CG571"/>
    <mergeCell ref="CK180:CM180"/>
    <mergeCell ref="CO248:CR248"/>
    <mergeCell ref="CO249:CP249"/>
    <mergeCell ref="CQ249:CR249"/>
    <mergeCell ref="AR571:AU571"/>
    <mergeCell ref="AV571:AY571"/>
    <mergeCell ref="BC180:BE180"/>
    <mergeCell ref="BC248:BF248"/>
    <mergeCell ref="BG248:BJ248"/>
    <mergeCell ref="BI249:BJ249"/>
    <mergeCell ref="BB260:BI260"/>
    <mergeCell ref="BB319:BI319"/>
    <mergeCell ref="BI353:BL353"/>
    <mergeCell ref="BI355:BL355"/>
    <mergeCell ref="BI356:BL356"/>
    <mergeCell ref="BI376:BL376"/>
    <mergeCell ref="BI378:BL378"/>
    <mergeCell ref="BI379:BL379"/>
    <mergeCell ref="BI399:BL399"/>
    <mergeCell ref="BI401:BL401"/>
    <mergeCell ref="CQ568:CT568"/>
    <mergeCell ref="CQ570:CT570"/>
    <mergeCell ref="DO249:DP249"/>
    <mergeCell ref="DS249:DT249"/>
    <mergeCell ref="DK133:DP133"/>
    <mergeCell ref="DK134:DP134"/>
    <mergeCell ref="DK135:DP135"/>
    <mergeCell ref="DM248:DP248"/>
    <mergeCell ref="DL260:DS260"/>
    <mergeCell ref="DL319:DS319"/>
    <mergeCell ref="DH568:DK568"/>
    <mergeCell ref="DL376:DO376"/>
    <mergeCell ref="DH378:DK378"/>
    <mergeCell ref="DL378:DO378"/>
    <mergeCell ref="DH379:DK379"/>
    <mergeCell ref="DL379:DO379"/>
    <mergeCell ref="DL353:DO353"/>
    <mergeCell ref="DH355:DK355"/>
    <mergeCell ref="DL355:DO355"/>
    <mergeCell ref="DH356:DK356"/>
    <mergeCell ref="DL356:DO356"/>
    <mergeCell ref="DL428:DO428"/>
    <mergeCell ref="DH430:DK430"/>
    <mergeCell ref="DL430:DO430"/>
    <mergeCell ref="DH431:DK431"/>
    <mergeCell ref="DL431:DO431"/>
    <mergeCell ref="CV260:DC260"/>
    <mergeCell ref="CV319:DC319"/>
    <mergeCell ref="CU353:CX353"/>
    <mergeCell ref="CU355:CX355"/>
    <mergeCell ref="CU133:CZ133"/>
    <mergeCell ref="CU134:CZ134"/>
    <mergeCell ref="CU135:CZ135"/>
    <mergeCell ref="CW180:CY180"/>
    <mergeCell ref="CW248:CZ248"/>
    <mergeCell ref="CQ571:CT571"/>
    <mergeCell ref="CQ528:CT528"/>
    <mergeCell ref="CQ530:CT530"/>
    <mergeCell ref="CQ531:CT531"/>
    <mergeCell ref="CQ488:CT488"/>
    <mergeCell ref="CQ490:CT490"/>
    <mergeCell ref="CQ491:CT491"/>
    <mergeCell ref="CQ460:CT460"/>
    <mergeCell ref="CQ462:CT462"/>
    <mergeCell ref="CQ463:CT463"/>
    <mergeCell ref="CQ428:CT428"/>
    <mergeCell ref="CQ430:CT430"/>
    <mergeCell ref="CQ431:CT431"/>
    <mergeCell ref="CQ399:CT399"/>
    <mergeCell ref="CQ401:CT401"/>
    <mergeCell ref="CQ402:CT402"/>
    <mergeCell ref="CQ376:CT376"/>
    <mergeCell ref="CQ378:CT378"/>
    <mergeCell ref="CQ379:CT379"/>
    <mergeCell ref="CQ353:CT353"/>
    <mergeCell ref="CQ355:CT355"/>
    <mergeCell ref="CQ356:CT356"/>
    <mergeCell ref="CK248:CN248"/>
    <mergeCell ref="CG249:CH249"/>
    <mergeCell ref="CK249:CL249"/>
    <mergeCell ref="CM249:CN249"/>
    <mergeCell ref="CE133:CJ133"/>
    <mergeCell ref="CE134:CJ134"/>
    <mergeCell ref="CE135:CJ135"/>
    <mergeCell ref="CG180:CI180"/>
    <mergeCell ref="CG248:CJ248"/>
    <mergeCell ref="CF260:CM260"/>
    <mergeCell ref="CF319:CM319"/>
    <mergeCell ref="BZ531:CC531"/>
    <mergeCell ref="CD531:CG531"/>
    <mergeCell ref="BZ568:CC568"/>
    <mergeCell ref="CD568:CG568"/>
    <mergeCell ref="BZ570:CC570"/>
    <mergeCell ref="CD570:CG570"/>
    <mergeCell ref="BZ491:CC491"/>
    <mergeCell ref="CD491:CG491"/>
    <mergeCell ref="BZ528:CC528"/>
    <mergeCell ref="CD528:CG528"/>
    <mergeCell ref="BZ530:CC530"/>
    <mergeCell ref="CD530:CG530"/>
    <mergeCell ref="BZ463:CC463"/>
    <mergeCell ref="CD463:CG463"/>
    <mergeCell ref="BZ488:CC488"/>
    <mergeCell ref="CD488:CG488"/>
    <mergeCell ref="BZ490:CC490"/>
    <mergeCell ref="CD490:CG490"/>
    <mergeCell ref="BZ431:CC431"/>
    <mergeCell ref="CD431:CG431"/>
    <mergeCell ref="BZ460:CC460"/>
    <mergeCell ref="CD460:CG460"/>
    <mergeCell ref="BZ462:CC462"/>
    <mergeCell ref="CD462:CG462"/>
    <mergeCell ref="BZ402:CC402"/>
    <mergeCell ref="CD402:CG402"/>
    <mergeCell ref="BZ428:CC428"/>
    <mergeCell ref="CD428:CG428"/>
    <mergeCell ref="BZ430:CC430"/>
    <mergeCell ref="CD430:CG430"/>
    <mergeCell ref="BZ379:CC379"/>
    <mergeCell ref="CD379:CG379"/>
    <mergeCell ref="BZ399:CC399"/>
    <mergeCell ref="CD399:CG399"/>
    <mergeCell ref="BZ401:CC401"/>
    <mergeCell ref="CD401:CG401"/>
    <mergeCell ref="BZ356:CC356"/>
    <mergeCell ref="CD356:CG356"/>
    <mergeCell ref="BZ376:CC376"/>
    <mergeCell ref="CD376:CG376"/>
    <mergeCell ref="BZ378:CC378"/>
    <mergeCell ref="CD378:CG378"/>
    <mergeCell ref="BP260:BW260"/>
    <mergeCell ref="BP319:BW319"/>
    <mergeCell ref="BM353:BP353"/>
    <mergeCell ref="BM355:BP355"/>
    <mergeCell ref="BZ353:CC353"/>
    <mergeCell ref="CD353:CG353"/>
    <mergeCell ref="BZ355:CC355"/>
    <mergeCell ref="CD355:CG355"/>
    <mergeCell ref="BM376:BP376"/>
    <mergeCell ref="BM378:BP378"/>
    <mergeCell ref="BT248:BW248"/>
    <mergeCell ref="BX248:CA248"/>
    <mergeCell ref="BT249:BU249"/>
    <mergeCell ref="BV249:BW249"/>
    <mergeCell ref="BX249:BY249"/>
    <mergeCell ref="BZ249:CA249"/>
    <mergeCell ref="BO133:BT133"/>
    <mergeCell ref="BO134:BT134"/>
    <mergeCell ref="BO135:BT135"/>
    <mergeCell ref="BT180:BV180"/>
    <mergeCell ref="BI568:BL568"/>
    <mergeCell ref="BM568:BP568"/>
    <mergeCell ref="BI570:BL570"/>
    <mergeCell ref="BM570:BP570"/>
    <mergeCell ref="BI571:BL571"/>
    <mergeCell ref="BM571:BP571"/>
    <mergeCell ref="BI528:BL528"/>
    <mergeCell ref="BM528:BP528"/>
    <mergeCell ref="BI530:BL530"/>
    <mergeCell ref="BM530:BP530"/>
    <mergeCell ref="BI531:BL531"/>
    <mergeCell ref="BM531:BP531"/>
    <mergeCell ref="BI488:BL488"/>
    <mergeCell ref="BM488:BP488"/>
    <mergeCell ref="BI490:BL490"/>
    <mergeCell ref="BM490:BP490"/>
    <mergeCell ref="BI491:BL491"/>
    <mergeCell ref="BM491:BP491"/>
    <mergeCell ref="BI460:BL460"/>
    <mergeCell ref="BM460:BP460"/>
    <mergeCell ref="BI462:BL462"/>
    <mergeCell ref="BM462:BP462"/>
    <mergeCell ref="BI463:BL463"/>
    <mergeCell ref="BM463:BP463"/>
    <mergeCell ref="BI428:BL428"/>
    <mergeCell ref="BM428:BP428"/>
    <mergeCell ref="BI430:BL430"/>
    <mergeCell ref="BM430:BP430"/>
    <mergeCell ref="BI431:BL431"/>
    <mergeCell ref="BM431:BP431"/>
    <mergeCell ref="BM399:BP399"/>
    <mergeCell ref="BM401:BP401"/>
    <mergeCell ref="BI402:BL402"/>
    <mergeCell ref="BM402:BP402"/>
    <mergeCell ref="BM379:BP379"/>
    <mergeCell ref="BM356:BP356"/>
    <mergeCell ref="BC249:BD249"/>
    <mergeCell ref="BE249:BF249"/>
    <mergeCell ref="BG249:BH249"/>
    <mergeCell ref="AY133:BD133"/>
    <mergeCell ref="AY134:BD134"/>
    <mergeCell ref="AY135:BD135"/>
    <mergeCell ref="AR531:AU531"/>
    <mergeCell ref="AV531:AY531"/>
    <mergeCell ref="AR463:AU463"/>
    <mergeCell ref="AV463:AY463"/>
    <mergeCell ref="AR488:AU488"/>
    <mergeCell ref="AV488:AY488"/>
    <mergeCell ref="AR490:AU490"/>
    <mergeCell ref="AV490:AY490"/>
    <mergeCell ref="AR431:AU431"/>
    <mergeCell ref="AV431:AY431"/>
    <mergeCell ref="AR460:AU460"/>
    <mergeCell ref="AV460:AY460"/>
    <mergeCell ref="AR462:AU462"/>
    <mergeCell ref="AV462:AY462"/>
    <mergeCell ref="AR402:AU402"/>
    <mergeCell ref="AV402:AY402"/>
    <mergeCell ref="AR568:AU568"/>
    <mergeCell ref="AV568:AY568"/>
    <mergeCell ref="AR570:AU570"/>
    <mergeCell ref="AV570:AY570"/>
    <mergeCell ref="AR491:AU491"/>
    <mergeCell ref="AV491:AY491"/>
    <mergeCell ref="AR528:AU528"/>
    <mergeCell ref="AV528:AY528"/>
    <mergeCell ref="AR530:AU530"/>
    <mergeCell ref="AV530:AY530"/>
    <mergeCell ref="AR428:AU428"/>
    <mergeCell ref="AV428:AY428"/>
    <mergeCell ref="AR430:AU430"/>
    <mergeCell ref="AV430:AY430"/>
    <mergeCell ref="AR379:AU379"/>
    <mergeCell ref="AV379:AY379"/>
    <mergeCell ref="AR399:AU399"/>
    <mergeCell ref="AV399:AY399"/>
    <mergeCell ref="AR401:AU401"/>
    <mergeCell ref="AV401:AY401"/>
    <mergeCell ref="AR356:AU356"/>
    <mergeCell ref="AV356:AY356"/>
    <mergeCell ref="AR376:AU376"/>
    <mergeCell ref="AV376:AY376"/>
    <mergeCell ref="AR378:AU378"/>
    <mergeCell ref="AV378:AY378"/>
    <mergeCell ref="AK260:AR260"/>
    <mergeCell ref="AK319:AR319"/>
    <mergeCell ref="AR353:AU353"/>
    <mergeCell ref="AV353:AY353"/>
    <mergeCell ref="AR355:AU355"/>
    <mergeCell ref="AV355:AY355"/>
    <mergeCell ref="AL248:AO248"/>
    <mergeCell ref="AP248:AS248"/>
    <mergeCell ref="AL249:AM249"/>
    <mergeCell ref="AN249:AO249"/>
    <mergeCell ref="AP249:AQ249"/>
    <mergeCell ref="AR249:AS249"/>
    <mergeCell ref="AJ133:AO133"/>
    <mergeCell ref="AJ134:AO134"/>
    <mergeCell ref="AJ135:AO135"/>
    <mergeCell ref="AL180:AN180"/>
    <mergeCell ref="AA568:AD568"/>
    <mergeCell ref="AE568:AH568"/>
    <mergeCell ref="AA570:AD570"/>
    <mergeCell ref="AE570:AH570"/>
    <mergeCell ref="AA571:AD571"/>
    <mergeCell ref="AE571:AH571"/>
    <mergeCell ref="AA528:AD528"/>
    <mergeCell ref="AE528:AH528"/>
    <mergeCell ref="AA530:AD530"/>
    <mergeCell ref="AE530:AH530"/>
    <mergeCell ref="AA531:AD531"/>
    <mergeCell ref="AE531:AH531"/>
    <mergeCell ref="AA488:AD488"/>
    <mergeCell ref="AE488:AH488"/>
    <mergeCell ref="AA490:AD490"/>
    <mergeCell ref="AE490:AH490"/>
    <mergeCell ref="AA491:AD491"/>
    <mergeCell ref="AE491:AH491"/>
    <mergeCell ref="AA460:AD460"/>
    <mergeCell ref="AE460:AH460"/>
    <mergeCell ref="AA462:AD462"/>
    <mergeCell ref="AE462:AH462"/>
    <mergeCell ref="AA463:AD463"/>
    <mergeCell ref="AE463:AH463"/>
    <mergeCell ref="AA428:AD428"/>
    <mergeCell ref="AE428:AH428"/>
    <mergeCell ref="AA430:AD430"/>
    <mergeCell ref="AE430:AH430"/>
    <mergeCell ref="AA431:AD431"/>
    <mergeCell ref="AE431:AH431"/>
    <mergeCell ref="AA399:AD399"/>
    <mergeCell ref="AE399:AH399"/>
    <mergeCell ref="AA401:AD401"/>
    <mergeCell ref="AE401:AH401"/>
    <mergeCell ref="AA402:AD402"/>
    <mergeCell ref="AE402:AH402"/>
    <mergeCell ref="AA376:AD376"/>
    <mergeCell ref="AE376:AH376"/>
    <mergeCell ref="AA378:AD378"/>
    <mergeCell ref="AE378:AH378"/>
    <mergeCell ref="AA379:AD379"/>
    <mergeCell ref="AE379:AH379"/>
    <mergeCell ref="AA353:AD353"/>
    <mergeCell ref="AE353:AH353"/>
    <mergeCell ref="AA355:AD355"/>
    <mergeCell ref="AE355:AH355"/>
    <mergeCell ref="AA356:AD356"/>
    <mergeCell ref="AE356:AH356"/>
    <mergeCell ref="S133:X133"/>
    <mergeCell ref="S134:X134"/>
    <mergeCell ref="S135:X135"/>
    <mergeCell ref="U180:W180"/>
    <mergeCell ref="U248:X248"/>
    <mergeCell ref="Y248:AB248"/>
    <mergeCell ref="U249:V249"/>
    <mergeCell ref="W249:X249"/>
    <mergeCell ref="Y249:Z249"/>
    <mergeCell ref="AA249:AB249"/>
    <mergeCell ref="T260:AA260"/>
    <mergeCell ref="T319:AA319"/>
    <mergeCell ref="J568:M568"/>
    <mergeCell ref="N568:Q568"/>
    <mergeCell ref="J570:M570"/>
    <mergeCell ref="N570:Q570"/>
    <mergeCell ref="J571:M571"/>
    <mergeCell ref="N571:Q571"/>
    <mergeCell ref="J528:M528"/>
    <mergeCell ref="N528:Q528"/>
    <mergeCell ref="J530:M530"/>
    <mergeCell ref="N530:Q530"/>
    <mergeCell ref="J531:M531"/>
    <mergeCell ref="N531:Q531"/>
    <mergeCell ref="J488:M488"/>
    <mergeCell ref="N488:Q488"/>
    <mergeCell ref="J490:M490"/>
    <mergeCell ref="N490:Q490"/>
    <mergeCell ref="J491:M491"/>
    <mergeCell ref="N491:Q491"/>
    <mergeCell ref="J460:M460"/>
    <mergeCell ref="N460:Q460"/>
    <mergeCell ref="J462:M462"/>
    <mergeCell ref="N462:Q462"/>
    <mergeCell ref="J463:M463"/>
    <mergeCell ref="N463:Q463"/>
    <mergeCell ref="J428:M428"/>
    <mergeCell ref="N428:Q428"/>
    <mergeCell ref="J430:M430"/>
    <mergeCell ref="N430:Q430"/>
    <mergeCell ref="J431:M431"/>
    <mergeCell ref="N431:Q431"/>
    <mergeCell ref="J399:M399"/>
    <mergeCell ref="N399:Q399"/>
    <mergeCell ref="J401:M401"/>
    <mergeCell ref="N401:Q401"/>
    <mergeCell ref="J402:M402"/>
    <mergeCell ref="N402:Q402"/>
    <mergeCell ref="J376:M376"/>
    <mergeCell ref="N376:Q376"/>
    <mergeCell ref="J378:M378"/>
    <mergeCell ref="N378:Q378"/>
    <mergeCell ref="J379:M379"/>
    <mergeCell ref="N379:Q379"/>
    <mergeCell ref="J353:M353"/>
    <mergeCell ref="N353:Q353"/>
    <mergeCell ref="J355:M355"/>
    <mergeCell ref="N355:Q355"/>
    <mergeCell ref="J356:M356"/>
    <mergeCell ref="N356:Q356"/>
    <mergeCell ref="C319:J319"/>
    <mergeCell ref="B133:G133"/>
    <mergeCell ref="B134:G134"/>
    <mergeCell ref="B135:G135"/>
    <mergeCell ref="D180:F180"/>
    <mergeCell ref="D248:G248"/>
    <mergeCell ref="H248:K248"/>
    <mergeCell ref="D249:E249"/>
    <mergeCell ref="F249:G249"/>
    <mergeCell ref="H249:I249"/>
    <mergeCell ref="J249:K249"/>
    <mergeCell ref="C260:J2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vblouin</dc:creator>
  <cp:lastModifiedBy>Microsoft Office User</cp:lastModifiedBy>
  <dcterms:created xsi:type="dcterms:W3CDTF">2020-01-20T23:14:00Z</dcterms:created>
  <dcterms:modified xsi:type="dcterms:W3CDTF">2021-01-07T14:03:39Z</dcterms:modified>
</cp:coreProperties>
</file>