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henrylankin/Desktop/"/>
    </mc:Choice>
  </mc:AlternateContent>
  <bookViews>
    <workbookView xWindow="0" yWindow="460" windowWidth="28800" windowHeight="16640" tabRatio="500"/>
  </bookViews>
  <sheets>
    <sheet name="Sheet1" sheetId="1" r:id="rId1"/>
  </sheets>
  <calcPr calcId="150000" iterate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4" i="1" l="1"/>
  <c r="E35" i="1"/>
  <c r="B13" i="1"/>
  <c r="B12" i="1"/>
  <c r="B14" i="1"/>
  <c r="B11" i="1"/>
  <c r="E33" i="1"/>
  <c r="E32" i="1"/>
  <c r="G9" i="1"/>
  <c r="E31" i="1"/>
  <c r="E5" i="1"/>
  <c r="G8" i="1"/>
  <c r="B8" i="1"/>
  <c r="B9" i="1"/>
  <c r="G5" i="1"/>
  <c r="G6" i="1"/>
  <c r="E8" i="1"/>
  <c r="E1" i="1"/>
  <c r="E6" i="1"/>
  <c r="E9" i="1"/>
  <c r="B6" i="1"/>
  <c r="B5" i="1"/>
</calcChain>
</file>

<file path=xl/sharedStrings.xml><?xml version="1.0" encoding="utf-8"?>
<sst xmlns="http://schemas.openxmlformats.org/spreadsheetml/2006/main" count="34" uniqueCount="23">
  <si>
    <t>loan amount</t>
  </si>
  <si>
    <t>time</t>
  </si>
  <si>
    <t>APR</t>
  </si>
  <si>
    <t>compounds</t>
  </si>
  <si>
    <t>periods</t>
  </si>
  <si>
    <t>effective interest rate</t>
  </si>
  <si>
    <t>PMT</t>
  </si>
  <si>
    <t>effective intrest rate</t>
  </si>
  <si>
    <t>PMT Mortgage factor</t>
  </si>
  <si>
    <t>Sinking Funds FV factor</t>
  </si>
  <si>
    <t>Sinkign Fund FV</t>
  </si>
  <si>
    <t>Desired amount</t>
  </si>
  <si>
    <t>eff. Interest rate</t>
  </si>
  <si>
    <t>Sinking Fund PMT</t>
  </si>
  <si>
    <t>Sinking Funds PMT factor</t>
  </si>
  <si>
    <t>Year</t>
  </si>
  <si>
    <t>NPV</t>
  </si>
  <si>
    <t>PV</t>
  </si>
  <si>
    <t>FV</t>
  </si>
  <si>
    <t>NPV by hand</t>
  </si>
  <si>
    <t>IRR</t>
  </si>
  <si>
    <t>PPMT</t>
  </si>
  <si>
    <t>IPMT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</si>
</sst>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5" formatCode="0.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0" fontId="0" fillId="0" borderId="0" xfId="0" applyNumberFormat="1"/>
    <xf numFmtId="9" fontId="0" fillId="0" borderId="0" xfId="0" applyNumberFormat="1"/>
    <xf numFmtId="44" fontId="0" fillId="0" borderId="0" xfId="1" applyFont="1"/>
    <xf numFmtId="44" fontId="0" fillId="0" borderId="0" xfId="0" applyNumberFormat="1"/>
    <xf numFmtId="8" fontId="0" fillId="0" borderId="0" xfId="0" applyNumberFormat="1"/>
    <xf numFmtId="165" fontId="0" fillId="0" borderId="0" xfId="2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A9" workbookViewId="0">
      <selection activeCell="I31" sqref="I31"/>
    </sheetView>
  </sheetViews>
  <sheetFormatPr baseColWidth="10" defaultRowHeight="16" x14ac:dyDescent="0.2"/>
  <cols>
    <col min="1" max="1" width="18.6640625" bestFit="1" customWidth="1"/>
    <col min="2" max="2" width="12.5" bestFit="1" customWidth="1"/>
    <col min="4" max="4" width="20" bestFit="1" customWidth="1"/>
    <col min="5" max="5" width="12.1640625" bestFit="1" customWidth="1"/>
    <col min="6" max="6" width="21.6640625" bestFit="1" customWidth="1"/>
    <col min="7" max="7" width="12.1640625" bestFit="1" customWidth="1"/>
  </cols>
  <sheetData>
    <row r="1" spans="1:7" x14ac:dyDescent="0.2">
      <c r="A1" t="s">
        <v>0</v>
      </c>
      <c r="B1" s="3">
        <v>600000</v>
      </c>
      <c r="D1" t="s">
        <v>6</v>
      </c>
      <c r="E1">
        <f>100</f>
        <v>100</v>
      </c>
      <c r="F1" t="s">
        <v>11</v>
      </c>
      <c r="G1" s="3">
        <v>80000</v>
      </c>
    </row>
    <row r="2" spans="1:7" x14ac:dyDescent="0.2">
      <c r="A2" t="s">
        <v>1</v>
      </c>
      <c r="B2">
        <v>30</v>
      </c>
      <c r="D2" t="s">
        <v>1</v>
      </c>
      <c r="E2">
        <v>1.5</v>
      </c>
      <c r="F2" t="s">
        <v>1</v>
      </c>
      <c r="G2">
        <v>18</v>
      </c>
    </row>
    <row r="3" spans="1:7" x14ac:dyDescent="0.2">
      <c r="A3" t="s">
        <v>2</v>
      </c>
      <c r="B3" s="1">
        <v>3.9199999999999999E-2</v>
      </c>
      <c r="D3" t="s">
        <v>2</v>
      </c>
      <c r="E3" s="2">
        <v>7.0000000000000007E-2</v>
      </c>
      <c r="F3" t="s">
        <v>2</v>
      </c>
      <c r="G3" s="2">
        <v>7.0000000000000007E-2</v>
      </c>
    </row>
    <row r="4" spans="1:7" x14ac:dyDescent="0.2">
      <c r="A4" t="s">
        <v>3</v>
      </c>
      <c r="B4">
        <v>12</v>
      </c>
      <c r="D4" t="s">
        <v>3</v>
      </c>
      <c r="E4">
        <v>12</v>
      </c>
      <c r="F4" t="s">
        <v>3</v>
      </c>
      <c r="G4">
        <v>12</v>
      </c>
    </row>
    <row r="5" spans="1:7" x14ac:dyDescent="0.2">
      <c r="A5" t="s">
        <v>4</v>
      </c>
      <c r="B5">
        <f>B4*B2</f>
        <v>360</v>
      </c>
      <c r="D5" t="s">
        <v>4</v>
      </c>
      <c r="E5">
        <f>E4*E2</f>
        <v>18</v>
      </c>
      <c r="F5" t="s">
        <v>4</v>
      </c>
      <c r="G5">
        <f>G2*G4</f>
        <v>216</v>
      </c>
    </row>
    <row r="6" spans="1:7" x14ac:dyDescent="0.2">
      <c r="A6" t="s">
        <v>5</v>
      </c>
      <c r="B6" s="6">
        <f>B3/B4</f>
        <v>3.2666666666666664E-3</v>
      </c>
      <c r="D6" t="s">
        <v>7</v>
      </c>
      <c r="E6" s="6">
        <f>E3/E4</f>
        <v>5.8333333333333336E-3</v>
      </c>
      <c r="F6" t="s">
        <v>12</v>
      </c>
      <c r="G6" s="6">
        <f>G3/G4</f>
        <v>5.8333333333333336E-3</v>
      </c>
    </row>
    <row r="8" spans="1:7" x14ac:dyDescent="0.2">
      <c r="A8" t="s">
        <v>8</v>
      </c>
      <c r="B8">
        <f>B6/(1-(1+B6)^-B5)</f>
        <v>4.7281473155087799E-3</v>
      </c>
      <c r="D8" t="s">
        <v>9</v>
      </c>
      <c r="E8">
        <f>((1+E6)^E5-1)/E6</f>
        <v>18.920884109950553</v>
      </c>
      <c r="F8" t="s">
        <v>14</v>
      </c>
      <c r="G8">
        <f>G6/((1+G6)^G5-1)</f>
        <v>2.3216883742259368E-3</v>
      </c>
    </row>
    <row r="9" spans="1:7" x14ac:dyDescent="0.2">
      <c r="A9" t="s">
        <v>6</v>
      </c>
      <c r="B9" s="4">
        <f>B1*B8</f>
        <v>2836.888389305268</v>
      </c>
      <c r="D9" t="s">
        <v>10</v>
      </c>
      <c r="E9" s="3">
        <f>E1*E8</f>
        <v>1892.0884109950553</v>
      </c>
      <c r="F9" t="s">
        <v>13</v>
      </c>
      <c r="G9" s="4">
        <f>G1*G8</f>
        <v>185.73506993807496</v>
      </c>
    </row>
    <row r="11" spans="1:7" x14ac:dyDescent="0.2">
      <c r="A11" t="s">
        <v>6</v>
      </c>
      <c r="B11" s="5">
        <f>PMT(B6,B5,-B1,0,0)</f>
        <v>2836.8883893053321</v>
      </c>
      <c r="D11" t="s">
        <v>15</v>
      </c>
      <c r="E11">
        <v>-1000</v>
      </c>
    </row>
    <row r="12" spans="1:7" x14ac:dyDescent="0.2">
      <c r="A12" t="s">
        <v>21</v>
      </c>
      <c r="B12" s="5">
        <f>-PPMT(B6,1,B5,B1,0)</f>
        <v>876.88838930533211</v>
      </c>
      <c r="D12">
        <v>1</v>
      </c>
      <c r="E12">
        <v>100</v>
      </c>
    </row>
    <row r="13" spans="1:7" x14ac:dyDescent="0.2">
      <c r="A13" t="s">
        <v>22</v>
      </c>
      <c r="B13" s="5">
        <f>-IPMT(B6,1,B5,B1,0)</f>
        <v>1959.9999999999998</v>
      </c>
      <c r="D13">
        <v>2</v>
      </c>
      <c r="E13">
        <v>100</v>
      </c>
    </row>
    <row r="14" spans="1:7" x14ac:dyDescent="0.2">
      <c r="A14" t="s">
        <v>6</v>
      </c>
      <c r="B14" s="5">
        <f>SUM(B12:B13)</f>
        <v>2836.8883893053317</v>
      </c>
      <c r="D14">
        <v>3</v>
      </c>
      <c r="E14">
        <v>100</v>
      </c>
    </row>
    <row r="15" spans="1:7" x14ac:dyDescent="0.2">
      <c r="D15">
        <v>4</v>
      </c>
      <c r="E15">
        <v>100</v>
      </c>
    </row>
    <row r="16" spans="1:7" x14ac:dyDescent="0.2">
      <c r="D16">
        <v>5</v>
      </c>
      <c r="E16">
        <v>100</v>
      </c>
    </row>
    <row r="17" spans="4:7" x14ac:dyDescent="0.2">
      <c r="D17">
        <v>6</v>
      </c>
      <c r="E17">
        <v>100</v>
      </c>
    </row>
    <row r="18" spans="4:7" x14ac:dyDescent="0.2">
      <c r="D18">
        <v>7</v>
      </c>
      <c r="E18">
        <v>100</v>
      </c>
    </row>
    <row r="19" spans="4:7" x14ac:dyDescent="0.2">
      <c r="D19">
        <v>8</v>
      </c>
      <c r="E19">
        <v>100</v>
      </c>
    </row>
    <row r="20" spans="4:7" x14ac:dyDescent="0.2">
      <c r="D20">
        <v>9</v>
      </c>
      <c r="E20">
        <v>100</v>
      </c>
    </row>
    <row r="21" spans="4:7" x14ac:dyDescent="0.2">
      <c r="D21">
        <v>10</v>
      </c>
      <c r="E21">
        <v>100</v>
      </c>
    </row>
    <row r="22" spans="4:7" x14ac:dyDescent="0.2">
      <c r="D22">
        <v>11</v>
      </c>
      <c r="E22">
        <v>100</v>
      </c>
    </row>
    <row r="23" spans="4:7" x14ac:dyDescent="0.2">
      <c r="D23">
        <v>12</v>
      </c>
      <c r="E23">
        <v>100</v>
      </c>
    </row>
    <row r="24" spans="4:7" x14ac:dyDescent="0.2">
      <c r="D24">
        <v>13</v>
      </c>
      <c r="E24">
        <v>100</v>
      </c>
    </row>
    <row r="25" spans="4:7" x14ac:dyDescent="0.2">
      <c r="D25">
        <v>14</v>
      </c>
      <c r="E25">
        <v>100</v>
      </c>
    </row>
    <row r="26" spans="4:7" x14ac:dyDescent="0.2">
      <c r="D26">
        <v>15</v>
      </c>
      <c r="E26">
        <v>100</v>
      </c>
    </row>
    <row r="27" spans="4:7" x14ac:dyDescent="0.2">
      <c r="D27">
        <v>16</v>
      </c>
      <c r="E27">
        <v>100</v>
      </c>
    </row>
    <row r="28" spans="4:7" x14ac:dyDescent="0.2">
      <c r="D28">
        <v>17</v>
      </c>
      <c r="E28">
        <v>100</v>
      </c>
    </row>
    <row r="29" spans="4:7" x14ac:dyDescent="0.2">
      <c r="D29">
        <v>18</v>
      </c>
      <c r="E29">
        <v>100</v>
      </c>
    </row>
    <row r="31" spans="4:7" x14ac:dyDescent="0.2">
      <c r="D31" t="s">
        <v>18</v>
      </c>
      <c r="E31" s="5">
        <f>-FV(E6,E5,E1,0,0)</f>
        <v>1892.0884109950553</v>
      </c>
    </row>
    <row r="32" spans="4:7" x14ac:dyDescent="0.2">
      <c r="D32" t="s">
        <v>19</v>
      </c>
      <c r="E32" s="5">
        <f>E31/((1+E6)^E5)</f>
        <v>1704.0133495301543</v>
      </c>
      <c r="G32" s="5"/>
    </row>
    <row r="33" spans="4:5" x14ac:dyDescent="0.2">
      <c r="D33" t="s">
        <v>16</v>
      </c>
      <c r="E33" s="5">
        <f>NPV(E6,E12:E29)</f>
        <v>1704.0133495301484</v>
      </c>
    </row>
    <row r="34" spans="4:5" x14ac:dyDescent="0.2">
      <c r="D34" t="s">
        <v>20</v>
      </c>
      <c r="E34" s="2">
        <f>IRR(E11:E29,0.1)</f>
        <v>7.0817602346099573E-2</v>
      </c>
    </row>
    <row r="35" spans="4:5" x14ac:dyDescent="0.2">
      <c r="D35" t="s">
        <v>17</v>
      </c>
      <c r="E35" s="5">
        <f>PV(E6,E5,-E1)</f>
        <v>1704.0133495301543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2016-08-25T00:57:16Z</dcterms:created>
  <dcterms:modified xsi:type="dcterms:W3CDTF">2016-08-25T05:16:13Z</dcterms:modified>
</cp:coreProperties>
</file>