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6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8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0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1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12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3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14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15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16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17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18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19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20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21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22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23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24.xml" ContentType="application/vnd.openxmlformats-officedocument.drawing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25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26.xml" ContentType="application/vnd.openxmlformats-officedocument.drawing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drawings/drawing27.xml" ContentType="application/vnd.openxmlformats-officedocument.drawing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261P DS\Project\project2\"/>
    </mc:Choice>
  </mc:AlternateContent>
  <xr:revisionPtr revIDLastSave="0" documentId="10_ncr:8100000_{E59FAE27-5F3B-4F40-80E2-1D438C73C8F0}" xr6:coauthVersionLast="32" xr6:coauthVersionMax="32" xr10:uidLastSave="{00000000-0000-0000-0000-000000000000}"/>
  <bookViews>
    <workbookView xWindow="0" yWindow="0" windowWidth="19200" windowHeight="6900" tabRatio="699" firstSheet="3" activeTab="3" xr2:uid="{4E0AF873-1D14-418D-9506-64DF6EF4DFAD}"/>
  </bookViews>
  <sheets>
    <sheet name="text" sheetId="20" r:id="rId1"/>
    <sheet name="data" sheetId="1" r:id="rId2"/>
    <sheet name="parameter" sheetId="6" r:id="rId3"/>
    <sheet name="BST" sheetId="29" r:id="rId4"/>
    <sheet name="AVL" sheetId="30" r:id="rId5"/>
    <sheet name="Treap" sheetId="31" r:id="rId6"/>
    <sheet name="Splay" sheetId="32" r:id="rId7"/>
    <sheet name="AR" sheetId="34" r:id="rId8"/>
    <sheet name="height_w" sheetId="5" r:id="rId9"/>
    <sheet name="height_a" sheetId="7" r:id="rId10"/>
    <sheet name="search_w" sheetId="23" r:id="rId11"/>
    <sheet name="search_a" sheetId="24" r:id="rId12"/>
    <sheet name="insert_w" sheetId="8" r:id="rId13"/>
    <sheet name="insert_a" sheetId="9" r:id="rId14"/>
    <sheet name="delete_w" sheetId="10" r:id="rId15"/>
    <sheet name="delete_a" sheetId="11" r:id="rId16"/>
    <sheet name="build_w" sheetId="13" r:id="rId17"/>
    <sheet name="build_a" sheetId="14" r:id="rId18"/>
    <sheet name="height0_w" sheetId="35" r:id="rId19"/>
    <sheet name="height0_a" sheetId="36" r:id="rId20"/>
    <sheet name="destroy_w" sheetId="15" r:id="rId21"/>
    <sheet name="destroy_a" sheetId="16" r:id="rId22"/>
    <sheet name="height_w_lf" sheetId="26" r:id="rId23"/>
    <sheet name="height_a_lf" sheetId="19" r:id="rId24"/>
    <sheet name="search_w_lf" sheetId="25" r:id="rId25"/>
    <sheet name="search_a_lf" sheetId="17" r:id="rId26"/>
    <sheet name="insert_w_lf" sheetId="27" r:id="rId27"/>
    <sheet name="insert_a_lf" sheetId="21" r:id="rId28"/>
    <sheet name="delete_w_lf" sheetId="28" r:id="rId29"/>
    <sheet name="deletek_a_lf" sheetId="22" r:id="rId30"/>
  </sheets>
  <definedNames>
    <definedName name="_xlnm._FilterDatabase" localSheetId="1" hidden="1">data!$A$1:$R$361</definedName>
    <definedName name="_xlnm._FilterDatabase" localSheetId="0" hidden="1">text!$A$1:$Q$361</definedName>
    <definedName name="alpha">parameter!$B$2</definedName>
    <definedName name="n">parameter!$B$1</definedName>
    <definedName name="result_1" localSheetId="1">data!$B$1:$R$25</definedName>
    <definedName name="result_1" localSheetId="0">text!$A$1:$S$361</definedName>
    <definedName name="result_2" localSheetId="1">data!$B$1:$R$101</definedName>
    <definedName name="result_3" localSheetId="1">data!$B$1:$R$641</definedName>
    <definedName name="result_4" localSheetId="1">data!$B$1:$R$641</definedName>
    <definedName name="result_5" localSheetId="1">data!$B$1:$R$641</definedName>
    <definedName name="result_6" localSheetId="1">data!$B$1:$R$361</definedName>
    <definedName name="result_7" localSheetId="1">data!$B$1:$T$361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2" i="31" l="1"/>
  <c r="K33" i="31"/>
  <c r="K34" i="31"/>
  <c r="K35" i="31"/>
  <c r="K36" i="31"/>
  <c r="K37" i="31"/>
  <c r="K38" i="31"/>
  <c r="K39" i="31"/>
  <c r="K40" i="31"/>
  <c r="K41" i="31"/>
  <c r="J32" i="31"/>
  <c r="I32" i="31"/>
  <c r="J3" i="24" l="1"/>
  <c r="J4" i="24"/>
  <c r="J5" i="24"/>
  <c r="J6" i="24"/>
  <c r="J7" i="24"/>
  <c r="J8" i="24"/>
  <c r="J9" i="24"/>
  <c r="J10" i="24"/>
  <c r="J11" i="24"/>
  <c r="J2" i="24"/>
  <c r="J3" i="23"/>
  <c r="J4" i="23"/>
  <c r="J5" i="23"/>
  <c r="J6" i="23"/>
  <c r="J7" i="23"/>
  <c r="J8" i="23"/>
  <c r="J9" i="23"/>
  <c r="J10" i="23"/>
  <c r="J11" i="23"/>
  <c r="J2" i="23"/>
  <c r="I33" i="32"/>
  <c r="I34" i="32"/>
  <c r="I35" i="32"/>
  <c r="I36" i="32"/>
  <c r="I37" i="32"/>
  <c r="I38" i="32"/>
  <c r="I39" i="32"/>
  <c r="I40" i="32"/>
  <c r="I41" i="32"/>
  <c r="I32" i="32"/>
  <c r="J33" i="31"/>
  <c r="J34" i="31"/>
  <c r="J35" i="31"/>
  <c r="J36" i="31"/>
  <c r="J37" i="31"/>
  <c r="J38" i="31"/>
  <c r="J39" i="31"/>
  <c r="J40" i="31"/>
  <c r="J41" i="31"/>
  <c r="I33" i="31"/>
  <c r="I34" i="31"/>
  <c r="I35" i="31"/>
  <c r="I36" i="31"/>
  <c r="I37" i="31"/>
  <c r="I38" i="31"/>
  <c r="I39" i="31"/>
  <c r="I40" i="31"/>
  <c r="I41" i="31"/>
  <c r="I18" i="31"/>
  <c r="I19" i="31"/>
  <c r="I20" i="31"/>
  <c r="I21" i="31"/>
  <c r="I22" i="31"/>
  <c r="I23" i="31"/>
  <c r="I24" i="31"/>
  <c r="I25" i="31"/>
  <c r="I26" i="31"/>
  <c r="I33" i="30"/>
  <c r="I34" i="30"/>
  <c r="I35" i="30"/>
  <c r="I36" i="30"/>
  <c r="I37" i="30"/>
  <c r="I38" i="30"/>
  <c r="I39" i="30"/>
  <c r="I40" i="30"/>
  <c r="I41" i="30"/>
  <c r="I32" i="30"/>
  <c r="J33" i="30"/>
  <c r="J34" i="30"/>
  <c r="J35" i="30"/>
  <c r="J36" i="30"/>
  <c r="J37" i="30"/>
  <c r="J38" i="30"/>
  <c r="J39" i="30"/>
  <c r="J40" i="30"/>
  <c r="J41" i="30"/>
  <c r="J17" i="30"/>
  <c r="I17" i="30"/>
  <c r="J18" i="30"/>
  <c r="J19" i="30"/>
  <c r="J20" i="30"/>
  <c r="J21" i="30"/>
  <c r="J22" i="30"/>
  <c r="J23" i="30"/>
  <c r="J24" i="30"/>
  <c r="J25" i="30"/>
  <c r="J26" i="30"/>
  <c r="I18" i="30"/>
  <c r="I19" i="30"/>
  <c r="I20" i="30"/>
  <c r="I21" i="30"/>
  <c r="I22" i="30"/>
  <c r="I23" i="30"/>
  <c r="I24" i="30"/>
  <c r="I25" i="30"/>
  <c r="I26" i="30"/>
  <c r="I41" i="29"/>
  <c r="I27" i="29"/>
  <c r="I17" i="29"/>
  <c r="I18" i="32" l="1"/>
  <c r="I19" i="32"/>
  <c r="I20" i="32"/>
  <c r="I21" i="32"/>
  <c r="I22" i="32"/>
  <c r="I23" i="32"/>
  <c r="I24" i="32"/>
  <c r="I25" i="32"/>
  <c r="I26" i="32"/>
  <c r="I17" i="32"/>
  <c r="I17" i="31"/>
  <c r="J32" i="30" l="1"/>
  <c r="F3" i="36" l="1"/>
  <c r="G3" i="36"/>
  <c r="H3" i="36"/>
  <c r="I3" i="36"/>
  <c r="F4" i="36"/>
  <c r="G4" i="36"/>
  <c r="H4" i="36"/>
  <c r="I4" i="36"/>
  <c r="F5" i="36"/>
  <c r="G5" i="36"/>
  <c r="H5" i="36"/>
  <c r="I5" i="36"/>
  <c r="F6" i="36"/>
  <c r="G6" i="36"/>
  <c r="H6" i="36"/>
  <c r="I6" i="36"/>
  <c r="F7" i="36"/>
  <c r="G7" i="36"/>
  <c r="H7" i="36"/>
  <c r="I7" i="36"/>
  <c r="F8" i="36"/>
  <c r="G8" i="36"/>
  <c r="H8" i="36"/>
  <c r="I8" i="36"/>
  <c r="F9" i="36"/>
  <c r="G9" i="36"/>
  <c r="H9" i="36"/>
  <c r="I9" i="36"/>
  <c r="F10" i="36"/>
  <c r="G10" i="36"/>
  <c r="H10" i="36"/>
  <c r="I10" i="36"/>
  <c r="F11" i="36"/>
  <c r="G11" i="36"/>
  <c r="H11" i="36"/>
  <c r="I11" i="36"/>
  <c r="G2" i="36"/>
  <c r="H2" i="36"/>
  <c r="I2" i="36"/>
  <c r="F2" i="36"/>
  <c r="F3" i="35"/>
  <c r="G3" i="35"/>
  <c r="H3" i="35"/>
  <c r="I3" i="35"/>
  <c r="F4" i="35"/>
  <c r="G4" i="35"/>
  <c r="H4" i="35"/>
  <c r="I4" i="35"/>
  <c r="F5" i="35"/>
  <c r="G5" i="35"/>
  <c r="H5" i="35"/>
  <c r="I5" i="35"/>
  <c r="F6" i="35"/>
  <c r="G6" i="35"/>
  <c r="H6" i="35"/>
  <c r="I6" i="35"/>
  <c r="F7" i="35"/>
  <c r="G7" i="35"/>
  <c r="H7" i="35"/>
  <c r="I7" i="35"/>
  <c r="F8" i="35"/>
  <c r="G8" i="35"/>
  <c r="H8" i="35"/>
  <c r="I8" i="35"/>
  <c r="F9" i="35"/>
  <c r="G9" i="35"/>
  <c r="H9" i="35"/>
  <c r="I9" i="35"/>
  <c r="F10" i="35"/>
  <c r="G10" i="35"/>
  <c r="H10" i="35"/>
  <c r="I10" i="35"/>
  <c r="F11" i="35"/>
  <c r="G11" i="35"/>
  <c r="H11" i="35"/>
  <c r="I11" i="35"/>
  <c r="G2" i="35"/>
  <c r="H2" i="35"/>
  <c r="I2" i="35"/>
  <c r="F2" i="35"/>
  <c r="B1" i="36"/>
  <c r="B1" i="35"/>
  <c r="B32" i="32" l="1"/>
  <c r="B31" i="32"/>
  <c r="B32" i="31"/>
  <c r="B31" i="31"/>
  <c r="B32" i="30"/>
  <c r="B31" i="30"/>
  <c r="B16" i="30"/>
  <c r="B32" i="29"/>
  <c r="B31" i="29"/>
  <c r="B1" i="29"/>
  <c r="B1" i="34"/>
  <c r="B1" i="22" l="1"/>
  <c r="B1" i="28"/>
  <c r="B1" i="21"/>
  <c r="B1" i="27"/>
  <c r="B1" i="19"/>
  <c r="B1" i="26"/>
  <c r="B1" i="17"/>
  <c r="B1" i="25"/>
  <c r="B1" i="32"/>
  <c r="B1" i="31"/>
  <c r="B1" i="30"/>
  <c r="B17" i="29"/>
  <c r="B16" i="32" l="1"/>
  <c r="B16" i="31"/>
  <c r="B16" i="29"/>
  <c r="B1" i="24" l="1"/>
  <c r="B1" i="23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B1" i="16" l="1"/>
  <c r="B1" i="15"/>
  <c r="B1" i="14"/>
  <c r="B1" i="13"/>
  <c r="B1" i="11"/>
  <c r="B1" i="10"/>
  <c r="B1" i="9"/>
  <c r="B1" i="8"/>
  <c r="B1" i="7"/>
  <c r="B1" i="5"/>
  <c r="A2" i="1"/>
  <c r="I3" i="23" l="1"/>
  <c r="H41" i="32"/>
  <c r="H40" i="32"/>
  <c r="H39" i="32"/>
  <c r="H38" i="32"/>
  <c r="H37" i="32"/>
  <c r="H36" i="32"/>
  <c r="H35" i="32"/>
  <c r="H34" i="32"/>
  <c r="H33" i="32"/>
  <c r="H32" i="32"/>
  <c r="F41" i="31"/>
  <c r="F40" i="31"/>
  <c r="F39" i="31"/>
  <c r="F38" i="31"/>
  <c r="F37" i="31"/>
  <c r="F36" i="31"/>
  <c r="F35" i="31"/>
  <c r="F34" i="31"/>
  <c r="F33" i="31"/>
  <c r="F32" i="31"/>
  <c r="H41" i="30"/>
  <c r="H40" i="30"/>
  <c r="H39" i="30"/>
  <c r="H38" i="30"/>
  <c r="H37" i="30"/>
  <c r="H36" i="30"/>
  <c r="H35" i="30"/>
  <c r="H34" i="30"/>
  <c r="H33" i="30"/>
  <c r="H32" i="30"/>
  <c r="F33" i="29"/>
  <c r="I33" i="29" s="1"/>
  <c r="F34" i="29"/>
  <c r="I34" i="29" s="1"/>
  <c r="F35" i="29"/>
  <c r="I35" i="29" s="1"/>
  <c r="F36" i="29"/>
  <c r="I36" i="29" s="1"/>
  <c r="F37" i="29"/>
  <c r="I37" i="29" s="1"/>
  <c r="F38" i="29"/>
  <c r="I38" i="29" s="1"/>
  <c r="F39" i="29"/>
  <c r="I39" i="29" s="1"/>
  <c r="F40" i="29"/>
  <c r="I40" i="29" s="1"/>
  <c r="F41" i="29"/>
  <c r="G32" i="29"/>
  <c r="G3" i="29"/>
  <c r="H4" i="29"/>
  <c r="F6" i="29"/>
  <c r="G7" i="29"/>
  <c r="H8" i="29"/>
  <c r="F10" i="29"/>
  <c r="G40" i="32"/>
  <c r="G39" i="32"/>
  <c r="G38" i="32"/>
  <c r="G37" i="32"/>
  <c r="G36" i="32"/>
  <c r="G35" i="32"/>
  <c r="G34" i="32"/>
  <c r="G32" i="32"/>
  <c r="E40" i="31"/>
  <c r="E38" i="31"/>
  <c r="E35" i="31"/>
  <c r="E32" i="31"/>
  <c r="G39" i="30"/>
  <c r="G36" i="30"/>
  <c r="G33" i="30"/>
  <c r="G34" i="29"/>
  <c r="G37" i="29"/>
  <c r="G40" i="29"/>
  <c r="G6" i="29"/>
  <c r="G41" i="32"/>
  <c r="F41" i="32"/>
  <c r="F40" i="32"/>
  <c r="F39" i="32"/>
  <c r="F38" i="32"/>
  <c r="F37" i="32"/>
  <c r="F36" i="32"/>
  <c r="F35" i="32"/>
  <c r="F34" i="32"/>
  <c r="F33" i="32"/>
  <c r="F32" i="32"/>
  <c r="H41" i="31"/>
  <c r="H40" i="31"/>
  <c r="H39" i="31"/>
  <c r="H38" i="31"/>
  <c r="H37" i="31"/>
  <c r="H36" i="31"/>
  <c r="H35" i="31"/>
  <c r="H34" i="31"/>
  <c r="H33" i="31"/>
  <c r="H32" i="31"/>
  <c r="F41" i="30"/>
  <c r="F40" i="30"/>
  <c r="F39" i="30"/>
  <c r="F38" i="30"/>
  <c r="F37" i="30"/>
  <c r="F36" i="30"/>
  <c r="F35" i="30"/>
  <c r="F34" i="30"/>
  <c r="F33" i="30"/>
  <c r="F32" i="30"/>
  <c r="H33" i="29"/>
  <c r="H34" i="29"/>
  <c r="H35" i="29"/>
  <c r="H36" i="29"/>
  <c r="H37" i="29"/>
  <c r="H38" i="29"/>
  <c r="H39" i="29"/>
  <c r="H40" i="29"/>
  <c r="H41" i="29"/>
  <c r="E32" i="29"/>
  <c r="G2" i="29"/>
  <c r="F4" i="29"/>
  <c r="G5" i="29"/>
  <c r="H6" i="29"/>
  <c r="F8" i="29"/>
  <c r="G9" i="29"/>
  <c r="H10" i="29"/>
  <c r="E39" i="31"/>
  <c r="E36" i="31"/>
  <c r="E33" i="31"/>
  <c r="G40" i="30"/>
  <c r="G37" i="30"/>
  <c r="G34" i="30"/>
  <c r="G33" i="29"/>
  <c r="G36" i="29"/>
  <c r="G39" i="29"/>
  <c r="H32" i="29"/>
  <c r="F5" i="29"/>
  <c r="F9" i="29"/>
  <c r="E41" i="32"/>
  <c r="E40" i="32"/>
  <c r="E39" i="32"/>
  <c r="E38" i="32"/>
  <c r="E37" i="32"/>
  <c r="E36" i="32"/>
  <c r="E35" i="32"/>
  <c r="E34" i="32"/>
  <c r="E33" i="32"/>
  <c r="E32" i="32"/>
  <c r="G41" i="31"/>
  <c r="G40" i="31"/>
  <c r="G39" i="31"/>
  <c r="G38" i="31"/>
  <c r="G37" i="31"/>
  <c r="G36" i="31"/>
  <c r="G35" i="31"/>
  <c r="G34" i="31"/>
  <c r="G33" i="31"/>
  <c r="G32" i="31"/>
  <c r="E41" i="30"/>
  <c r="E40" i="30"/>
  <c r="E39" i="30"/>
  <c r="E38" i="30"/>
  <c r="E37" i="30"/>
  <c r="E36" i="30"/>
  <c r="E35" i="30"/>
  <c r="E34" i="30"/>
  <c r="E33" i="30"/>
  <c r="E32" i="30"/>
  <c r="E33" i="29"/>
  <c r="E34" i="29"/>
  <c r="E35" i="29"/>
  <c r="E36" i="29"/>
  <c r="E37" i="29"/>
  <c r="E38" i="29"/>
  <c r="E39" i="29"/>
  <c r="E40" i="29"/>
  <c r="E41" i="29"/>
  <c r="F32" i="29"/>
  <c r="I32" i="29" s="1"/>
  <c r="H2" i="29"/>
  <c r="G4" i="29"/>
  <c r="H5" i="29"/>
  <c r="F7" i="29"/>
  <c r="G8" i="29"/>
  <c r="H9" i="29"/>
  <c r="G33" i="32"/>
  <c r="E41" i="31"/>
  <c r="E37" i="31"/>
  <c r="E34" i="31"/>
  <c r="G41" i="30"/>
  <c r="G38" i="30"/>
  <c r="G35" i="30"/>
  <c r="G32" i="30"/>
  <c r="G35" i="29"/>
  <c r="G38" i="29"/>
  <c r="G41" i="29"/>
  <c r="H3" i="29"/>
  <c r="H7" i="29"/>
  <c r="G10" i="29"/>
  <c r="E2" i="29"/>
  <c r="E9" i="29"/>
  <c r="E5" i="29"/>
  <c r="F3" i="29"/>
  <c r="E8" i="29"/>
  <c r="E4" i="29"/>
  <c r="E6" i="29"/>
  <c r="F2" i="29"/>
  <c r="E7" i="29"/>
  <c r="E3" i="29"/>
  <c r="E10" i="29"/>
  <c r="H4" i="22"/>
  <c r="G10" i="28"/>
  <c r="G9" i="28"/>
  <c r="G8" i="28"/>
  <c r="G7" i="28"/>
  <c r="G6" i="28"/>
  <c r="G5" i="28"/>
  <c r="G4" i="28"/>
  <c r="G3" i="28"/>
  <c r="G2" i="28"/>
  <c r="G10" i="21"/>
  <c r="G9" i="21"/>
  <c r="G8" i="21"/>
  <c r="G7" i="21"/>
  <c r="G6" i="21"/>
  <c r="G5" i="21"/>
  <c r="G4" i="21"/>
  <c r="G3" i="21"/>
  <c r="G2" i="21"/>
  <c r="G10" i="27"/>
  <c r="G9" i="27"/>
  <c r="G8" i="27"/>
  <c r="G7" i="27"/>
  <c r="G6" i="27"/>
  <c r="G5" i="27"/>
  <c r="G4" i="27"/>
  <c r="G3" i="27"/>
  <c r="G2" i="27"/>
  <c r="G10" i="19"/>
  <c r="G9" i="19"/>
  <c r="G8" i="19"/>
  <c r="G7" i="19"/>
  <c r="G6" i="19"/>
  <c r="G5" i="19"/>
  <c r="G4" i="19"/>
  <c r="G3" i="19"/>
  <c r="G2" i="19"/>
  <c r="G10" i="26"/>
  <c r="G9" i="26"/>
  <c r="G8" i="26"/>
  <c r="G7" i="26"/>
  <c r="G6" i="26"/>
  <c r="G5" i="26"/>
  <c r="G4" i="26"/>
  <c r="G3" i="26"/>
  <c r="G2" i="26"/>
  <c r="F3" i="17"/>
  <c r="F4" i="17"/>
  <c r="F5" i="17"/>
  <c r="F6" i="17"/>
  <c r="F7" i="17"/>
  <c r="F8" i="17"/>
  <c r="F9" i="17"/>
  <c r="F10" i="17"/>
  <c r="G2" i="17"/>
  <c r="H11" i="16"/>
  <c r="H10" i="16"/>
  <c r="H9" i="16"/>
  <c r="H8" i="16"/>
  <c r="H7" i="16"/>
  <c r="H6" i="16"/>
  <c r="H5" i="16"/>
  <c r="H4" i="16"/>
  <c r="H3" i="16"/>
  <c r="H2" i="16"/>
  <c r="H11" i="15"/>
  <c r="H10" i="15"/>
  <c r="H9" i="15"/>
  <c r="H8" i="15"/>
  <c r="H7" i="15"/>
  <c r="H6" i="15"/>
  <c r="H5" i="15"/>
  <c r="H4" i="15"/>
  <c r="H3" i="15"/>
  <c r="H2" i="15"/>
  <c r="H11" i="14"/>
  <c r="H10" i="14"/>
  <c r="H9" i="14"/>
  <c r="H8" i="14"/>
  <c r="H7" i="14"/>
  <c r="H6" i="14"/>
  <c r="H5" i="14"/>
  <c r="H4" i="14"/>
  <c r="H3" i="14"/>
  <c r="H2" i="14"/>
  <c r="H11" i="13"/>
  <c r="H10" i="13"/>
  <c r="H9" i="13"/>
  <c r="H8" i="13"/>
  <c r="H7" i="13"/>
  <c r="H6" i="13"/>
  <c r="H7" i="22"/>
  <c r="H3" i="22"/>
  <c r="F10" i="28"/>
  <c r="F9" i="28"/>
  <c r="F8" i="28"/>
  <c r="F7" i="28"/>
  <c r="F6" i="28"/>
  <c r="F5" i="28"/>
  <c r="F4" i="28"/>
  <c r="F3" i="28"/>
  <c r="F2" i="28"/>
  <c r="F10" i="21"/>
  <c r="F9" i="21"/>
  <c r="F8" i="21"/>
  <c r="F7" i="21"/>
  <c r="F6" i="21"/>
  <c r="F5" i="21"/>
  <c r="F4" i="21"/>
  <c r="F3" i="21"/>
  <c r="F2" i="21"/>
  <c r="F10" i="27"/>
  <c r="F9" i="27"/>
  <c r="F8" i="27"/>
  <c r="F7" i="27"/>
  <c r="F6" i="27"/>
  <c r="F5" i="27"/>
  <c r="F4" i="27"/>
  <c r="F3" i="27"/>
  <c r="F2" i="27"/>
  <c r="F10" i="19"/>
  <c r="F9" i="19"/>
  <c r="F8" i="19"/>
  <c r="F7" i="19"/>
  <c r="F6" i="19"/>
  <c r="F5" i="19"/>
  <c r="F4" i="19"/>
  <c r="F3" i="19"/>
  <c r="F2" i="19"/>
  <c r="F10" i="26"/>
  <c r="F9" i="26"/>
  <c r="F8" i="26"/>
  <c r="F7" i="26"/>
  <c r="F6" i="26"/>
  <c r="F5" i="26"/>
  <c r="F4" i="26"/>
  <c r="F3" i="26"/>
  <c r="F2" i="26"/>
  <c r="G3" i="17"/>
  <c r="G4" i="17"/>
  <c r="G5" i="17"/>
  <c r="G6" i="17"/>
  <c r="G7" i="17"/>
  <c r="G8" i="17"/>
  <c r="G9" i="17"/>
  <c r="G10" i="17"/>
  <c r="H2" i="17"/>
  <c r="G11" i="16"/>
  <c r="G10" i="16"/>
  <c r="G9" i="16"/>
  <c r="G8" i="16"/>
  <c r="G7" i="16"/>
  <c r="G6" i="16"/>
  <c r="G5" i="16"/>
  <c r="G4" i="16"/>
  <c r="G3" i="16"/>
  <c r="G2" i="16"/>
  <c r="G11" i="15"/>
  <c r="G10" i="15"/>
  <c r="G9" i="15"/>
  <c r="G8" i="15"/>
  <c r="G7" i="15"/>
  <c r="G6" i="15"/>
  <c r="G5" i="15"/>
  <c r="G4" i="15"/>
  <c r="G3" i="15"/>
  <c r="G2" i="15"/>
  <c r="G11" i="14"/>
  <c r="G10" i="14"/>
  <c r="G9" i="14"/>
  <c r="G8" i="14"/>
  <c r="G7" i="14"/>
  <c r="G6" i="14"/>
  <c r="G5" i="14"/>
  <c r="G4" i="14"/>
  <c r="G3" i="14"/>
  <c r="H6" i="22"/>
  <c r="H2" i="22"/>
  <c r="E10" i="28"/>
  <c r="E9" i="28"/>
  <c r="E8" i="28"/>
  <c r="E7" i="28"/>
  <c r="E6" i="28"/>
  <c r="E5" i="28"/>
  <c r="E4" i="28"/>
  <c r="E3" i="28"/>
  <c r="E2" i="28"/>
  <c r="E10" i="21"/>
  <c r="E9" i="21"/>
  <c r="E8" i="21"/>
  <c r="E7" i="21"/>
  <c r="E6" i="21"/>
  <c r="E5" i="21"/>
  <c r="E4" i="21"/>
  <c r="E3" i="21"/>
  <c r="E2" i="21"/>
  <c r="E10" i="27"/>
  <c r="E9" i="27"/>
  <c r="E8" i="27"/>
  <c r="E7" i="27"/>
  <c r="E6" i="27"/>
  <c r="E5" i="27"/>
  <c r="E4" i="27"/>
  <c r="E3" i="27"/>
  <c r="E2" i="27"/>
  <c r="E10" i="19"/>
  <c r="E9" i="19"/>
  <c r="E8" i="19"/>
  <c r="E7" i="19"/>
  <c r="E6" i="19"/>
  <c r="E5" i="19"/>
  <c r="E4" i="19"/>
  <c r="E3" i="19"/>
  <c r="E2" i="19"/>
  <c r="E10" i="26"/>
  <c r="E9" i="26"/>
  <c r="E8" i="26"/>
  <c r="E7" i="26"/>
  <c r="E6" i="26"/>
  <c r="E5" i="26"/>
  <c r="E4" i="26"/>
  <c r="E3" i="26"/>
  <c r="E2" i="26"/>
  <c r="H3" i="17"/>
  <c r="H4" i="17"/>
  <c r="H5" i="17"/>
  <c r="H6" i="17"/>
  <c r="H7" i="17"/>
  <c r="H8" i="17"/>
  <c r="H9" i="17"/>
  <c r="H10" i="17"/>
  <c r="E2" i="17"/>
  <c r="F11" i="16"/>
  <c r="F10" i="16"/>
  <c r="F9" i="16"/>
  <c r="F8" i="16"/>
  <c r="F7" i="16"/>
  <c r="F6" i="16"/>
  <c r="F5" i="16"/>
  <c r="F4" i="16"/>
  <c r="H8" i="28"/>
  <c r="H4" i="28"/>
  <c r="H9" i="21"/>
  <c r="H5" i="21"/>
  <c r="H10" i="27"/>
  <c r="H6" i="27"/>
  <c r="H2" i="27"/>
  <c r="H7" i="19"/>
  <c r="H3" i="19"/>
  <c r="H8" i="26"/>
  <c r="H4" i="26"/>
  <c r="E4" i="17"/>
  <c r="E8" i="17"/>
  <c r="I11" i="16"/>
  <c r="I7" i="16"/>
  <c r="I3" i="16"/>
  <c r="I11" i="15"/>
  <c r="I9" i="15"/>
  <c r="I7" i="15"/>
  <c r="I5" i="15"/>
  <c r="I3" i="15"/>
  <c r="I11" i="14"/>
  <c r="I9" i="14"/>
  <c r="I7" i="14"/>
  <c r="I5" i="14"/>
  <c r="I3" i="14"/>
  <c r="F2" i="14"/>
  <c r="I10" i="13"/>
  <c r="G9" i="13"/>
  <c r="F8" i="13"/>
  <c r="I6" i="13"/>
  <c r="H5" i="13"/>
  <c r="H4" i="13"/>
  <c r="H3" i="13"/>
  <c r="H2" i="13"/>
  <c r="H11" i="11"/>
  <c r="H10" i="11"/>
  <c r="H9" i="11"/>
  <c r="H8" i="11"/>
  <c r="H7" i="11"/>
  <c r="H6" i="11"/>
  <c r="H5" i="11"/>
  <c r="H4" i="11"/>
  <c r="H3" i="11"/>
  <c r="H2" i="11"/>
  <c r="H11" i="10"/>
  <c r="H10" i="10"/>
  <c r="H9" i="10"/>
  <c r="H8" i="10"/>
  <c r="H7" i="10"/>
  <c r="H6" i="10"/>
  <c r="H5" i="10"/>
  <c r="H4" i="10"/>
  <c r="H3" i="10"/>
  <c r="H2" i="10"/>
  <c r="H11" i="9"/>
  <c r="H10" i="9"/>
  <c r="H9" i="9"/>
  <c r="H8" i="9"/>
  <c r="H7" i="9"/>
  <c r="H6" i="9"/>
  <c r="H5" i="9"/>
  <c r="H4" i="9"/>
  <c r="H3" i="9"/>
  <c r="H2" i="9"/>
  <c r="H11" i="8"/>
  <c r="H10" i="8"/>
  <c r="H9" i="8"/>
  <c r="H8" i="8"/>
  <c r="H7" i="8"/>
  <c r="H6" i="8"/>
  <c r="H5" i="8"/>
  <c r="H4" i="8"/>
  <c r="H3" i="8"/>
  <c r="H2" i="8"/>
  <c r="H11" i="7"/>
  <c r="H10" i="7"/>
  <c r="H9" i="7"/>
  <c r="H8" i="7"/>
  <c r="H7" i="7"/>
  <c r="H6" i="7"/>
  <c r="H5" i="7"/>
  <c r="H4" i="7"/>
  <c r="H3" i="7"/>
  <c r="H2" i="7"/>
  <c r="H11" i="5"/>
  <c r="H10" i="5"/>
  <c r="H9" i="5"/>
  <c r="H8" i="5"/>
  <c r="H7" i="5"/>
  <c r="H6" i="5"/>
  <c r="H5" i="5"/>
  <c r="H4" i="5"/>
  <c r="H3" i="5"/>
  <c r="H2" i="5"/>
  <c r="H11" i="24"/>
  <c r="H10" i="24"/>
  <c r="H9" i="24"/>
  <c r="H8" i="24"/>
  <c r="H7" i="24"/>
  <c r="H6" i="24"/>
  <c r="H5" i="24"/>
  <c r="H4" i="24"/>
  <c r="H3" i="24"/>
  <c r="H2" i="24"/>
  <c r="G7" i="24"/>
  <c r="G5" i="24"/>
  <c r="G3" i="24"/>
  <c r="F5" i="7"/>
  <c r="F2" i="7"/>
  <c r="F9" i="5"/>
  <c r="F6" i="5"/>
  <c r="H5" i="22"/>
  <c r="H7" i="28"/>
  <c r="H3" i="28"/>
  <c r="H8" i="21"/>
  <c r="H4" i="21"/>
  <c r="H9" i="27"/>
  <c r="H5" i="27"/>
  <c r="H10" i="19"/>
  <c r="H6" i="19"/>
  <c r="H2" i="19"/>
  <c r="H7" i="26"/>
  <c r="H3" i="26"/>
  <c r="E5" i="17"/>
  <c r="E9" i="17"/>
  <c r="I10" i="16"/>
  <c r="I6" i="16"/>
  <c r="F3" i="16"/>
  <c r="F11" i="15"/>
  <c r="F9" i="15"/>
  <c r="F7" i="15"/>
  <c r="F5" i="15"/>
  <c r="F3" i="15"/>
  <c r="F11" i="14"/>
  <c r="F9" i="14"/>
  <c r="F7" i="14"/>
  <c r="F5" i="14"/>
  <c r="F3" i="14"/>
  <c r="I11" i="13"/>
  <c r="G10" i="13"/>
  <c r="F9" i="13"/>
  <c r="I7" i="13"/>
  <c r="G6" i="13"/>
  <c r="G5" i="13"/>
  <c r="G4" i="13"/>
  <c r="G3" i="13"/>
  <c r="G2" i="13"/>
  <c r="G11" i="11"/>
  <c r="G10" i="11"/>
  <c r="G9" i="11"/>
  <c r="G8" i="11"/>
  <c r="G7" i="11"/>
  <c r="G6" i="11"/>
  <c r="G5" i="11"/>
  <c r="G4" i="11"/>
  <c r="G3" i="11"/>
  <c r="G2" i="11"/>
  <c r="G11" i="10"/>
  <c r="G10" i="10"/>
  <c r="G9" i="10"/>
  <c r="G8" i="10"/>
  <c r="G7" i="10"/>
  <c r="G6" i="10"/>
  <c r="G5" i="10"/>
  <c r="G4" i="10"/>
  <c r="G3" i="10"/>
  <c r="G2" i="10"/>
  <c r="G11" i="9"/>
  <c r="G10" i="9"/>
  <c r="G9" i="9"/>
  <c r="G8" i="9"/>
  <c r="G7" i="9"/>
  <c r="G6" i="9"/>
  <c r="G5" i="9"/>
  <c r="G4" i="9"/>
  <c r="G3" i="9"/>
  <c r="G2" i="9"/>
  <c r="G11" i="8"/>
  <c r="G10" i="8"/>
  <c r="G9" i="8"/>
  <c r="G8" i="8"/>
  <c r="G7" i="8"/>
  <c r="G6" i="8"/>
  <c r="G5" i="8"/>
  <c r="G4" i="8"/>
  <c r="G3" i="8"/>
  <c r="G2" i="8"/>
  <c r="G11" i="7"/>
  <c r="G10" i="7"/>
  <c r="G9" i="7"/>
  <c r="G8" i="7"/>
  <c r="G7" i="7"/>
  <c r="G6" i="7"/>
  <c r="G5" i="7"/>
  <c r="J5" i="7" s="1"/>
  <c r="G4" i="7"/>
  <c r="G3" i="7"/>
  <c r="G2" i="7"/>
  <c r="J2" i="7" s="1"/>
  <c r="G11" i="5"/>
  <c r="J11" i="5" s="1"/>
  <c r="G10" i="5"/>
  <c r="G9" i="5"/>
  <c r="G8" i="5"/>
  <c r="G7" i="5"/>
  <c r="G6" i="5"/>
  <c r="G5" i="5"/>
  <c r="G4" i="5"/>
  <c r="G3" i="5"/>
  <c r="G2" i="5"/>
  <c r="G11" i="24"/>
  <c r="G10" i="24"/>
  <c r="G9" i="24"/>
  <c r="G8" i="24"/>
  <c r="G6" i="24"/>
  <c r="G4" i="24"/>
  <c r="G2" i="24"/>
  <c r="F4" i="7"/>
  <c r="F11" i="5"/>
  <c r="F8" i="5"/>
  <c r="F5" i="5"/>
  <c r="H10" i="28"/>
  <c r="H6" i="28"/>
  <c r="H2" i="28"/>
  <c r="H7" i="21"/>
  <c r="H3" i="21"/>
  <c r="H8" i="27"/>
  <c r="H4" i="27"/>
  <c r="H9" i="19"/>
  <c r="H5" i="19"/>
  <c r="H10" i="26"/>
  <c r="H6" i="26"/>
  <c r="H2" i="26"/>
  <c r="E6" i="17"/>
  <c r="E10" i="17"/>
  <c r="I9" i="16"/>
  <c r="I5" i="16"/>
  <c r="I2" i="16"/>
  <c r="I10" i="15"/>
  <c r="I8" i="15"/>
  <c r="I6" i="15"/>
  <c r="I4" i="15"/>
  <c r="I2" i="15"/>
  <c r="I10" i="14"/>
  <c r="I8" i="14"/>
  <c r="I6" i="14"/>
  <c r="I4" i="14"/>
  <c r="I2" i="14"/>
  <c r="G11" i="13"/>
  <c r="F10" i="13"/>
  <c r="I8" i="13"/>
  <c r="G7" i="13"/>
  <c r="F6" i="13"/>
  <c r="F5" i="13"/>
  <c r="F4" i="13"/>
  <c r="F3" i="13"/>
  <c r="F2" i="13"/>
  <c r="F11" i="11"/>
  <c r="F10" i="11"/>
  <c r="F9" i="11"/>
  <c r="F8" i="11"/>
  <c r="F7" i="11"/>
  <c r="F6" i="11"/>
  <c r="F5" i="11"/>
  <c r="F4" i="11"/>
  <c r="F3" i="11"/>
  <c r="F2" i="11"/>
  <c r="F11" i="10"/>
  <c r="F10" i="10"/>
  <c r="F9" i="10"/>
  <c r="F8" i="10"/>
  <c r="F7" i="10"/>
  <c r="F6" i="10"/>
  <c r="F5" i="10"/>
  <c r="F4" i="10"/>
  <c r="F3" i="10"/>
  <c r="F2" i="10"/>
  <c r="F11" i="9"/>
  <c r="F10" i="9"/>
  <c r="F9" i="9"/>
  <c r="F8" i="9"/>
  <c r="F7" i="9"/>
  <c r="F6" i="9"/>
  <c r="F5" i="9"/>
  <c r="F4" i="9"/>
  <c r="F3" i="9"/>
  <c r="F2" i="9"/>
  <c r="F11" i="8"/>
  <c r="F10" i="8"/>
  <c r="F9" i="8"/>
  <c r="F8" i="8"/>
  <c r="F7" i="8"/>
  <c r="F6" i="8"/>
  <c r="F5" i="8"/>
  <c r="F4" i="8"/>
  <c r="F3" i="8"/>
  <c r="F2" i="8"/>
  <c r="F11" i="7"/>
  <c r="F10" i="7"/>
  <c r="F9" i="7"/>
  <c r="F8" i="7"/>
  <c r="F7" i="7"/>
  <c r="F6" i="7"/>
  <c r="F3" i="7"/>
  <c r="F10" i="5"/>
  <c r="F7" i="5"/>
  <c r="H6" i="21"/>
  <c r="H8" i="19"/>
  <c r="E3" i="17"/>
  <c r="I4" i="16"/>
  <c r="F6" i="15"/>
  <c r="F8" i="14"/>
  <c r="F11" i="13"/>
  <c r="I5" i="13"/>
  <c r="I11" i="11"/>
  <c r="I7" i="11"/>
  <c r="I3" i="11"/>
  <c r="I9" i="10"/>
  <c r="I5" i="10"/>
  <c r="I11" i="9"/>
  <c r="I7" i="9"/>
  <c r="I3" i="9"/>
  <c r="I9" i="8"/>
  <c r="I5" i="8"/>
  <c r="I11" i="7"/>
  <c r="I7" i="7"/>
  <c r="I3" i="7"/>
  <c r="I9" i="5"/>
  <c r="I5" i="5"/>
  <c r="F3" i="5"/>
  <c r="F11" i="24"/>
  <c r="F9" i="24"/>
  <c r="F7" i="24"/>
  <c r="F5" i="24"/>
  <c r="F3" i="24"/>
  <c r="H5" i="26"/>
  <c r="F10" i="14"/>
  <c r="I2" i="13"/>
  <c r="I10" i="10"/>
  <c r="I8" i="9"/>
  <c r="I6" i="8"/>
  <c r="I4" i="7"/>
  <c r="I3" i="5"/>
  <c r="I7" i="24"/>
  <c r="H9" i="28"/>
  <c r="H2" i="21"/>
  <c r="H4" i="19"/>
  <c r="E7" i="17"/>
  <c r="F2" i="16"/>
  <c r="F4" i="15"/>
  <c r="F6" i="14"/>
  <c r="I9" i="13"/>
  <c r="I4" i="13"/>
  <c r="I10" i="11"/>
  <c r="I6" i="11"/>
  <c r="I2" i="11"/>
  <c r="I8" i="10"/>
  <c r="I4" i="10"/>
  <c r="I10" i="9"/>
  <c r="I6" i="9"/>
  <c r="I2" i="9"/>
  <c r="I8" i="8"/>
  <c r="I4" i="8"/>
  <c r="I10" i="7"/>
  <c r="I6" i="7"/>
  <c r="I2" i="7"/>
  <c r="I8" i="5"/>
  <c r="I4" i="5"/>
  <c r="I2" i="5"/>
  <c r="I10" i="24"/>
  <c r="I8" i="24"/>
  <c r="I6" i="24"/>
  <c r="I4" i="24"/>
  <c r="I2" i="24"/>
  <c r="H3" i="27"/>
  <c r="I8" i="16"/>
  <c r="G2" i="14"/>
  <c r="I8" i="11"/>
  <c r="I6" i="10"/>
  <c r="I4" i="9"/>
  <c r="I2" i="8"/>
  <c r="I6" i="5"/>
  <c r="I9" i="24"/>
  <c r="I3" i="24"/>
  <c r="H5" i="28"/>
  <c r="H7" i="27"/>
  <c r="H9" i="26"/>
  <c r="F2" i="17"/>
  <c r="F10" i="15"/>
  <c r="F2" i="15"/>
  <c r="F4" i="14"/>
  <c r="G8" i="13"/>
  <c r="I3" i="13"/>
  <c r="I9" i="11"/>
  <c r="I5" i="11"/>
  <c r="I11" i="10"/>
  <c r="I7" i="10"/>
  <c r="I3" i="10"/>
  <c r="I9" i="9"/>
  <c r="I5" i="9"/>
  <c r="I11" i="8"/>
  <c r="I7" i="8"/>
  <c r="I3" i="8"/>
  <c r="I9" i="7"/>
  <c r="I5" i="7"/>
  <c r="I11" i="5"/>
  <c r="I7" i="5"/>
  <c r="F4" i="5"/>
  <c r="F2" i="5"/>
  <c r="F10" i="24"/>
  <c r="F8" i="24"/>
  <c r="F6" i="24"/>
  <c r="F4" i="24"/>
  <c r="F2" i="24"/>
  <c r="H10" i="21"/>
  <c r="F8" i="15"/>
  <c r="F7" i="13"/>
  <c r="I4" i="11"/>
  <c r="I2" i="10"/>
  <c r="I10" i="8"/>
  <c r="I8" i="7"/>
  <c r="I10" i="5"/>
  <c r="I11" i="24"/>
  <c r="I5" i="24"/>
  <c r="G3" i="32"/>
  <c r="G6" i="32"/>
  <c r="F10" i="32"/>
  <c r="F7" i="32"/>
  <c r="G7" i="32"/>
  <c r="F4" i="22"/>
  <c r="F8" i="22"/>
  <c r="H9" i="22"/>
  <c r="E4" i="22"/>
  <c r="E8" i="22"/>
  <c r="G3" i="22"/>
  <c r="G7" i="22"/>
  <c r="H9" i="32"/>
  <c r="H5" i="32"/>
  <c r="F2" i="32"/>
  <c r="H9" i="31"/>
  <c r="G8" i="31"/>
  <c r="F7" i="31"/>
  <c r="J7" i="31" s="1"/>
  <c r="H5" i="31"/>
  <c r="G4" i="31"/>
  <c r="F3" i="31"/>
  <c r="J3" i="31" s="1"/>
  <c r="H10" i="30"/>
  <c r="G9" i="30"/>
  <c r="F8" i="30"/>
  <c r="H6" i="30"/>
  <c r="G5" i="30"/>
  <c r="F4" i="30"/>
  <c r="H2" i="30"/>
  <c r="H8" i="30"/>
  <c r="H4" i="30"/>
  <c r="F3" i="32"/>
  <c r="G9" i="32"/>
  <c r="H8" i="22"/>
  <c r="G6" i="22"/>
  <c r="H6" i="32"/>
  <c r="H8" i="31"/>
  <c r="H4" i="31"/>
  <c r="H9" i="30"/>
  <c r="H5" i="30"/>
  <c r="G10" i="22"/>
  <c r="F9" i="32"/>
  <c r="F8" i="32"/>
  <c r="G10" i="32"/>
  <c r="G5" i="32"/>
  <c r="F5" i="22"/>
  <c r="F9" i="22"/>
  <c r="H10" i="22"/>
  <c r="E5" i="22"/>
  <c r="E9" i="22"/>
  <c r="G4" i="22"/>
  <c r="G8" i="22"/>
  <c r="H22" i="30"/>
  <c r="H8" i="32"/>
  <c r="H4" i="32"/>
  <c r="H10" i="31"/>
  <c r="G9" i="31"/>
  <c r="F8" i="31"/>
  <c r="J8" i="31" s="1"/>
  <c r="H6" i="31"/>
  <c r="G5" i="31"/>
  <c r="F4" i="31"/>
  <c r="J4" i="31" s="1"/>
  <c r="H2" i="31"/>
  <c r="G10" i="30"/>
  <c r="F9" i="30"/>
  <c r="H7" i="30"/>
  <c r="G6" i="30"/>
  <c r="F5" i="30"/>
  <c r="H3" i="30"/>
  <c r="G2" i="30"/>
  <c r="F2" i="22"/>
  <c r="F10" i="22"/>
  <c r="E6" i="22"/>
  <c r="G5" i="22"/>
  <c r="H7" i="32"/>
  <c r="G10" i="31"/>
  <c r="H7" i="31"/>
  <c r="F5" i="31"/>
  <c r="J5" i="31" s="1"/>
  <c r="G2" i="31"/>
  <c r="G7" i="30"/>
  <c r="G3" i="30"/>
  <c r="G8" i="32"/>
  <c r="F3" i="22"/>
  <c r="E3" i="22"/>
  <c r="G2" i="22"/>
  <c r="H10" i="32"/>
  <c r="F10" i="31"/>
  <c r="J10" i="31" s="1"/>
  <c r="F6" i="31"/>
  <c r="J6" i="31" s="1"/>
  <c r="G3" i="31"/>
  <c r="G8" i="30"/>
  <c r="G4" i="30"/>
  <c r="G2" i="32"/>
  <c r="F5" i="32"/>
  <c r="F6" i="32"/>
  <c r="G4" i="32"/>
  <c r="F6" i="22"/>
  <c r="E2" i="22"/>
  <c r="E10" i="22"/>
  <c r="G9" i="22"/>
  <c r="H3" i="32"/>
  <c r="F9" i="31"/>
  <c r="J9" i="31" s="1"/>
  <c r="G6" i="31"/>
  <c r="H3" i="31"/>
  <c r="F10" i="30"/>
  <c r="F6" i="30"/>
  <c r="F2" i="30"/>
  <c r="F4" i="32"/>
  <c r="F7" i="22"/>
  <c r="E7" i="22"/>
  <c r="H2" i="32"/>
  <c r="G7" i="31"/>
  <c r="F2" i="31"/>
  <c r="J2" i="31" s="1"/>
  <c r="F7" i="30"/>
  <c r="F3" i="30"/>
  <c r="G26" i="32"/>
  <c r="H25" i="30"/>
  <c r="H24" i="30"/>
  <c r="G25" i="30"/>
  <c r="G21" i="30"/>
  <c r="G17" i="30"/>
  <c r="F23" i="30"/>
  <c r="F19" i="30"/>
  <c r="H24" i="29"/>
  <c r="H19" i="29"/>
  <c r="H17" i="29"/>
  <c r="G23" i="29"/>
  <c r="G19" i="29"/>
  <c r="F25" i="29"/>
  <c r="F21" i="29"/>
  <c r="F17" i="29"/>
  <c r="H20" i="32"/>
  <c r="H24" i="32"/>
  <c r="G24" i="32"/>
  <c r="F20" i="32"/>
  <c r="F24" i="32"/>
  <c r="G19" i="32"/>
  <c r="G23" i="32"/>
  <c r="H19" i="31"/>
  <c r="H23" i="31"/>
  <c r="F17" i="31"/>
  <c r="F21" i="31"/>
  <c r="F25" i="31"/>
  <c r="G19" i="31"/>
  <c r="G23" i="31"/>
  <c r="G26" i="31"/>
  <c r="H21" i="30"/>
  <c r="H20" i="30"/>
  <c r="G24" i="30"/>
  <c r="G20" i="30"/>
  <c r="F26" i="30"/>
  <c r="F22" i="30"/>
  <c r="F18" i="30"/>
  <c r="H20" i="29"/>
  <c r="H26" i="29"/>
  <c r="G26" i="29"/>
  <c r="G22" i="29"/>
  <c r="G18" i="29"/>
  <c r="F24" i="29"/>
  <c r="F20" i="29"/>
  <c r="H17" i="32"/>
  <c r="H21" i="32"/>
  <c r="H25" i="32"/>
  <c r="F17" i="32"/>
  <c r="F21" i="32"/>
  <c r="F25" i="32"/>
  <c r="G20" i="32"/>
  <c r="G25" i="32"/>
  <c r="H20" i="31"/>
  <c r="H24" i="31"/>
  <c r="F18" i="31"/>
  <c r="F22" i="31"/>
  <c r="F26" i="31"/>
  <c r="G20" i="31"/>
  <c r="G24" i="31"/>
  <c r="F20" i="30"/>
  <c r="H18" i="29"/>
  <c r="G20" i="29"/>
  <c r="F22" i="29"/>
  <c r="H23" i="32"/>
  <c r="F19" i="32"/>
  <c r="G17" i="32"/>
  <c r="H18" i="31"/>
  <c r="H26" i="31"/>
  <c r="F24" i="31"/>
  <c r="H26" i="30"/>
  <c r="H23" i="30"/>
  <c r="H17" i="30"/>
  <c r="G23" i="30"/>
  <c r="G19" i="30"/>
  <c r="F25" i="30"/>
  <c r="F21" i="30"/>
  <c r="F17" i="30"/>
  <c r="H25" i="29"/>
  <c r="H22" i="29"/>
  <c r="G25" i="29"/>
  <c r="G21" i="29"/>
  <c r="G17" i="29"/>
  <c r="F23" i="29"/>
  <c r="F19" i="29"/>
  <c r="H18" i="32"/>
  <c r="H22" i="32"/>
  <c r="H26" i="32"/>
  <c r="F18" i="32"/>
  <c r="F22" i="32"/>
  <c r="F26" i="32"/>
  <c r="G21" i="32"/>
  <c r="H17" i="31"/>
  <c r="H21" i="31"/>
  <c r="H25" i="31"/>
  <c r="F19" i="31"/>
  <c r="F23" i="31"/>
  <c r="G17" i="31"/>
  <c r="G21" i="31"/>
  <c r="G25" i="31"/>
  <c r="H19" i="30"/>
  <c r="H18" i="30"/>
  <c r="G26" i="30"/>
  <c r="G22" i="30"/>
  <c r="G18" i="30"/>
  <c r="F24" i="30"/>
  <c r="H21" i="29"/>
  <c r="H23" i="29"/>
  <c r="G24" i="29"/>
  <c r="F26" i="29"/>
  <c r="F18" i="29"/>
  <c r="H19" i="32"/>
  <c r="G18" i="32"/>
  <c r="F23" i="32"/>
  <c r="G22" i="32"/>
  <c r="H22" i="31"/>
  <c r="F20" i="31"/>
  <c r="G18" i="31"/>
  <c r="G22" i="31"/>
  <c r="E20" i="32"/>
  <c r="E17" i="30"/>
  <c r="E9" i="32"/>
  <c r="E5" i="32"/>
  <c r="E10" i="32"/>
  <c r="E6" i="32"/>
  <c r="E2" i="32"/>
  <c r="E10" i="31"/>
  <c r="E9" i="31"/>
  <c r="E8" i="31"/>
  <c r="E7" i="31"/>
  <c r="E6" i="31"/>
  <c r="E5" i="31"/>
  <c r="E4" i="31"/>
  <c r="E3" i="31"/>
  <c r="E2" i="31"/>
  <c r="E10" i="30"/>
  <c r="E9" i="30"/>
  <c r="E8" i="30"/>
  <c r="E7" i="30"/>
  <c r="E6" i="30"/>
  <c r="E5" i="30"/>
  <c r="E4" i="30"/>
  <c r="E3" i="30"/>
  <c r="E2" i="30"/>
  <c r="I2" i="29"/>
  <c r="E2" i="34" s="1"/>
  <c r="E7" i="32"/>
  <c r="E3" i="32"/>
  <c r="I3" i="29"/>
  <c r="E3" i="34" s="1"/>
  <c r="I4" i="29"/>
  <c r="E4" i="34" s="1"/>
  <c r="I5" i="29"/>
  <c r="E5" i="34" s="1"/>
  <c r="I6" i="29"/>
  <c r="E6" i="34" s="1"/>
  <c r="I7" i="29"/>
  <c r="E7" i="34" s="1"/>
  <c r="I8" i="29"/>
  <c r="E8" i="34" s="1"/>
  <c r="I9" i="29"/>
  <c r="E9" i="34" s="1"/>
  <c r="I10" i="29"/>
  <c r="E10" i="34" s="1"/>
  <c r="E8" i="32"/>
  <c r="E4" i="32"/>
  <c r="E18" i="29"/>
  <c r="E25" i="30"/>
  <c r="E21" i="30"/>
  <c r="E24" i="29"/>
  <c r="E20" i="29"/>
  <c r="E17" i="32"/>
  <c r="E22" i="32"/>
  <c r="E26" i="32"/>
  <c r="E19" i="31"/>
  <c r="E23" i="31"/>
  <c r="E18" i="30"/>
  <c r="E24" i="30"/>
  <c r="E20" i="30"/>
  <c r="E23" i="29"/>
  <c r="E19" i="29"/>
  <c r="E18" i="32"/>
  <c r="E23" i="32"/>
  <c r="E20" i="31"/>
  <c r="E24" i="31"/>
  <c r="E23" i="30"/>
  <c r="E19" i="30"/>
  <c r="E26" i="29"/>
  <c r="E22" i="29"/>
  <c r="I22" i="29" s="1"/>
  <c r="E19" i="32"/>
  <c r="E24" i="32"/>
  <c r="E17" i="31"/>
  <c r="E21" i="31"/>
  <c r="E25" i="31"/>
  <c r="E26" i="30"/>
  <c r="E22" i="30"/>
  <c r="E17" i="29"/>
  <c r="E25" i="29"/>
  <c r="E21" i="29"/>
  <c r="E21" i="32"/>
  <c r="E25" i="32"/>
  <c r="E18" i="31"/>
  <c r="E22" i="31"/>
  <c r="E26" i="31"/>
  <c r="F9" i="23"/>
  <c r="F4" i="23"/>
  <c r="H10" i="25"/>
  <c r="H9" i="25"/>
  <c r="H8" i="25"/>
  <c r="H7" i="25"/>
  <c r="H6" i="25"/>
  <c r="H5" i="25"/>
  <c r="H4" i="25"/>
  <c r="H3" i="25"/>
  <c r="H2" i="25"/>
  <c r="G8" i="25"/>
  <c r="G5" i="25"/>
  <c r="G2" i="25"/>
  <c r="F10" i="25"/>
  <c r="F9" i="25"/>
  <c r="F8" i="25"/>
  <c r="F7" i="25"/>
  <c r="F6" i="25"/>
  <c r="F5" i="25"/>
  <c r="F4" i="25"/>
  <c r="F3" i="25"/>
  <c r="F2" i="25"/>
  <c r="G10" i="25"/>
  <c r="G7" i="25"/>
  <c r="G3" i="25"/>
  <c r="E10" i="25"/>
  <c r="E9" i="25"/>
  <c r="E8" i="25"/>
  <c r="E7" i="25"/>
  <c r="E6" i="25"/>
  <c r="E5" i="25"/>
  <c r="E4" i="25"/>
  <c r="E3" i="25"/>
  <c r="E2" i="25"/>
  <c r="G9" i="25"/>
  <c r="G6" i="25"/>
  <c r="G4" i="25"/>
  <c r="G3" i="23"/>
  <c r="F5" i="23"/>
  <c r="F8" i="23"/>
  <c r="I5" i="23"/>
  <c r="I11" i="23"/>
  <c r="H8" i="23"/>
  <c r="G8" i="23"/>
  <c r="G4" i="23"/>
  <c r="G11" i="23"/>
  <c r="H6" i="23"/>
  <c r="I4" i="23"/>
  <c r="I8" i="23"/>
  <c r="G9" i="23"/>
  <c r="G5" i="23"/>
  <c r="H11" i="23"/>
  <c r="H7" i="23"/>
  <c r="H3" i="23"/>
  <c r="H10" i="23"/>
  <c r="H2" i="23"/>
  <c r="F6" i="23"/>
  <c r="G10" i="23"/>
  <c r="F3" i="23"/>
  <c r="F7" i="23"/>
  <c r="H5" i="23"/>
  <c r="F11" i="23"/>
  <c r="H9" i="23"/>
  <c r="G2" i="23"/>
  <c r="G6" i="23"/>
  <c r="H4" i="23"/>
  <c r="I10" i="23"/>
  <c r="I6" i="23"/>
  <c r="I2" i="23"/>
  <c r="I9" i="23"/>
  <c r="G7" i="23"/>
  <c r="F10" i="23"/>
  <c r="I7" i="23"/>
  <c r="F2" i="23"/>
  <c r="I6" i="31" l="1"/>
  <c r="G6" i="34" s="1"/>
  <c r="I5" i="32"/>
  <c r="H5" i="34" s="1"/>
  <c r="J6" i="7"/>
  <c r="J10" i="7"/>
  <c r="I19" i="29"/>
  <c r="I42" i="29"/>
  <c r="I21" i="29"/>
  <c r="I20" i="29"/>
  <c r="I18" i="29"/>
  <c r="I10" i="31"/>
  <c r="G10" i="34" s="1"/>
  <c r="J6" i="5"/>
  <c r="J10" i="5"/>
  <c r="J8" i="7"/>
  <c r="I25" i="29"/>
  <c r="I24" i="29"/>
  <c r="I7" i="31"/>
  <c r="G7" i="34" s="1"/>
  <c r="I4" i="32"/>
  <c r="H4" i="34" s="1"/>
  <c r="I4" i="30"/>
  <c r="F4" i="34" s="1"/>
  <c r="I2" i="31"/>
  <c r="G2" i="34" s="1"/>
  <c r="I6" i="30"/>
  <c r="F6" i="34" s="1"/>
  <c r="I8" i="31"/>
  <c r="G8" i="34" s="1"/>
  <c r="I7" i="32"/>
  <c r="H7" i="34" s="1"/>
  <c r="I3" i="32"/>
  <c r="H3" i="34" s="1"/>
  <c r="J3" i="5"/>
  <c r="J7" i="5"/>
  <c r="J9" i="7"/>
  <c r="I8" i="30"/>
  <c r="F8" i="34" s="1"/>
  <c r="I8" i="32"/>
  <c r="H8" i="34" s="1"/>
  <c r="I2" i="30"/>
  <c r="F2" i="34" s="1"/>
  <c r="I9" i="31"/>
  <c r="G9" i="34" s="1"/>
  <c r="I9" i="32"/>
  <c r="H9" i="34" s="1"/>
  <c r="I4" i="31"/>
  <c r="G4" i="34" s="1"/>
  <c r="J4" i="5"/>
  <c r="J8" i="5"/>
  <c r="I26" i="29"/>
  <c r="I23" i="29"/>
  <c r="I3" i="31"/>
  <c r="G3" i="34" s="1"/>
  <c r="I3" i="30"/>
  <c r="F3" i="34" s="1"/>
  <c r="I5" i="31"/>
  <c r="G5" i="34" s="1"/>
  <c r="I10" i="32"/>
  <c r="H10" i="34" s="1"/>
  <c r="I9" i="30"/>
  <c r="F9" i="34" s="1"/>
  <c r="J5" i="5"/>
  <c r="J9" i="5"/>
  <c r="J3" i="7"/>
  <c r="J7" i="7"/>
  <c r="J11" i="7"/>
  <c r="J11" i="31"/>
  <c r="I2" i="32"/>
  <c r="H2" i="34" s="1"/>
  <c r="I7" i="30"/>
  <c r="F7" i="34" s="1"/>
  <c r="I10" i="30"/>
  <c r="F10" i="34" s="1"/>
  <c r="I5" i="30"/>
  <c r="F5" i="34" s="1"/>
  <c r="I6" i="32"/>
  <c r="H6" i="34" s="1"/>
  <c r="J2" i="5"/>
  <c r="J12" i="5" s="1"/>
  <c r="J4" i="7"/>
  <c r="K6" i="31"/>
  <c r="L6" i="31"/>
  <c r="K3" i="31"/>
  <c r="L3" i="31"/>
  <c r="K7" i="31"/>
  <c r="L7" i="31"/>
  <c r="K10" i="31"/>
  <c r="L10" i="31"/>
  <c r="K4" i="31"/>
  <c r="L4" i="31"/>
  <c r="K8" i="31"/>
  <c r="L8" i="31"/>
  <c r="K2" i="31"/>
  <c r="L2" i="31"/>
  <c r="K5" i="31"/>
  <c r="L5" i="31"/>
  <c r="K9" i="31"/>
  <c r="L9" i="31"/>
  <c r="J12" i="7" l="1"/>
  <c r="L11" i="31"/>
  <c r="K11" i="3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result_1" type="6" refreshedVersion="6" background="1" saveData="1">
    <textPr codePage="950" sourceFile="C:\Users\user\Desktop\result_1.txt" tab="0" comma="1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AEF6EE1B-A441-47CB-BF2E-FC24E882ED57}" name="result_11" type="6" refreshedVersion="6" background="1" saveData="1">
    <textPr codePage="950" sourceFile="C:\Users\user\Desktop\261P DS\Project\result_1.txt" tab="0" comma="1">
      <textFields count="1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xr16:uid="{00000000-0015-0000-FFFF-FFFF02000000}" name="result_111" type="6" refreshedVersion="6" background="1" saveData="1">
    <textPr codePage="950" sourceFile="C:\Users\user\Desktop\result_1.txt" tab="0" comma="1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xr16:uid="{00000000-0015-0000-FFFF-FFFF03000000}" name="result_112" type="6" refreshedVersion="6" background="1" saveData="1">
    <textPr codePage="950" sourceFile="C:\Users\user\Desktop\result_1.txt" tab="0" comma="1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xr16:uid="{00000000-0015-0000-FFFF-FFFF04000000}" name="result_113" type="6" refreshedVersion="6" background="1" saveData="1">
    <textPr codePage="950" sourceFile="C:\Users\user\Desktop\result_1.txt" tab="0" comma="1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xr16:uid="{00000000-0015-0000-FFFF-FFFF05000000}" name="result_114" type="6" refreshedVersion="6" background="1" saveData="1">
    <textPr codePage="950" sourceFile="C:\Users\user\Desktop\result_1.txt" tab="0" comma="1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xr16:uid="{BEF721FF-937A-4F2C-A543-7BF7B537A868}" name="result_115" type="6" refreshedVersion="6" background="1" saveData="1">
    <textPr codePage="950" sourceFile="C:\Users\user\Desktop\261P DS\Project\result_1.txt" tab="0" comma="1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" xr16:uid="{1B2AE3B1-4799-45C6-A91B-64EC120047B1}" name="result_116" type="6" refreshedVersion="6" background="1" saveData="1">
    <textPr codePage="950" sourceFile="C:\Users\user\Desktop\261P DS\Project\result_1.txt" tab="0" comma="1">
      <textFields count="1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<sst xmlns="http://schemas.openxmlformats.org/spreadsheetml/2006/main" count="1795" uniqueCount="47">
  <si>
    <t>test_case</t>
  </si>
  <si>
    <t>n</t>
  </si>
  <si>
    <t>alpha</t>
  </si>
  <si>
    <t>algorithm</t>
  </si>
  <si>
    <t>search_worst</t>
  </si>
  <si>
    <t>search_average</t>
  </si>
  <si>
    <t>delete_all_worst</t>
  </si>
  <si>
    <t>delete_all_average</t>
  </si>
  <si>
    <t>log n</t>
  </si>
  <si>
    <t>operation</t>
  </si>
  <si>
    <t>key</t>
  </si>
  <si>
    <t>test_1_5.txt</t>
  </si>
  <si>
    <t>test_1_6.txt</t>
  </si>
  <si>
    <t>test_1_7.txt</t>
  </si>
  <si>
    <t>test_1_8.txt</t>
  </si>
  <si>
    <t>test_1_9.txt</t>
  </si>
  <si>
    <t>test_1_4.txt</t>
  </si>
  <si>
    <t>test_1_10.txt</t>
  </si>
  <si>
    <t>test_1_11.txt</t>
  </si>
  <si>
    <t>test_1_12.txt</t>
  </si>
  <si>
    <t>test_1_13.txt</t>
  </si>
  <si>
    <t>Algorithm</t>
  </si>
  <si>
    <t>log_n</t>
  </si>
  <si>
    <t>height_worst</t>
  </si>
  <si>
    <t>height_average</t>
  </si>
  <si>
    <t>insert_worst</t>
  </si>
  <si>
    <t>insert_average</t>
  </si>
  <si>
    <t>delete_worst</t>
  </si>
  <si>
    <t>delete_average</t>
  </si>
  <si>
    <t>insert_all_worst</t>
  </si>
  <si>
    <t>insert_all_average</t>
  </si>
  <si>
    <t>BST</t>
  </si>
  <si>
    <t>AVL</t>
  </si>
  <si>
    <t>Treap</t>
  </si>
  <si>
    <t>Splay</t>
  </si>
  <si>
    <t>height_c</t>
  </si>
  <si>
    <t>op_c</t>
  </si>
  <si>
    <t>constant</t>
  </si>
  <si>
    <t>rotate</t>
  </si>
  <si>
    <t>weighted</t>
  </si>
  <si>
    <t>height0_worst</t>
  </si>
  <si>
    <t>height0_average</t>
  </si>
  <si>
    <t>insert</t>
  </si>
  <si>
    <t>delete</t>
  </si>
  <si>
    <t>d-s</t>
  </si>
  <si>
    <t>i-d</t>
  </si>
  <si>
    <t>h+2-i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</si>
</sst>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* #,##0_-;\-* #,##0_-;_-* &quot;-&quot;??_-;_-@_-"/>
    <numFmt numFmtId="165" formatCode="0.0"/>
    <numFmt numFmtId="166" formatCode="_-* #,##0.0_-;\-* #,##0.0_-;_-* &quot;-&quot;??_-;_-@_-"/>
  </numFmts>
  <fonts count="2">
    <font>
      <sz val="12"/>
      <color theme="1"/>
      <name val="Calibri"/>
      <family val="2"/>
      <charset val="136"/>
      <scheme val="minor"/>
    </font>
    <font>
      <sz val="12"/>
      <color theme="1"/>
      <name val="Calibri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0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Alignment="1">
      <alignment horizontal="center"/>
    </xf>
    <xf numFmtId="164" fontId="0" fillId="0" borderId="0" xfId="1" applyNumberFormat="1" applyFont="1" applyAlignment="1">
      <alignment horizontal="center"/>
    </xf>
    <xf numFmtId="164" fontId="0" fillId="0" borderId="0" xfId="1" applyNumberFormat="1" applyFont="1"/>
    <xf numFmtId="164" fontId="0" fillId="0" borderId="0" xfId="1" applyNumberFormat="1" applyFont="1" applyFill="1"/>
    <xf numFmtId="0" fontId="0" fillId="0" borderId="0" xfId="0" applyFill="1"/>
    <xf numFmtId="165" fontId="0" fillId="2" borderId="0" xfId="0" applyNumberFormat="1" applyFill="1"/>
    <xf numFmtId="165" fontId="0" fillId="0" borderId="0" xfId="0" applyNumberFormat="1" applyAlignment="1">
      <alignment horizontal="center"/>
    </xf>
    <xf numFmtId="165" fontId="0" fillId="0" borderId="0" xfId="0" applyNumberFormat="1" applyFill="1"/>
    <xf numFmtId="165" fontId="0" fillId="0" borderId="0" xfId="0" applyNumberFormat="1"/>
    <xf numFmtId="164" fontId="0" fillId="2" borderId="0" xfId="1" applyNumberFormat="1" applyFont="1" applyFill="1"/>
    <xf numFmtId="1" fontId="0" fillId="0" borderId="0" xfId="0" applyNumberFormat="1" applyAlignment="1">
      <alignment horizontal="center"/>
    </xf>
    <xf numFmtId="1" fontId="0" fillId="2" borderId="0" xfId="0" applyNumberFormat="1" applyFill="1"/>
    <xf numFmtId="1" fontId="0" fillId="0" borderId="0" xfId="0" applyNumberFormat="1" applyFill="1"/>
    <xf numFmtId="1" fontId="0" fillId="0" borderId="0" xfId="0" applyNumberFormat="1"/>
    <xf numFmtId="0" fontId="0" fillId="0" borderId="0" xfId="0" applyFill="1" applyAlignment="1">
      <alignment horizontal="center"/>
    </xf>
    <xf numFmtId="166" fontId="0" fillId="2" borderId="0" xfId="1" applyNumberFormat="1" applyFont="1" applyFill="1"/>
    <xf numFmtId="166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BST</a:t>
            </a:r>
            <a:r>
              <a:rPr lang="en-US" altLang="zh-TW" baseline="0"/>
              <a:t> </a:t>
            </a:r>
            <a:r>
              <a:rPr lang="en-US" altLang="zh-TW"/>
              <a:t>- Average Cost by Activity Ratio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BST!$E$1</c:f>
              <c:strCache>
                <c:ptCount val="1"/>
                <c:pt idx="0">
                  <c:v>search_average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BST!$D$2:$D$15</c15:sqref>
                  </c15:fullRef>
                </c:ext>
              </c:extLst>
              <c:f>BST!$D$2:$D$10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BST!$E$2:$E$15</c15:sqref>
                  </c15:fullRef>
                </c:ext>
              </c:extLst>
              <c:f>BST!$E$2:$E$10</c:f>
              <c:numCache>
                <c:formatCode>0.0</c:formatCode>
                <c:ptCount val="9"/>
                <c:pt idx="0">
                  <c:v>14.505599999999999</c:v>
                </c:pt>
                <c:pt idx="1">
                  <c:v>14.0855</c:v>
                </c:pt>
                <c:pt idx="2">
                  <c:v>14.005000000000001</c:v>
                </c:pt>
                <c:pt idx="3">
                  <c:v>14.001300000000001</c:v>
                </c:pt>
                <c:pt idx="4">
                  <c:v>13.954000000000001</c:v>
                </c:pt>
                <c:pt idx="5">
                  <c:v>13.939500000000001</c:v>
                </c:pt>
                <c:pt idx="6">
                  <c:v>13.807399999999999</c:v>
                </c:pt>
                <c:pt idx="7">
                  <c:v>14.7478</c:v>
                </c:pt>
                <c:pt idx="8">
                  <c:v>13.7098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93-42C9-A1E2-9D3062DE8B89}"/>
            </c:ext>
          </c:extLst>
        </c:ser>
        <c:ser>
          <c:idx val="2"/>
          <c:order val="1"/>
          <c:tx>
            <c:strRef>
              <c:f>BST!$F$1</c:f>
              <c:strCache>
                <c:ptCount val="1"/>
                <c:pt idx="0">
                  <c:v>height_average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BST!$D$2:$D$15</c15:sqref>
                  </c15:fullRef>
                </c:ext>
              </c:extLst>
              <c:f>BST!$D$2:$D$10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BST!$F$2:$F$15</c15:sqref>
                  </c15:fullRef>
                </c:ext>
              </c:extLst>
              <c:f>BST!$F$2:$F$10</c:f>
              <c:numCache>
                <c:formatCode>0.0</c:formatCode>
                <c:ptCount val="9"/>
                <c:pt idx="0">
                  <c:v>26.252500000000001</c:v>
                </c:pt>
                <c:pt idx="1">
                  <c:v>25.232199999999999</c:v>
                </c:pt>
                <c:pt idx="2">
                  <c:v>24.826799999999999</c:v>
                </c:pt>
                <c:pt idx="3">
                  <c:v>24.6629</c:v>
                </c:pt>
                <c:pt idx="4">
                  <c:v>25.244499999999999</c:v>
                </c:pt>
                <c:pt idx="5">
                  <c:v>24.7088</c:v>
                </c:pt>
                <c:pt idx="6">
                  <c:v>24.424700000000001</c:v>
                </c:pt>
                <c:pt idx="7">
                  <c:v>25.010400000000001</c:v>
                </c:pt>
                <c:pt idx="8">
                  <c:v>24.1097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593-42C9-A1E2-9D3062DE8B89}"/>
            </c:ext>
          </c:extLst>
        </c:ser>
        <c:ser>
          <c:idx val="3"/>
          <c:order val="2"/>
          <c:tx>
            <c:strRef>
              <c:f>BST!$G$1</c:f>
              <c:strCache>
                <c:ptCount val="1"/>
                <c:pt idx="0">
                  <c:v>insert_average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BST!$D$2:$D$15</c15:sqref>
                  </c15:fullRef>
                </c:ext>
              </c:extLst>
              <c:f>BST!$D$2:$D$10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BST!$G$2:$G$15</c15:sqref>
                  </c15:fullRef>
                </c:ext>
              </c:extLst>
              <c:f>BST!$G$2:$G$10</c:f>
              <c:numCache>
                <c:formatCode>0.0</c:formatCode>
                <c:ptCount val="9"/>
                <c:pt idx="0">
                  <c:v>16.336400000000001</c:v>
                </c:pt>
                <c:pt idx="1">
                  <c:v>15.8576</c:v>
                </c:pt>
                <c:pt idx="2">
                  <c:v>15.7828</c:v>
                </c:pt>
                <c:pt idx="3">
                  <c:v>15.770200000000001</c:v>
                </c:pt>
                <c:pt idx="4">
                  <c:v>15.7173</c:v>
                </c:pt>
                <c:pt idx="5">
                  <c:v>15.6846</c:v>
                </c:pt>
                <c:pt idx="6">
                  <c:v>15.518000000000001</c:v>
                </c:pt>
                <c:pt idx="7">
                  <c:v>16.465399999999999</c:v>
                </c:pt>
                <c:pt idx="8">
                  <c:v>15.4376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593-42C9-A1E2-9D3062DE8B89}"/>
            </c:ext>
          </c:extLst>
        </c:ser>
        <c:ser>
          <c:idx val="4"/>
          <c:order val="3"/>
          <c:tx>
            <c:strRef>
              <c:f>BST!$H$1</c:f>
              <c:strCache>
                <c:ptCount val="1"/>
                <c:pt idx="0">
                  <c:v>delete_average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BST!$D$2:$D$15</c15:sqref>
                  </c15:fullRef>
                </c:ext>
              </c:extLst>
              <c:f>BST!$D$2:$D$10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BST!$H$2:$H$15</c15:sqref>
                  </c15:fullRef>
                </c:ext>
              </c:extLst>
              <c:f>BST!$H$2:$H$10</c:f>
              <c:numCache>
                <c:formatCode>0.0</c:formatCode>
                <c:ptCount val="9"/>
                <c:pt idx="0">
                  <c:v>15.8108</c:v>
                </c:pt>
                <c:pt idx="1">
                  <c:v>15.3073</c:v>
                </c:pt>
                <c:pt idx="2">
                  <c:v>15.243</c:v>
                </c:pt>
                <c:pt idx="3">
                  <c:v>15.2233</c:v>
                </c:pt>
                <c:pt idx="4">
                  <c:v>15.1905</c:v>
                </c:pt>
                <c:pt idx="5">
                  <c:v>15.1585</c:v>
                </c:pt>
                <c:pt idx="6">
                  <c:v>14.997999999999999</c:v>
                </c:pt>
                <c:pt idx="7">
                  <c:v>15.9411</c:v>
                </c:pt>
                <c:pt idx="8">
                  <c:v>14.9079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593-42C9-A1E2-9D3062DE8B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2526448"/>
        <c:axId val="792532352"/>
      </c:lineChart>
      <c:catAx>
        <c:axId val="792526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Activity Ratio (alpha)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532352"/>
        <c:crosses val="autoZero"/>
        <c:auto val="1"/>
        <c:lblAlgn val="ctr"/>
        <c:lblOffset val="100"/>
        <c:noMultiLvlLbl val="0"/>
      </c:catAx>
      <c:valAx>
        <c:axId val="79253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Cost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526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Splay Tree - Average</a:t>
            </a:r>
            <a:r>
              <a:rPr lang="en-US" altLang="zh-TW" baseline="0"/>
              <a:t> Cost by Activity Ratio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Splay!$E$1</c:f>
              <c:strCache>
                <c:ptCount val="1"/>
                <c:pt idx="0">
                  <c:v>search_average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Splay!$D$2:$D$11</c15:sqref>
                  </c15:fullRef>
                </c:ext>
              </c:extLst>
              <c:f>Splay!$D$2:$D$10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Splay!$E$2:$E$11</c15:sqref>
                  </c15:fullRef>
                </c:ext>
              </c:extLst>
              <c:f>Splay!$E$2:$E$10</c:f>
              <c:numCache>
                <c:formatCode>0.0</c:formatCode>
                <c:ptCount val="9"/>
                <c:pt idx="0">
                  <c:v>29.737300000000001</c:v>
                </c:pt>
                <c:pt idx="1">
                  <c:v>29.7852</c:v>
                </c:pt>
                <c:pt idx="2">
                  <c:v>29.773099999999999</c:v>
                </c:pt>
                <c:pt idx="3">
                  <c:v>29.820599999999999</c:v>
                </c:pt>
                <c:pt idx="4">
                  <c:v>29.8567</c:v>
                </c:pt>
                <c:pt idx="5">
                  <c:v>29.910399999999999</c:v>
                </c:pt>
                <c:pt idx="6">
                  <c:v>29.922000000000001</c:v>
                </c:pt>
                <c:pt idx="7">
                  <c:v>29.935400000000001</c:v>
                </c:pt>
                <c:pt idx="8">
                  <c:v>30.011199999999999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C1-4860-9D5A-CD0E033DFCCB}"/>
            </c:ext>
          </c:extLst>
        </c:ser>
        <c:ser>
          <c:idx val="2"/>
          <c:order val="1"/>
          <c:tx>
            <c:strRef>
              <c:f>Splay!$F$1</c:f>
              <c:strCache>
                <c:ptCount val="1"/>
                <c:pt idx="0">
                  <c:v>height_average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Splay!$D$2:$D$11</c15:sqref>
                  </c15:fullRef>
                </c:ext>
              </c:extLst>
              <c:f>Splay!$D$2:$D$10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Splay!$F$2:$F$11</c15:sqref>
                  </c15:fullRef>
                </c:ext>
              </c:extLst>
              <c:f>Splay!$F$2:$F$10</c:f>
              <c:numCache>
                <c:formatCode>0.0</c:formatCode>
                <c:ptCount val="9"/>
                <c:pt idx="0">
                  <c:v>28.541599999999999</c:v>
                </c:pt>
                <c:pt idx="1">
                  <c:v>28.590699999999998</c:v>
                </c:pt>
                <c:pt idx="2">
                  <c:v>28.686699999999998</c:v>
                </c:pt>
                <c:pt idx="3">
                  <c:v>28.744299999999999</c:v>
                </c:pt>
                <c:pt idx="4">
                  <c:v>28.815799999999999</c:v>
                </c:pt>
                <c:pt idx="5">
                  <c:v>28.866399999999999</c:v>
                </c:pt>
                <c:pt idx="6">
                  <c:v>28.854800000000001</c:v>
                </c:pt>
                <c:pt idx="7">
                  <c:v>28.908300000000001</c:v>
                </c:pt>
                <c:pt idx="8">
                  <c:v>28.984200000000001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C1-4860-9D5A-CD0E033DFCCB}"/>
            </c:ext>
          </c:extLst>
        </c:ser>
        <c:ser>
          <c:idx val="3"/>
          <c:order val="2"/>
          <c:tx>
            <c:strRef>
              <c:f>Splay!$G$1</c:f>
              <c:strCache>
                <c:ptCount val="1"/>
                <c:pt idx="0">
                  <c:v>insert_average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Splay!$D$2:$D$11</c15:sqref>
                  </c15:fullRef>
                </c:ext>
              </c:extLst>
              <c:f>Splay!$D$2:$D$10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Splay!$G$2:$G$11</c15:sqref>
                  </c15:fullRef>
                </c:ext>
              </c:extLst>
              <c:f>Splay!$G$2:$G$10</c:f>
              <c:numCache>
                <c:formatCode>0.0</c:formatCode>
                <c:ptCount val="9"/>
                <c:pt idx="0">
                  <c:v>33.627400000000002</c:v>
                </c:pt>
                <c:pt idx="1">
                  <c:v>33.5867</c:v>
                </c:pt>
                <c:pt idx="2">
                  <c:v>33.648800000000001</c:v>
                </c:pt>
                <c:pt idx="3">
                  <c:v>33.639200000000002</c:v>
                </c:pt>
                <c:pt idx="4">
                  <c:v>33.574100000000001</c:v>
                </c:pt>
                <c:pt idx="5">
                  <c:v>33.583500000000001</c:v>
                </c:pt>
                <c:pt idx="6">
                  <c:v>33.587499999999999</c:v>
                </c:pt>
                <c:pt idx="7">
                  <c:v>33.597099999999998</c:v>
                </c:pt>
                <c:pt idx="8">
                  <c:v>33.5702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C1-4860-9D5A-CD0E033DFCCB}"/>
            </c:ext>
          </c:extLst>
        </c:ser>
        <c:ser>
          <c:idx val="4"/>
          <c:order val="3"/>
          <c:tx>
            <c:strRef>
              <c:f>Splay!$H$1</c:f>
              <c:strCache>
                <c:ptCount val="1"/>
                <c:pt idx="0">
                  <c:v>delete_average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Splay!$D$2:$D$11</c15:sqref>
                  </c15:fullRef>
                </c:ext>
              </c:extLst>
              <c:f>Splay!$D$2:$D$10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Splay!$H$2:$H$11</c15:sqref>
                  </c15:fullRef>
                </c:ext>
              </c:extLst>
              <c:f>Splay!$H$2:$H$10</c:f>
              <c:numCache>
                <c:formatCode>0.0</c:formatCode>
                <c:ptCount val="9"/>
                <c:pt idx="0">
                  <c:v>30.817799999999998</c:v>
                </c:pt>
                <c:pt idx="1">
                  <c:v>30.6008</c:v>
                </c:pt>
                <c:pt idx="2">
                  <c:v>30.741399999999999</c:v>
                </c:pt>
                <c:pt idx="3">
                  <c:v>30.7499</c:v>
                </c:pt>
                <c:pt idx="4">
                  <c:v>30.788699999999999</c:v>
                </c:pt>
                <c:pt idx="5">
                  <c:v>30.764900000000001</c:v>
                </c:pt>
                <c:pt idx="6">
                  <c:v>30.804300000000001</c:v>
                </c:pt>
                <c:pt idx="7">
                  <c:v>30.827400000000001</c:v>
                </c:pt>
                <c:pt idx="8">
                  <c:v>30.868600000000001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3C1-4860-9D5A-CD0E033DFC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2526448"/>
        <c:axId val="792532352"/>
      </c:lineChart>
      <c:catAx>
        <c:axId val="792526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Activity Ratio (alpha)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532352"/>
        <c:crosses val="autoZero"/>
        <c:auto val="1"/>
        <c:lblAlgn val="ctr"/>
        <c:lblOffset val="100"/>
        <c:noMultiLvlLbl val="0"/>
      </c:catAx>
      <c:valAx>
        <c:axId val="79253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Cost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526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Splay Tree - Worst Cost by Tree Size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Splay!$E$16</c:f>
              <c:strCache>
                <c:ptCount val="1"/>
                <c:pt idx="0">
                  <c:v>search_worst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Splay!$D$17:$D$26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</c:numCache>
            </c:numRef>
          </c:cat>
          <c:val>
            <c:numRef>
              <c:f>Splay!$E$17:$E$26</c:f>
              <c:numCache>
                <c:formatCode>General</c:formatCode>
                <c:ptCount val="10"/>
                <c:pt idx="0">
                  <c:v>23</c:v>
                </c:pt>
                <c:pt idx="1">
                  <c:v>29</c:v>
                </c:pt>
                <c:pt idx="2">
                  <c:v>37</c:v>
                </c:pt>
                <c:pt idx="3">
                  <c:v>41</c:v>
                </c:pt>
                <c:pt idx="4">
                  <c:v>47</c:v>
                </c:pt>
                <c:pt idx="5">
                  <c:v>57</c:v>
                </c:pt>
                <c:pt idx="6">
                  <c:v>57</c:v>
                </c:pt>
                <c:pt idx="7">
                  <c:v>71</c:v>
                </c:pt>
                <c:pt idx="8">
                  <c:v>75</c:v>
                </c:pt>
                <c:pt idx="9">
                  <c:v>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7D-4C2C-A140-D4165CD469B7}"/>
            </c:ext>
          </c:extLst>
        </c:ser>
        <c:ser>
          <c:idx val="2"/>
          <c:order val="1"/>
          <c:tx>
            <c:strRef>
              <c:f>Splay!$F$16</c:f>
              <c:strCache>
                <c:ptCount val="1"/>
                <c:pt idx="0">
                  <c:v>height_worst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Splay!$D$17:$D$26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</c:numCache>
            </c:numRef>
          </c:cat>
          <c:val>
            <c:numRef>
              <c:f>Splay!$F$17:$F$26</c:f>
              <c:numCache>
                <c:formatCode>General</c:formatCode>
                <c:ptCount val="10"/>
                <c:pt idx="0">
                  <c:v>11</c:v>
                </c:pt>
                <c:pt idx="1">
                  <c:v>14</c:v>
                </c:pt>
                <c:pt idx="2">
                  <c:v>19</c:v>
                </c:pt>
                <c:pt idx="3">
                  <c:v>22</c:v>
                </c:pt>
                <c:pt idx="4">
                  <c:v>26</c:v>
                </c:pt>
                <c:pt idx="5">
                  <c:v>32</c:v>
                </c:pt>
                <c:pt idx="6">
                  <c:v>35</c:v>
                </c:pt>
                <c:pt idx="7">
                  <c:v>40</c:v>
                </c:pt>
                <c:pt idx="8">
                  <c:v>43</c:v>
                </c:pt>
                <c:pt idx="9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7D-4C2C-A140-D4165CD469B7}"/>
            </c:ext>
          </c:extLst>
        </c:ser>
        <c:ser>
          <c:idx val="3"/>
          <c:order val="2"/>
          <c:tx>
            <c:strRef>
              <c:f>Splay!$G$16</c:f>
              <c:strCache>
                <c:ptCount val="1"/>
                <c:pt idx="0">
                  <c:v>insert_worst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Splay!$D$17:$D$26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</c:numCache>
            </c:numRef>
          </c:cat>
          <c:val>
            <c:numRef>
              <c:f>Splay!$G$17:$G$26</c:f>
              <c:numCache>
                <c:formatCode>General</c:formatCode>
                <c:ptCount val="10"/>
                <c:pt idx="0">
                  <c:v>19</c:v>
                </c:pt>
                <c:pt idx="1">
                  <c:v>25</c:v>
                </c:pt>
                <c:pt idx="2">
                  <c:v>33</c:v>
                </c:pt>
                <c:pt idx="3">
                  <c:v>41</c:v>
                </c:pt>
                <c:pt idx="4">
                  <c:v>43</c:v>
                </c:pt>
                <c:pt idx="5">
                  <c:v>55</c:v>
                </c:pt>
                <c:pt idx="6">
                  <c:v>61</c:v>
                </c:pt>
                <c:pt idx="7">
                  <c:v>59</c:v>
                </c:pt>
                <c:pt idx="8">
                  <c:v>69</c:v>
                </c:pt>
                <c:pt idx="9">
                  <c:v>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7D-4C2C-A140-D4165CD469B7}"/>
            </c:ext>
          </c:extLst>
        </c:ser>
        <c:ser>
          <c:idx val="4"/>
          <c:order val="3"/>
          <c:tx>
            <c:strRef>
              <c:f>Splay!$H$16</c:f>
              <c:strCache>
                <c:ptCount val="1"/>
                <c:pt idx="0">
                  <c:v>delete_worst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Splay!$D$17:$D$26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</c:numCache>
            </c:numRef>
          </c:cat>
          <c:val>
            <c:numRef>
              <c:f>Splay!$H$17:$H$26</c:f>
              <c:numCache>
                <c:formatCode>General</c:formatCode>
                <c:ptCount val="10"/>
                <c:pt idx="0">
                  <c:v>17</c:v>
                </c:pt>
                <c:pt idx="1">
                  <c:v>22</c:v>
                </c:pt>
                <c:pt idx="2">
                  <c:v>29</c:v>
                </c:pt>
                <c:pt idx="3">
                  <c:v>38</c:v>
                </c:pt>
                <c:pt idx="4">
                  <c:v>42</c:v>
                </c:pt>
                <c:pt idx="5">
                  <c:v>48</c:v>
                </c:pt>
                <c:pt idx="6">
                  <c:v>56</c:v>
                </c:pt>
                <c:pt idx="7">
                  <c:v>61</c:v>
                </c:pt>
                <c:pt idx="8">
                  <c:v>72</c:v>
                </c:pt>
                <c:pt idx="9">
                  <c:v>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D7D-4C2C-A140-D4165CD469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2509720"/>
        <c:axId val="792503160"/>
      </c:lineChart>
      <c:catAx>
        <c:axId val="792509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log n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503160"/>
        <c:crosses val="autoZero"/>
        <c:auto val="1"/>
        <c:lblAlgn val="ctr"/>
        <c:lblOffset val="100"/>
        <c:noMultiLvlLbl val="0"/>
      </c:catAx>
      <c:valAx>
        <c:axId val="792503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Cost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509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Splay Tree - Average Cost by Tree Size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Splay!$E$31</c:f>
              <c:strCache>
                <c:ptCount val="1"/>
                <c:pt idx="0">
                  <c:v>search_average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Splay!$D$32:$D$41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</c:numCache>
            </c:numRef>
          </c:cat>
          <c:val>
            <c:numRef>
              <c:f>Splay!$E$32:$E$41</c:f>
              <c:numCache>
                <c:formatCode>0.0</c:formatCode>
                <c:ptCount val="10"/>
                <c:pt idx="0">
                  <c:v>7.3777799999999996</c:v>
                </c:pt>
                <c:pt idx="1">
                  <c:v>9.8709699999999998</c:v>
                </c:pt>
                <c:pt idx="2">
                  <c:v>12.7784</c:v>
                </c:pt>
                <c:pt idx="3">
                  <c:v>15.3576</c:v>
                </c:pt>
                <c:pt idx="4">
                  <c:v>18.264700000000001</c:v>
                </c:pt>
                <c:pt idx="5">
                  <c:v>21.110199999999999</c:v>
                </c:pt>
                <c:pt idx="6">
                  <c:v>24.0411</c:v>
                </c:pt>
                <c:pt idx="7">
                  <c:v>26.9346</c:v>
                </c:pt>
                <c:pt idx="8">
                  <c:v>29.7852</c:v>
                </c:pt>
                <c:pt idx="9">
                  <c:v>32.6723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6D-44CC-8BD9-6BACF0C2AF80}"/>
            </c:ext>
          </c:extLst>
        </c:ser>
        <c:ser>
          <c:idx val="2"/>
          <c:order val="1"/>
          <c:tx>
            <c:strRef>
              <c:f>Splay!$F$31</c:f>
              <c:strCache>
                <c:ptCount val="1"/>
                <c:pt idx="0">
                  <c:v>height_average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Splay!$D$32:$D$41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</c:numCache>
            </c:numRef>
          </c:cat>
          <c:val>
            <c:numRef>
              <c:f>Splay!$F$32:$F$41</c:f>
              <c:numCache>
                <c:formatCode>0.0</c:formatCode>
                <c:ptCount val="10"/>
                <c:pt idx="0">
                  <c:v>6.03111</c:v>
                </c:pt>
                <c:pt idx="1">
                  <c:v>8.5295699999999997</c:v>
                </c:pt>
                <c:pt idx="2">
                  <c:v>11.2225</c:v>
                </c:pt>
                <c:pt idx="3">
                  <c:v>13.8278</c:v>
                </c:pt>
                <c:pt idx="4">
                  <c:v>16.668199999999999</c:v>
                </c:pt>
                <c:pt idx="5">
                  <c:v>19.5625</c:v>
                </c:pt>
                <c:pt idx="6">
                  <c:v>22.503699999999998</c:v>
                </c:pt>
                <c:pt idx="7">
                  <c:v>25.567599999999999</c:v>
                </c:pt>
                <c:pt idx="8">
                  <c:v>28.590699999999998</c:v>
                </c:pt>
                <c:pt idx="9">
                  <c:v>31.6584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6D-44CC-8BD9-6BACF0C2AF80}"/>
            </c:ext>
          </c:extLst>
        </c:ser>
        <c:ser>
          <c:idx val="3"/>
          <c:order val="2"/>
          <c:tx>
            <c:strRef>
              <c:f>Splay!$G$31</c:f>
              <c:strCache>
                <c:ptCount val="1"/>
                <c:pt idx="0">
                  <c:v>insert_average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Splay!$D$32:$D$41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</c:numCache>
            </c:numRef>
          </c:cat>
          <c:val>
            <c:numRef>
              <c:f>Splay!$G$32:$G$41</c:f>
              <c:numCache>
                <c:formatCode>0.0</c:formatCode>
                <c:ptCount val="10"/>
                <c:pt idx="0">
                  <c:v>10.1556</c:v>
                </c:pt>
                <c:pt idx="1">
                  <c:v>13.1075</c:v>
                </c:pt>
                <c:pt idx="2">
                  <c:v>16.248699999999999</c:v>
                </c:pt>
                <c:pt idx="3">
                  <c:v>19.0105</c:v>
                </c:pt>
                <c:pt idx="4">
                  <c:v>22.141200000000001</c:v>
                </c:pt>
                <c:pt idx="5">
                  <c:v>24.974599999999999</c:v>
                </c:pt>
                <c:pt idx="6">
                  <c:v>27.811299999999999</c:v>
                </c:pt>
                <c:pt idx="7">
                  <c:v>30.7318</c:v>
                </c:pt>
                <c:pt idx="8">
                  <c:v>33.5867</c:v>
                </c:pt>
                <c:pt idx="9">
                  <c:v>36.537599999999998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6D-44CC-8BD9-6BACF0C2AF80}"/>
            </c:ext>
          </c:extLst>
        </c:ser>
        <c:ser>
          <c:idx val="4"/>
          <c:order val="3"/>
          <c:tx>
            <c:strRef>
              <c:f>Splay!$H$31</c:f>
              <c:strCache>
                <c:ptCount val="1"/>
                <c:pt idx="0">
                  <c:v>delete_average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Splay!$D$32:$D$41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</c:numCache>
            </c:numRef>
          </c:cat>
          <c:val>
            <c:numRef>
              <c:f>Splay!$H$32:$H$41</c:f>
              <c:numCache>
                <c:formatCode>0.0</c:formatCode>
                <c:ptCount val="10"/>
                <c:pt idx="0">
                  <c:v>7.5888900000000001</c:v>
                </c:pt>
                <c:pt idx="1">
                  <c:v>10.241899999999999</c:v>
                </c:pt>
                <c:pt idx="2">
                  <c:v>13.198399999999999</c:v>
                </c:pt>
                <c:pt idx="3">
                  <c:v>16.0945</c:v>
                </c:pt>
                <c:pt idx="4">
                  <c:v>18.8261</c:v>
                </c:pt>
                <c:pt idx="5">
                  <c:v>21.700299999999999</c:v>
                </c:pt>
                <c:pt idx="6">
                  <c:v>24.714400000000001</c:v>
                </c:pt>
                <c:pt idx="7">
                  <c:v>27.734200000000001</c:v>
                </c:pt>
                <c:pt idx="8">
                  <c:v>30.6008</c:v>
                </c:pt>
                <c:pt idx="9">
                  <c:v>33.630400000000002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06D-44CC-8BD9-6BACF0C2AF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2509720"/>
        <c:axId val="792503160"/>
      </c:lineChart>
      <c:catAx>
        <c:axId val="792509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log n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503160"/>
        <c:crosses val="autoZero"/>
        <c:auto val="1"/>
        <c:lblAlgn val="ctr"/>
        <c:lblOffset val="100"/>
        <c:noMultiLvlLbl val="0"/>
      </c:catAx>
      <c:valAx>
        <c:axId val="792503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Cost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509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Cost by Activity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AR!$E$1</c:f>
              <c:strCache>
                <c:ptCount val="1"/>
                <c:pt idx="0">
                  <c:v>BST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AR!$D$2:$D$10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AR!$E$2:$E$10</c:f>
              <c:numCache>
                <c:formatCode>_-* #,##0.0_-;\-* #,##0.0_-;_-* "-"??_-;_-@_-</c:formatCode>
                <c:ptCount val="9"/>
                <c:pt idx="0">
                  <c:v>14.6624</c:v>
                </c:pt>
                <c:pt idx="1">
                  <c:v>14.38489</c:v>
                </c:pt>
                <c:pt idx="2">
                  <c:v>14.457369999999999</c:v>
                </c:pt>
                <c:pt idx="3">
                  <c:v>14.59948</c:v>
                </c:pt>
                <c:pt idx="4">
                  <c:v>14.703950000000001</c:v>
                </c:pt>
                <c:pt idx="5">
                  <c:v>14.82873</c:v>
                </c:pt>
                <c:pt idx="6">
                  <c:v>14.822819999999998</c:v>
                </c:pt>
                <c:pt idx="7">
                  <c:v>15.912160000000002</c:v>
                </c:pt>
                <c:pt idx="8">
                  <c:v>15.026455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AC-4A26-AB9B-8A8CADD3300B}"/>
            </c:ext>
          </c:extLst>
        </c:ser>
        <c:ser>
          <c:idx val="2"/>
          <c:order val="1"/>
          <c:tx>
            <c:strRef>
              <c:f>AR!$F$1</c:f>
              <c:strCache>
                <c:ptCount val="1"/>
                <c:pt idx="0">
                  <c:v>AVL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AR!$D$2:$D$10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AR!$F$2:$F$10</c:f>
              <c:numCache>
                <c:formatCode>_-* #,##0.0_-;\-* #,##0.0_-;_-* "-"??_-;_-@_-</c:formatCode>
                <c:ptCount val="9"/>
                <c:pt idx="0">
                  <c:v>12.669105</c:v>
                </c:pt>
                <c:pt idx="1">
                  <c:v>14.089650000000002</c:v>
                </c:pt>
                <c:pt idx="2">
                  <c:v>15.505184999999999</c:v>
                </c:pt>
                <c:pt idx="3">
                  <c:v>16.92606</c:v>
                </c:pt>
                <c:pt idx="4">
                  <c:v>18.3401</c:v>
                </c:pt>
                <c:pt idx="5">
                  <c:v>19.757909999999999</c:v>
                </c:pt>
                <c:pt idx="6">
                  <c:v>21.204385000000002</c:v>
                </c:pt>
                <c:pt idx="7">
                  <c:v>22.604040000000001</c:v>
                </c:pt>
                <c:pt idx="8">
                  <c:v>24.007459999999998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AC-4A26-AB9B-8A8CADD3300B}"/>
            </c:ext>
          </c:extLst>
        </c:ser>
        <c:ser>
          <c:idx val="3"/>
          <c:order val="2"/>
          <c:tx>
            <c:strRef>
              <c:f>AR!$G$1</c:f>
              <c:strCache>
                <c:ptCount val="1"/>
                <c:pt idx="0">
                  <c:v>Treap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AR!$D$2:$D$10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AR!$G$2:$G$10</c:f>
              <c:numCache>
                <c:formatCode>_-* #,##0.0_-;\-* #,##0.0_-;_-* "-"??_-;_-@_-</c:formatCode>
                <c:ptCount val="9"/>
                <c:pt idx="0">
                  <c:v>15.431789999999999</c:v>
                </c:pt>
                <c:pt idx="1">
                  <c:v>15.578250000000001</c:v>
                </c:pt>
                <c:pt idx="2">
                  <c:v>15.582439999999998</c:v>
                </c:pt>
                <c:pt idx="3">
                  <c:v>16.352180000000001</c:v>
                </c:pt>
                <c:pt idx="4">
                  <c:v>16.084824999999999</c:v>
                </c:pt>
                <c:pt idx="5">
                  <c:v>16.93299</c:v>
                </c:pt>
                <c:pt idx="6">
                  <c:v>17.250329999999998</c:v>
                </c:pt>
                <c:pt idx="7">
                  <c:v>17.089320000000001</c:v>
                </c:pt>
                <c:pt idx="8">
                  <c:v>17.490345000000001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7AC-4A26-AB9B-8A8CADD3300B}"/>
            </c:ext>
          </c:extLst>
        </c:ser>
        <c:ser>
          <c:idx val="4"/>
          <c:order val="3"/>
          <c:tx>
            <c:strRef>
              <c:f>AR!$H$1</c:f>
              <c:strCache>
                <c:ptCount val="1"/>
                <c:pt idx="0">
                  <c:v>Splay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AR!$D$2:$D$10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AR!$H$2:$H$10</c:f>
              <c:numCache>
                <c:formatCode>_-* #,##0.0_-;\-* #,##0.0_-;_-* "-"??_-;_-@_-</c:formatCode>
                <c:ptCount val="9"/>
                <c:pt idx="0">
                  <c:v>29.98583</c:v>
                </c:pt>
                <c:pt idx="1">
                  <c:v>30.24691</c:v>
                </c:pt>
                <c:pt idx="2">
                  <c:v>30.499699999999997</c:v>
                </c:pt>
                <c:pt idx="3">
                  <c:v>30.77018</c:v>
                </c:pt>
                <c:pt idx="4">
                  <c:v>31.01905</c:v>
                </c:pt>
                <c:pt idx="5">
                  <c:v>31.26868</c:v>
                </c:pt>
                <c:pt idx="6">
                  <c:v>31.513730000000002</c:v>
                </c:pt>
                <c:pt idx="7">
                  <c:v>31.756879999999999</c:v>
                </c:pt>
                <c:pt idx="8">
                  <c:v>31.99858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7AC-4A26-AB9B-8A8CADD330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4941432"/>
        <c:axId val="644937168"/>
      </c:lineChart>
      <c:catAx>
        <c:axId val="644941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Activity Ratio (alpha)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937168"/>
        <c:crosses val="autoZero"/>
        <c:auto val="1"/>
        <c:lblAlgn val="ctr"/>
        <c:lblOffset val="100"/>
        <c:noMultiLvlLbl val="0"/>
      </c:catAx>
      <c:valAx>
        <c:axId val="64493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* #,##0.0_-;\-* #,##0.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941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Worst Height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height_w!$F$1</c:f>
              <c:strCache>
                <c:ptCount val="1"/>
                <c:pt idx="0">
                  <c:v>BST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height_w!$E$2:$E$11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</c:numCache>
            </c:numRef>
          </c:cat>
          <c:val>
            <c:numRef>
              <c:f>height_w!$F$2:$F$11</c:f>
              <c:numCache>
                <c:formatCode>General</c:formatCode>
                <c:ptCount val="10"/>
                <c:pt idx="0">
                  <c:v>6</c:v>
                </c:pt>
                <c:pt idx="1">
                  <c:v>10</c:v>
                </c:pt>
                <c:pt idx="2">
                  <c:v>12</c:v>
                </c:pt>
                <c:pt idx="3">
                  <c:v>17</c:v>
                </c:pt>
                <c:pt idx="4">
                  <c:v>18</c:v>
                </c:pt>
                <c:pt idx="5">
                  <c:v>20</c:v>
                </c:pt>
                <c:pt idx="6">
                  <c:v>24</c:v>
                </c:pt>
                <c:pt idx="7">
                  <c:v>26</c:v>
                </c:pt>
                <c:pt idx="8">
                  <c:v>28</c:v>
                </c:pt>
                <c:pt idx="9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B0-4FC3-9AE5-7BD8D58086C0}"/>
            </c:ext>
          </c:extLst>
        </c:ser>
        <c:ser>
          <c:idx val="2"/>
          <c:order val="1"/>
          <c:tx>
            <c:strRef>
              <c:f>height_w!$G$1</c:f>
              <c:strCache>
                <c:ptCount val="1"/>
                <c:pt idx="0">
                  <c:v>AVL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height_w!$E$2:$E$11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</c:numCache>
            </c:numRef>
          </c:cat>
          <c:val>
            <c:numRef>
              <c:f>height_w!$G$2:$G$11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B0-4FC3-9AE5-7BD8D58086C0}"/>
            </c:ext>
          </c:extLst>
        </c:ser>
        <c:ser>
          <c:idx val="3"/>
          <c:order val="2"/>
          <c:tx>
            <c:strRef>
              <c:f>height_w!$H$1</c:f>
              <c:strCache>
                <c:ptCount val="1"/>
                <c:pt idx="0">
                  <c:v>Treap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height_w!$E$2:$E$11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</c:numCache>
            </c:numRef>
          </c:cat>
          <c:val>
            <c:numRef>
              <c:f>height_w!$H$2:$H$11</c:f>
              <c:numCache>
                <c:formatCode>General</c:formatCode>
                <c:ptCount val="10"/>
                <c:pt idx="0">
                  <c:v>7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22</c:v>
                </c:pt>
                <c:pt idx="5">
                  <c:v>24</c:v>
                </c:pt>
                <c:pt idx="6">
                  <c:v>26</c:v>
                </c:pt>
                <c:pt idx="7">
                  <c:v>27</c:v>
                </c:pt>
                <c:pt idx="8">
                  <c:v>37</c:v>
                </c:pt>
                <c:pt idx="9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B0-4FC3-9AE5-7BD8D58086C0}"/>
            </c:ext>
          </c:extLst>
        </c:ser>
        <c:ser>
          <c:idx val="4"/>
          <c:order val="3"/>
          <c:tx>
            <c:strRef>
              <c:f>height_w!$I$1</c:f>
              <c:strCache>
                <c:ptCount val="1"/>
                <c:pt idx="0">
                  <c:v>Splay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height_w!$E$2:$E$11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</c:numCache>
            </c:numRef>
          </c:cat>
          <c:val>
            <c:numRef>
              <c:f>height_w!$I$2:$I$11</c:f>
              <c:numCache>
                <c:formatCode>General</c:formatCode>
                <c:ptCount val="10"/>
                <c:pt idx="0">
                  <c:v>11</c:v>
                </c:pt>
                <c:pt idx="1">
                  <c:v>14</c:v>
                </c:pt>
                <c:pt idx="2">
                  <c:v>19</c:v>
                </c:pt>
                <c:pt idx="3">
                  <c:v>22</c:v>
                </c:pt>
                <c:pt idx="4">
                  <c:v>26</c:v>
                </c:pt>
                <c:pt idx="5">
                  <c:v>32</c:v>
                </c:pt>
                <c:pt idx="6">
                  <c:v>35</c:v>
                </c:pt>
                <c:pt idx="7">
                  <c:v>40</c:v>
                </c:pt>
                <c:pt idx="8">
                  <c:v>43</c:v>
                </c:pt>
                <c:pt idx="9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AB0-4FC3-9AE5-7BD8D58086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1088184"/>
        <c:axId val="771089168"/>
      </c:lineChart>
      <c:catAx>
        <c:axId val="771088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log</a:t>
                </a:r>
                <a:r>
                  <a:rPr lang="en-US" altLang="zh-TW" baseline="0"/>
                  <a:t> n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089168"/>
        <c:crosses val="autoZero"/>
        <c:auto val="1"/>
        <c:lblAlgn val="ctr"/>
        <c:lblOffset val="100"/>
        <c:noMultiLvlLbl val="0"/>
      </c:catAx>
      <c:valAx>
        <c:axId val="77108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000" b="0" i="0" u="none" strike="noStrike" baseline="0">
                    <a:effectLst/>
                  </a:rPr>
                  <a:t>Height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088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Average Height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height_a!$F$1</c:f>
              <c:strCache>
                <c:ptCount val="1"/>
                <c:pt idx="0">
                  <c:v>BST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height_a!$E$2:$E$11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</c:numCache>
            </c:numRef>
          </c:cat>
          <c:val>
            <c:numRef>
              <c:f>height_a!$F$2:$F$11</c:f>
              <c:numCache>
                <c:formatCode>0.0</c:formatCode>
                <c:ptCount val="10"/>
                <c:pt idx="0">
                  <c:v>5.2688899999999999</c:v>
                </c:pt>
                <c:pt idx="1">
                  <c:v>7.6505400000000003</c:v>
                </c:pt>
                <c:pt idx="2">
                  <c:v>9.6965599999999998</c:v>
                </c:pt>
                <c:pt idx="3">
                  <c:v>11.617599999999999</c:v>
                </c:pt>
                <c:pt idx="4">
                  <c:v>14.016</c:v>
                </c:pt>
                <c:pt idx="5">
                  <c:v>16.2638</c:v>
                </c:pt>
                <c:pt idx="6">
                  <c:v>20.458200000000001</c:v>
                </c:pt>
                <c:pt idx="7">
                  <c:v>22.880199999999999</c:v>
                </c:pt>
                <c:pt idx="8">
                  <c:v>25.232199999999999</c:v>
                </c:pt>
                <c:pt idx="9">
                  <c:v>28.518599999999999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E5-4F22-A562-C58DC5C5E773}"/>
            </c:ext>
          </c:extLst>
        </c:ser>
        <c:ser>
          <c:idx val="2"/>
          <c:order val="1"/>
          <c:tx>
            <c:strRef>
              <c:f>height_a!$G$1</c:f>
              <c:strCache>
                <c:ptCount val="1"/>
                <c:pt idx="0">
                  <c:v>AVL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height_a!$E$2:$E$11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</c:numCache>
            </c:numRef>
          </c:cat>
          <c:val>
            <c:numRef>
              <c:f>height_a!$G$2:$G$11</c:f>
              <c:numCache>
                <c:formatCode>0.0</c:formatCode>
                <c:ptCount val="10"/>
                <c:pt idx="0">
                  <c:v>3.96333</c:v>
                </c:pt>
                <c:pt idx="1">
                  <c:v>5</c:v>
                </c:pt>
                <c:pt idx="2">
                  <c:v>6.0314800000000002</c:v>
                </c:pt>
                <c:pt idx="3">
                  <c:v>7.1364799999999997</c:v>
                </c:pt>
                <c:pt idx="4">
                  <c:v>8.7462700000000009</c:v>
                </c:pt>
                <c:pt idx="5">
                  <c:v>9.9053199999999997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14.0017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E5-4F22-A562-C58DC5C5E773}"/>
            </c:ext>
          </c:extLst>
        </c:ser>
        <c:ser>
          <c:idx val="3"/>
          <c:order val="2"/>
          <c:tx>
            <c:strRef>
              <c:f>height_a!$H$1</c:f>
              <c:strCache>
                <c:ptCount val="1"/>
                <c:pt idx="0">
                  <c:v>Treap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height_a!$E$2:$E$11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</c:numCache>
            </c:numRef>
          </c:cat>
          <c:val>
            <c:numRef>
              <c:f>height_a!$H$2:$H$11</c:f>
              <c:numCache>
                <c:formatCode>0.0</c:formatCode>
                <c:ptCount val="10"/>
                <c:pt idx="0">
                  <c:v>5.4377800000000001</c:v>
                </c:pt>
                <c:pt idx="1">
                  <c:v>8.5322600000000008</c:v>
                </c:pt>
                <c:pt idx="2">
                  <c:v>9.70397</c:v>
                </c:pt>
                <c:pt idx="3">
                  <c:v>13.044600000000001</c:v>
                </c:pt>
                <c:pt idx="4">
                  <c:v>17.3688</c:v>
                </c:pt>
                <c:pt idx="5">
                  <c:v>18.567699999999999</c:v>
                </c:pt>
                <c:pt idx="6">
                  <c:v>21.086400000000001</c:v>
                </c:pt>
                <c:pt idx="7">
                  <c:v>23.2559</c:v>
                </c:pt>
                <c:pt idx="8">
                  <c:v>28.238299999999999</c:v>
                </c:pt>
                <c:pt idx="9">
                  <c:v>29.2666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E5-4F22-A562-C58DC5C5E773}"/>
            </c:ext>
          </c:extLst>
        </c:ser>
        <c:ser>
          <c:idx val="4"/>
          <c:order val="3"/>
          <c:tx>
            <c:strRef>
              <c:f>height_a!$I$1</c:f>
              <c:strCache>
                <c:ptCount val="1"/>
                <c:pt idx="0">
                  <c:v>Splay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height_a!$E$2:$E$11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</c:numCache>
            </c:numRef>
          </c:cat>
          <c:val>
            <c:numRef>
              <c:f>height_a!$I$2:$I$11</c:f>
              <c:numCache>
                <c:formatCode>0.0</c:formatCode>
                <c:ptCount val="10"/>
                <c:pt idx="0">
                  <c:v>6.03111</c:v>
                </c:pt>
                <c:pt idx="1">
                  <c:v>8.5295699999999997</c:v>
                </c:pt>
                <c:pt idx="2">
                  <c:v>11.2225</c:v>
                </c:pt>
                <c:pt idx="3">
                  <c:v>13.8278</c:v>
                </c:pt>
                <c:pt idx="4">
                  <c:v>16.668199999999999</c:v>
                </c:pt>
                <c:pt idx="5">
                  <c:v>19.5625</c:v>
                </c:pt>
                <c:pt idx="6">
                  <c:v>22.503699999999998</c:v>
                </c:pt>
                <c:pt idx="7">
                  <c:v>25.567599999999999</c:v>
                </c:pt>
                <c:pt idx="8">
                  <c:v>28.590699999999998</c:v>
                </c:pt>
                <c:pt idx="9">
                  <c:v>31.6584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2E5-4F22-A562-C58DC5C5E7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1088184"/>
        <c:axId val="771089168"/>
      </c:lineChart>
      <c:catAx>
        <c:axId val="771088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log n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089168"/>
        <c:crosses val="autoZero"/>
        <c:auto val="1"/>
        <c:lblAlgn val="ctr"/>
        <c:lblOffset val="100"/>
        <c:noMultiLvlLbl val="0"/>
      </c:catAx>
      <c:valAx>
        <c:axId val="77108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Height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088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Successful Search - Worst Cost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search_w!$F$1</c:f>
              <c:strCache>
                <c:ptCount val="1"/>
                <c:pt idx="0">
                  <c:v>BST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search_w!$E$2:$E$11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</c:numCache>
            </c:numRef>
          </c:cat>
          <c:val>
            <c:numRef>
              <c:f>search_w!$F$2:$F$11</c:f>
              <c:numCache>
                <c:formatCode>General</c:formatCode>
                <c:ptCount val="10"/>
                <c:pt idx="0">
                  <c:v>7</c:v>
                </c:pt>
                <c:pt idx="1">
                  <c:v>11</c:v>
                </c:pt>
                <c:pt idx="2">
                  <c:v>13</c:v>
                </c:pt>
                <c:pt idx="3">
                  <c:v>18</c:v>
                </c:pt>
                <c:pt idx="4">
                  <c:v>18</c:v>
                </c:pt>
                <c:pt idx="5">
                  <c:v>21</c:v>
                </c:pt>
                <c:pt idx="6">
                  <c:v>24</c:v>
                </c:pt>
                <c:pt idx="7">
                  <c:v>27</c:v>
                </c:pt>
                <c:pt idx="8">
                  <c:v>29</c:v>
                </c:pt>
                <c:pt idx="9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01-409E-95AD-DD2510BAF700}"/>
            </c:ext>
          </c:extLst>
        </c:ser>
        <c:ser>
          <c:idx val="2"/>
          <c:order val="1"/>
          <c:tx>
            <c:strRef>
              <c:f>search_w!$G$1</c:f>
              <c:strCache>
                <c:ptCount val="1"/>
                <c:pt idx="0">
                  <c:v>AVL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search_w!$E$2:$E$11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</c:numCache>
            </c:numRef>
          </c:cat>
          <c:val>
            <c:numRef>
              <c:f>search_w!$G$2:$G$11</c:f>
              <c:numCache>
                <c:formatCode>General</c:formatCode>
                <c:ptCount val="10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01-409E-95AD-DD2510BAF700}"/>
            </c:ext>
          </c:extLst>
        </c:ser>
        <c:ser>
          <c:idx val="3"/>
          <c:order val="2"/>
          <c:tx>
            <c:strRef>
              <c:f>search_w!$H$1</c:f>
              <c:strCache>
                <c:ptCount val="1"/>
                <c:pt idx="0">
                  <c:v>Treap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search_w!$E$2:$E$11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</c:numCache>
            </c:numRef>
          </c:cat>
          <c:val>
            <c:numRef>
              <c:f>search_w!$H$2:$H$11</c:f>
              <c:numCache>
                <c:formatCode>General</c:formatCode>
                <c:ptCount val="10"/>
                <c:pt idx="0">
                  <c:v>8</c:v>
                </c:pt>
                <c:pt idx="1">
                  <c:v>12</c:v>
                </c:pt>
                <c:pt idx="2">
                  <c:v>13</c:v>
                </c:pt>
                <c:pt idx="3">
                  <c:v>16</c:v>
                </c:pt>
                <c:pt idx="4">
                  <c:v>23</c:v>
                </c:pt>
                <c:pt idx="5">
                  <c:v>24</c:v>
                </c:pt>
                <c:pt idx="6">
                  <c:v>26</c:v>
                </c:pt>
                <c:pt idx="7">
                  <c:v>28</c:v>
                </c:pt>
                <c:pt idx="8">
                  <c:v>37</c:v>
                </c:pt>
                <c:pt idx="9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01-409E-95AD-DD2510BAF700}"/>
            </c:ext>
          </c:extLst>
        </c:ser>
        <c:ser>
          <c:idx val="4"/>
          <c:order val="3"/>
          <c:tx>
            <c:strRef>
              <c:f>search_w!$I$1</c:f>
              <c:strCache>
                <c:ptCount val="1"/>
                <c:pt idx="0">
                  <c:v>Splay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search_w!$E$2:$E$11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</c:numCache>
            </c:numRef>
          </c:cat>
          <c:val>
            <c:numRef>
              <c:f>search_w!$I$2:$I$11</c:f>
              <c:numCache>
                <c:formatCode>General</c:formatCode>
                <c:ptCount val="10"/>
                <c:pt idx="0">
                  <c:v>23</c:v>
                </c:pt>
                <c:pt idx="1">
                  <c:v>29</c:v>
                </c:pt>
                <c:pt idx="2">
                  <c:v>37</c:v>
                </c:pt>
                <c:pt idx="3">
                  <c:v>41</c:v>
                </c:pt>
                <c:pt idx="4">
                  <c:v>47</c:v>
                </c:pt>
                <c:pt idx="5">
                  <c:v>57</c:v>
                </c:pt>
                <c:pt idx="6">
                  <c:v>57</c:v>
                </c:pt>
                <c:pt idx="7">
                  <c:v>71</c:v>
                </c:pt>
                <c:pt idx="8">
                  <c:v>75</c:v>
                </c:pt>
                <c:pt idx="9">
                  <c:v>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E01-409E-95AD-DD2510BAF7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1088184"/>
        <c:axId val="771089168"/>
      </c:lineChart>
      <c:catAx>
        <c:axId val="771088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log</a:t>
                </a:r>
                <a:r>
                  <a:rPr lang="en-US" altLang="zh-TW" baseline="0"/>
                  <a:t> n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089168"/>
        <c:crosses val="autoZero"/>
        <c:auto val="1"/>
        <c:lblAlgn val="ctr"/>
        <c:lblOffset val="100"/>
        <c:noMultiLvlLbl val="0"/>
      </c:catAx>
      <c:valAx>
        <c:axId val="77108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Cost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088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Successful Search - Average Cost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search_a!$F$1</c:f>
              <c:strCache>
                <c:ptCount val="1"/>
                <c:pt idx="0">
                  <c:v>BST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search_a!$E$2:$E$11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</c:numCache>
            </c:numRef>
          </c:cat>
          <c:val>
            <c:numRef>
              <c:f>search_a!$F$2:$F$11</c:f>
              <c:numCache>
                <c:formatCode>0.0</c:formatCode>
                <c:ptCount val="10"/>
                <c:pt idx="0">
                  <c:v>3.8847200000000002</c:v>
                </c:pt>
                <c:pt idx="1">
                  <c:v>5.0490599999999999</c:v>
                </c:pt>
                <c:pt idx="2">
                  <c:v>6.1200400000000004</c:v>
                </c:pt>
                <c:pt idx="3">
                  <c:v>7.2916699999999999</c:v>
                </c:pt>
                <c:pt idx="4">
                  <c:v>8.5044900000000005</c:v>
                </c:pt>
                <c:pt idx="5">
                  <c:v>9.9408399999999997</c:v>
                </c:pt>
                <c:pt idx="6">
                  <c:v>11.5297</c:v>
                </c:pt>
                <c:pt idx="7">
                  <c:v>12.818899999999999</c:v>
                </c:pt>
                <c:pt idx="8">
                  <c:v>14.0855</c:v>
                </c:pt>
                <c:pt idx="9">
                  <c:v>15.6097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04-4B14-B49E-D7D6199CB79B}"/>
            </c:ext>
          </c:extLst>
        </c:ser>
        <c:ser>
          <c:idx val="2"/>
          <c:order val="1"/>
          <c:tx>
            <c:strRef>
              <c:f>search_a!$G$1</c:f>
              <c:strCache>
                <c:ptCount val="1"/>
                <c:pt idx="0">
                  <c:v>AVL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search_a!$E$2:$E$11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</c:numCache>
            </c:numRef>
          </c:cat>
          <c:val>
            <c:numRef>
              <c:f>search_a!$G$2:$G$11</c:f>
              <c:numCache>
                <c:formatCode>0.0</c:formatCode>
                <c:ptCount val="10"/>
                <c:pt idx="0">
                  <c:v>3.3902800000000002</c:v>
                </c:pt>
                <c:pt idx="1">
                  <c:v>4.3481199999999998</c:v>
                </c:pt>
                <c:pt idx="2">
                  <c:v>5.2222200000000001</c:v>
                </c:pt>
                <c:pt idx="3">
                  <c:v>6.2196499999999997</c:v>
                </c:pt>
                <c:pt idx="4">
                  <c:v>7.20899</c:v>
                </c:pt>
                <c:pt idx="5">
                  <c:v>8.2103699999999993</c:v>
                </c:pt>
                <c:pt idx="6">
                  <c:v>9.2264199999999992</c:v>
                </c:pt>
                <c:pt idx="7">
                  <c:v>10.2226</c:v>
                </c:pt>
                <c:pt idx="8">
                  <c:v>11.245900000000001</c:v>
                </c:pt>
                <c:pt idx="9">
                  <c:v>12.2577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04-4B14-B49E-D7D6199CB79B}"/>
            </c:ext>
          </c:extLst>
        </c:ser>
        <c:ser>
          <c:idx val="3"/>
          <c:order val="2"/>
          <c:tx>
            <c:strRef>
              <c:f>search_a!$H$1</c:f>
              <c:strCache>
                <c:ptCount val="1"/>
                <c:pt idx="0">
                  <c:v>Treap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search_a!$E$2:$E$11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</c:numCache>
            </c:numRef>
          </c:cat>
          <c:val>
            <c:numRef>
              <c:f>search_a!$H$2:$H$11</c:f>
              <c:numCache>
                <c:formatCode>0.0</c:formatCode>
                <c:ptCount val="10"/>
                <c:pt idx="0">
                  <c:v>3.9069400000000001</c:v>
                </c:pt>
                <c:pt idx="1">
                  <c:v>5.3400499999999997</c:v>
                </c:pt>
                <c:pt idx="2">
                  <c:v>6.2440499999999997</c:v>
                </c:pt>
                <c:pt idx="3">
                  <c:v>7.97933</c:v>
                </c:pt>
                <c:pt idx="4">
                  <c:v>10.2121</c:v>
                </c:pt>
                <c:pt idx="5">
                  <c:v>10.8569</c:v>
                </c:pt>
                <c:pt idx="6">
                  <c:v>12.1372</c:v>
                </c:pt>
                <c:pt idx="7">
                  <c:v>13.2935</c:v>
                </c:pt>
                <c:pt idx="8">
                  <c:v>14.9771</c:v>
                </c:pt>
                <c:pt idx="9">
                  <c:v>15.8347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04-4B14-B49E-D7D6199CB79B}"/>
            </c:ext>
          </c:extLst>
        </c:ser>
        <c:ser>
          <c:idx val="4"/>
          <c:order val="3"/>
          <c:tx>
            <c:strRef>
              <c:f>search_a!$I$1</c:f>
              <c:strCache>
                <c:ptCount val="1"/>
                <c:pt idx="0">
                  <c:v>Splay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search_a!$E$2:$E$11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</c:numCache>
            </c:numRef>
          </c:cat>
          <c:val>
            <c:numRef>
              <c:f>search_a!$I$2:$I$11</c:f>
              <c:numCache>
                <c:formatCode>0.0</c:formatCode>
                <c:ptCount val="10"/>
                <c:pt idx="0">
                  <c:v>7.3777799999999996</c:v>
                </c:pt>
                <c:pt idx="1">
                  <c:v>9.8709699999999998</c:v>
                </c:pt>
                <c:pt idx="2">
                  <c:v>12.7784</c:v>
                </c:pt>
                <c:pt idx="3">
                  <c:v>15.3576</c:v>
                </c:pt>
                <c:pt idx="4">
                  <c:v>18.264700000000001</c:v>
                </c:pt>
                <c:pt idx="5">
                  <c:v>21.110199999999999</c:v>
                </c:pt>
                <c:pt idx="6">
                  <c:v>24.0411</c:v>
                </c:pt>
                <c:pt idx="7">
                  <c:v>26.9346</c:v>
                </c:pt>
                <c:pt idx="8">
                  <c:v>29.7852</c:v>
                </c:pt>
                <c:pt idx="9">
                  <c:v>32.6723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304-4B14-B49E-D7D6199CB7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1088184"/>
        <c:axId val="771089168"/>
      </c:lineChart>
      <c:catAx>
        <c:axId val="771088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log n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089168"/>
        <c:crosses val="autoZero"/>
        <c:auto val="1"/>
        <c:lblAlgn val="ctr"/>
        <c:lblOffset val="100"/>
        <c:noMultiLvlLbl val="0"/>
      </c:catAx>
      <c:valAx>
        <c:axId val="77108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Cost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088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Insert - Worst Cost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insert_w!$F$1</c:f>
              <c:strCache>
                <c:ptCount val="1"/>
                <c:pt idx="0">
                  <c:v>BST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insert_w!$E$2:$E$11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</c:numCache>
            </c:numRef>
          </c:cat>
          <c:val>
            <c:numRef>
              <c:f>insert_w!$F$2:$F$11</c:f>
              <c:numCache>
                <c:formatCode>General</c:formatCode>
                <c:ptCount val="10"/>
                <c:pt idx="0">
                  <c:v>7</c:v>
                </c:pt>
                <c:pt idx="1">
                  <c:v>11</c:v>
                </c:pt>
                <c:pt idx="2">
                  <c:v>13</c:v>
                </c:pt>
                <c:pt idx="3">
                  <c:v>18</c:v>
                </c:pt>
                <c:pt idx="4">
                  <c:v>19</c:v>
                </c:pt>
                <c:pt idx="5">
                  <c:v>21</c:v>
                </c:pt>
                <c:pt idx="6">
                  <c:v>25</c:v>
                </c:pt>
                <c:pt idx="7">
                  <c:v>27</c:v>
                </c:pt>
                <c:pt idx="8">
                  <c:v>29</c:v>
                </c:pt>
                <c:pt idx="9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F6-4A53-B4B7-F92235BD17FB}"/>
            </c:ext>
          </c:extLst>
        </c:ser>
        <c:ser>
          <c:idx val="2"/>
          <c:order val="1"/>
          <c:tx>
            <c:strRef>
              <c:f>insert_w!$G$1</c:f>
              <c:strCache>
                <c:ptCount val="1"/>
                <c:pt idx="0">
                  <c:v>AVL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insert_w!$E$2:$E$11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</c:numCache>
            </c:numRef>
          </c:cat>
          <c:val>
            <c:numRef>
              <c:f>insert_w!$G$2:$G$11</c:f>
              <c:numCache>
                <c:formatCode>General</c:formatCode>
                <c:ptCount val="10"/>
                <c:pt idx="0">
                  <c:v>14</c:v>
                </c:pt>
                <c:pt idx="1">
                  <c:v>16</c:v>
                </c:pt>
                <c:pt idx="2">
                  <c:v>18</c:v>
                </c:pt>
                <c:pt idx="3">
                  <c:v>22</c:v>
                </c:pt>
                <c:pt idx="4">
                  <c:v>24</c:v>
                </c:pt>
                <c:pt idx="5">
                  <c:v>26</c:v>
                </c:pt>
                <c:pt idx="6">
                  <c:v>28</c:v>
                </c:pt>
                <c:pt idx="7">
                  <c:v>30</c:v>
                </c:pt>
                <c:pt idx="8">
                  <c:v>32</c:v>
                </c:pt>
                <c:pt idx="9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F6-4A53-B4B7-F92235BD17FB}"/>
            </c:ext>
          </c:extLst>
        </c:ser>
        <c:ser>
          <c:idx val="3"/>
          <c:order val="2"/>
          <c:tx>
            <c:strRef>
              <c:f>insert_w!$H$1</c:f>
              <c:strCache>
                <c:ptCount val="1"/>
                <c:pt idx="0">
                  <c:v>Treap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insert_w!$E$2:$E$11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</c:numCache>
            </c:numRef>
          </c:cat>
          <c:val>
            <c:numRef>
              <c:f>insert_w!$H$2:$H$11</c:f>
              <c:numCache>
                <c:formatCode>General</c:formatCode>
                <c:ptCount val="10"/>
                <c:pt idx="0">
                  <c:v>13</c:v>
                </c:pt>
                <c:pt idx="1">
                  <c:v>20</c:v>
                </c:pt>
                <c:pt idx="2">
                  <c:v>24</c:v>
                </c:pt>
                <c:pt idx="3">
                  <c:v>29</c:v>
                </c:pt>
                <c:pt idx="4">
                  <c:v>37</c:v>
                </c:pt>
                <c:pt idx="5">
                  <c:v>34</c:v>
                </c:pt>
                <c:pt idx="6">
                  <c:v>40</c:v>
                </c:pt>
                <c:pt idx="7">
                  <c:v>42</c:v>
                </c:pt>
                <c:pt idx="8">
                  <c:v>49</c:v>
                </c:pt>
                <c:pt idx="9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F6-4A53-B4B7-F92235BD17FB}"/>
            </c:ext>
          </c:extLst>
        </c:ser>
        <c:ser>
          <c:idx val="4"/>
          <c:order val="3"/>
          <c:tx>
            <c:strRef>
              <c:f>insert_w!$I$1</c:f>
              <c:strCache>
                <c:ptCount val="1"/>
                <c:pt idx="0">
                  <c:v>Splay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insert_w!$E$2:$E$11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</c:numCache>
            </c:numRef>
          </c:cat>
          <c:val>
            <c:numRef>
              <c:f>insert_w!$I$2:$I$11</c:f>
              <c:numCache>
                <c:formatCode>General</c:formatCode>
                <c:ptCount val="10"/>
                <c:pt idx="0">
                  <c:v>19</c:v>
                </c:pt>
                <c:pt idx="1">
                  <c:v>25</c:v>
                </c:pt>
                <c:pt idx="2">
                  <c:v>33</c:v>
                </c:pt>
                <c:pt idx="3">
                  <c:v>41</c:v>
                </c:pt>
                <c:pt idx="4">
                  <c:v>43</c:v>
                </c:pt>
                <c:pt idx="5">
                  <c:v>55</c:v>
                </c:pt>
                <c:pt idx="6">
                  <c:v>61</c:v>
                </c:pt>
                <c:pt idx="7">
                  <c:v>59</c:v>
                </c:pt>
                <c:pt idx="8">
                  <c:v>69</c:v>
                </c:pt>
                <c:pt idx="9">
                  <c:v>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6F6-4A53-B4B7-F92235BD17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1088184"/>
        <c:axId val="771089168"/>
      </c:lineChart>
      <c:catAx>
        <c:axId val="771088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log n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089168"/>
        <c:crosses val="autoZero"/>
        <c:auto val="1"/>
        <c:lblAlgn val="ctr"/>
        <c:lblOffset val="100"/>
        <c:noMultiLvlLbl val="0"/>
      </c:catAx>
      <c:valAx>
        <c:axId val="77108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Cost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088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Insert - Average Cost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insert_a!$F$1</c:f>
              <c:strCache>
                <c:ptCount val="1"/>
                <c:pt idx="0">
                  <c:v>BST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insert_a!$E$2:$E$11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</c:numCache>
            </c:numRef>
          </c:cat>
          <c:val>
            <c:numRef>
              <c:f>insert_a!$F$2:$F$11</c:f>
              <c:numCache>
                <c:formatCode>0.0</c:formatCode>
                <c:ptCount val="10"/>
                <c:pt idx="0">
                  <c:v>5.3555599999999997</c:v>
                </c:pt>
                <c:pt idx="1">
                  <c:v>6.8763399999999999</c:v>
                </c:pt>
                <c:pt idx="2">
                  <c:v>7.5767199999999999</c:v>
                </c:pt>
                <c:pt idx="3">
                  <c:v>8.8858300000000003</c:v>
                </c:pt>
                <c:pt idx="4">
                  <c:v>10.2379</c:v>
                </c:pt>
                <c:pt idx="5">
                  <c:v>11.6791</c:v>
                </c:pt>
                <c:pt idx="6">
                  <c:v>13.2447</c:v>
                </c:pt>
                <c:pt idx="7">
                  <c:v>14.525600000000001</c:v>
                </c:pt>
                <c:pt idx="8">
                  <c:v>15.8576</c:v>
                </c:pt>
                <c:pt idx="9">
                  <c:v>17.368600000000001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A6-4F75-9CAE-ECD5A933F113}"/>
            </c:ext>
          </c:extLst>
        </c:ser>
        <c:ser>
          <c:idx val="2"/>
          <c:order val="1"/>
          <c:tx>
            <c:strRef>
              <c:f>insert_a!$G$1</c:f>
              <c:strCache>
                <c:ptCount val="1"/>
                <c:pt idx="0">
                  <c:v>AVL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insert_a!$E$2:$E$11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</c:numCache>
            </c:numRef>
          </c:cat>
          <c:val>
            <c:numRef>
              <c:f>insert_a!$G$2:$G$11</c:f>
              <c:numCache>
                <c:formatCode>0.0</c:formatCode>
                <c:ptCount val="10"/>
                <c:pt idx="0">
                  <c:v>10.277799999999999</c:v>
                </c:pt>
                <c:pt idx="1">
                  <c:v>12.747299999999999</c:v>
                </c:pt>
                <c:pt idx="2">
                  <c:v>14.746</c:v>
                </c:pt>
                <c:pt idx="3">
                  <c:v>16.9239</c:v>
                </c:pt>
                <c:pt idx="4">
                  <c:v>18.875800000000002</c:v>
                </c:pt>
                <c:pt idx="5">
                  <c:v>20.912600000000001</c:v>
                </c:pt>
                <c:pt idx="6">
                  <c:v>22.913799999999998</c:v>
                </c:pt>
                <c:pt idx="7">
                  <c:v>24.959700000000002</c:v>
                </c:pt>
                <c:pt idx="8">
                  <c:v>27.013999999999999</c:v>
                </c:pt>
                <c:pt idx="9">
                  <c:v>29.026599999999998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A6-4F75-9CAE-ECD5A933F113}"/>
            </c:ext>
          </c:extLst>
        </c:ser>
        <c:ser>
          <c:idx val="3"/>
          <c:order val="2"/>
          <c:tx>
            <c:strRef>
              <c:f>insert_a!$H$1</c:f>
              <c:strCache>
                <c:ptCount val="1"/>
                <c:pt idx="0">
                  <c:v>Treap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insert_a!$E$2:$E$11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</c:numCache>
            </c:numRef>
          </c:cat>
          <c:val>
            <c:numRef>
              <c:f>insert_a!$H$2:$H$11</c:f>
              <c:numCache>
                <c:formatCode>0.0</c:formatCode>
                <c:ptCount val="10"/>
                <c:pt idx="0">
                  <c:v>7.0444399999999998</c:v>
                </c:pt>
                <c:pt idx="1">
                  <c:v>8.6559100000000004</c:v>
                </c:pt>
                <c:pt idx="2">
                  <c:v>10.0794</c:v>
                </c:pt>
                <c:pt idx="3">
                  <c:v>11.681100000000001</c:v>
                </c:pt>
                <c:pt idx="4">
                  <c:v>14.1516</c:v>
                </c:pt>
                <c:pt idx="5">
                  <c:v>14.7378</c:v>
                </c:pt>
                <c:pt idx="6">
                  <c:v>16.116499999999998</c:v>
                </c:pt>
                <c:pt idx="7">
                  <c:v>17.2667</c:v>
                </c:pt>
                <c:pt idx="8">
                  <c:v>18.997699999999998</c:v>
                </c:pt>
                <c:pt idx="9">
                  <c:v>19.838999999999999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A6-4F75-9CAE-ECD5A933F113}"/>
            </c:ext>
          </c:extLst>
        </c:ser>
        <c:ser>
          <c:idx val="4"/>
          <c:order val="3"/>
          <c:tx>
            <c:strRef>
              <c:f>insert_a!$I$1</c:f>
              <c:strCache>
                <c:ptCount val="1"/>
                <c:pt idx="0">
                  <c:v>Splay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insert_a!$E$2:$E$11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</c:numCache>
            </c:numRef>
          </c:cat>
          <c:val>
            <c:numRef>
              <c:f>insert_a!$I$2:$I$11</c:f>
              <c:numCache>
                <c:formatCode>0.0</c:formatCode>
                <c:ptCount val="10"/>
                <c:pt idx="0">
                  <c:v>10.1556</c:v>
                </c:pt>
                <c:pt idx="1">
                  <c:v>13.1075</c:v>
                </c:pt>
                <c:pt idx="2">
                  <c:v>16.248699999999999</c:v>
                </c:pt>
                <c:pt idx="3">
                  <c:v>19.0105</c:v>
                </c:pt>
                <c:pt idx="4">
                  <c:v>22.141200000000001</c:v>
                </c:pt>
                <c:pt idx="5">
                  <c:v>24.974599999999999</c:v>
                </c:pt>
                <c:pt idx="6">
                  <c:v>27.811299999999999</c:v>
                </c:pt>
                <c:pt idx="7">
                  <c:v>30.7318</c:v>
                </c:pt>
                <c:pt idx="8">
                  <c:v>33.5867</c:v>
                </c:pt>
                <c:pt idx="9">
                  <c:v>36.537599999999998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DA6-4F75-9CAE-ECD5A933F1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1088184"/>
        <c:axId val="771089168"/>
      </c:lineChart>
      <c:catAx>
        <c:axId val="771088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log n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089168"/>
        <c:crosses val="autoZero"/>
        <c:auto val="1"/>
        <c:lblAlgn val="ctr"/>
        <c:lblOffset val="100"/>
        <c:noMultiLvlLbl val="0"/>
      </c:catAx>
      <c:valAx>
        <c:axId val="77108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Cost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088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BST - Worst Cost by Tree Size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BST!$E$16</c:f>
              <c:strCache>
                <c:ptCount val="1"/>
                <c:pt idx="0">
                  <c:v>search_worst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BST!$D$17:$D$26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</c:numCache>
            </c:numRef>
          </c:cat>
          <c:val>
            <c:numRef>
              <c:f>BST!$E$17:$E$26</c:f>
              <c:numCache>
                <c:formatCode>General</c:formatCode>
                <c:ptCount val="10"/>
                <c:pt idx="0">
                  <c:v>7</c:v>
                </c:pt>
                <c:pt idx="1">
                  <c:v>11</c:v>
                </c:pt>
                <c:pt idx="2">
                  <c:v>13</c:v>
                </c:pt>
                <c:pt idx="3">
                  <c:v>18</c:v>
                </c:pt>
                <c:pt idx="4">
                  <c:v>18</c:v>
                </c:pt>
                <c:pt idx="5">
                  <c:v>21</c:v>
                </c:pt>
                <c:pt idx="6">
                  <c:v>24</c:v>
                </c:pt>
                <c:pt idx="7">
                  <c:v>27</c:v>
                </c:pt>
                <c:pt idx="8">
                  <c:v>29</c:v>
                </c:pt>
                <c:pt idx="9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D1-40EC-9BD6-DDFC56C1A740}"/>
            </c:ext>
          </c:extLst>
        </c:ser>
        <c:ser>
          <c:idx val="2"/>
          <c:order val="1"/>
          <c:tx>
            <c:strRef>
              <c:f>BST!$F$16</c:f>
              <c:strCache>
                <c:ptCount val="1"/>
                <c:pt idx="0">
                  <c:v>height_worst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BST!$D$17:$D$26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</c:numCache>
            </c:numRef>
          </c:cat>
          <c:val>
            <c:numRef>
              <c:f>BST!$F$17:$F$26</c:f>
              <c:numCache>
                <c:formatCode>General</c:formatCode>
                <c:ptCount val="10"/>
                <c:pt idx="0">
                  <c:v>6</c:v>
                </c:pt>
                <c:pt idx="1">
                  <c:v>10</c:v>
                </c:pt>
                <c:pt idx="2">
                  <c:v>12</c:v>
                </c:pt>
                <c:pt idx="3">
                  <c:v>17</c:v>
                </c:pt>
                <c:pt idx="4">
                  <c:v>18</c:v>
                </c:pt>
                <c:pt idx="5">
                  <c:v>20</c:v>
                </c:pt>
                <c:pt idx="6">
                  <c:v>24</c:v>
                </c:pt>
                <c:pt idx="7">
                  <c:v>26</c:v>
                </c:pt>
                <c:pt idx="8">
                  <c:v>28</c:v>
                </c:pt>
                <c:pt idx="9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D1-40EC-9BD6-DDFC56C1A740}"/>
            </c:ext>
          </c:extLst>
        </c:ser>
        <c:ser>
          <c:idx val="3"/>
          <c:order val="2"/>
          <c:tx>
            <c:strRef>
              <c:f>BST!$G$16</c:f>
              <c:strCache>
                <c:ptCount val="1"/>
                <c:pt idx="0">
                  <c:v>insert_worst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BST!$D$17:$D$26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</c:numCache>
            </c:numRef>
          </c:cat>
          <c:val>
            <c:numRef>
              <c:f>BST!$G$17:$G$26</c:f>
              <c:numCache>
                <c:formatCode>General</c:formatCode>
                <c:ptCount val="10"/>
                <c:pt idx="0">
                  <c:v>7</c:v>
                </c:pt>
                <c:pt idx="1">
                  <c:v>11</c:v>
                </c:pt>
                <c:pt idx="2">
                  <c:v>13</c:v>
                </c:pt>
                <c:pt idx="3">
                  <c:v>18</c:v>
                </c:pt>
                <c:pt idx="4">
                  <c:v>19</c:v>
                </c:pt>
                <c:pt idx="5">
                  <c:v>21</c:v>
                </c:pt>
                <c:pt idx="6">
                  <c:v>25</c:v>
                </c:pt>
                <c:pt idx="7">
                  <c:v>27</c:v>
                </c:pt>
                <c:pt idx="8">
                  <c:v>29</c:v>
                </c:pt>
                <c:pt idx="9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BD1-40EC-9BD6-DDFC56C1A740}"/>
            </c:ext>
          </c:extLst>
        </c:ser>
        <c:ser>
          <c:idx val="4"/>
          <c:order val="3"/>
          <c:tx>
            <c:strRef>
              <c:f>BST!$H$16</c:f>
              <c:strCache>
                <c:ptCount val="1"/>
                <c:pt idx="0">
                  <c:v>delete_worst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BST!$D$17:$D$26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</c:numCache>
            </c:numRef>
          </c:cat>
          <c:val>
            <c:numRef>
              <c:f>BST!$H$17:$H$26</c:f>
              <c:numCache>
                <c:formatCode>General</c:formatCode>
                <c:ptCount val="10"/>
                <c:pt idx="0">
                  <c:v>7</c:v>
                </c:pt>
                <c:pt idx="1">
                  <c:v>11</c:v>
                </c:pt>
                <c:pt idx="2">
                  <c:v>13</c:v>
                </c:pt>
                <c:pt idx="3">
                  <c:v>17</c:v>
                </c:pt>
                <c:pt idx="4">
                  <c:v>17</c:v>
                </c:pt>
                <c:pt idx="5">
                  <c:v>21</c:v>
                </c:pt>
                <c:pt idx="6">
                  <c:v>24</c:v>
                </c:pt>
                <c:pt idx="7">
                  <c:v>27</c:v>
                </c:pt>
                <c:pt idx="8">
                  <c:v>28</c:v>
                </c:pt>
                <c:pt idx="9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BD1-40EC-9BD6-DDFC56C1A7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2509720"/>
        <c:axId val="792503160"/>
      </c:lineChart>
      <c:catAx>
        <c:axId val="792509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log n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503160"/>
        <c:crosses val="autoZero"/>
        <c:auto val="1"/>
        <c:lblAlgn val="ctr"/>
        <c:lblOffset val="100"/>
        <c:noMultiLvlLbl val="0"/>
      </c:catAx>
      <c:valAx>
        <c:axId val="792503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Cost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509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Delete - Worst Cost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delete_w!$F$1</c:f>
              <c:strCache>
                <c:ptCount val="1"/>
                <c:pt idx="0">
                  <c:v>BST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delete_w!$E$2:$E$11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</c:numCache>
            </c:numRef>
          </c:cat>
          <c:val>
            <c:numRef>
              <c:f>delete_w!$F$2:$F$11</c:f>
              <c:numCache>
                <c:formatCode>General</c:formatCode>
                <c:ptCount val="10"/>
                <c:pt idx="0">
                  <c:v>7</c:v>
                </c:pt>
                <c:pt idx="1">
                  <c:v>11</c:v>
                </c:pt>
                <c:pt idx="2">
                  <c:v>13</c:v>
                </c:pt>
                <c:pt idx="3">
                  <c:v>17</c:v>
                </c:pt>
                <c:pt idx="4">
                  <c:v>17</c:v>
                </c:pt>
                <c:pt idx="5">
                  <c:v>21</c:v>
                </c:pt>
                <c:pt idx="6">
                  <c:v>24</c:v>
                </c:pt>
                <c:pt idx="7">
                  <c:v>27</c:v>
                </c:pt>
                <c:pt idx="8">
                  <c:v>28</c:v>
                </c:pt>
                <c:pt idx="9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4A-42DE-B331-AA1EE0FE175C}"/>
            </c:ext>
          </c:extLst>
        </c:ser>
        <c:ser>
          <c:idx val="2"/>
          <c:order val="1"/>
          <c:tx>
            <c:strRef>
              <c:f>delete_w!$G$1</c:f>
              <c:strCache>
                <c:ptCount val="1"/>
                <c:pt idx="0">
                  <c:v>AVL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delete_w!$E$2:$E$11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</c:numCache>
            </c:numRef>
          </c:cat>
          <c:val>
            <c:numRef>
              <c:f>delete_w!$G$2:$G$11</c:f>
              <c:numCache>
                <c:formatCode>General</c:formatCode>
                <c:ptCount val="10"/>
                <c:pt idx="0">
                  <c:v>9</c:v>
                </c:pt>
                <c:pt idx="1">
                  <c:v>11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  <c:pt idx="5">
                  <c:v>21</c:v>
                </c:pt>
                <c:pt idx="6">
                  <c:v>23</c:v>
                </c:pt>
                <c:pt idx="7">
                  <c:v>25</c:v>
                </c:pt>
                <c:pt idx="8">
                  <c:v>27</c:v>
                </c:pt>
                <c:pt idx="9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4A-42DE-B331-AA1EE0FE175C}"/>
            </c:ext>
          </c:extLst>
        </c:ser>
        <c:ser>
          <c:idx val="3"/>
          <c:order val="2"/>
          <c:tx>
            <c:strRef>
              <c:f>delete_w!$H$1</c:f>
              <c:strCache>
                <c:ptCount val="1"/>
                <c:pt idx="0">
                  <c:v>Treap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delete_w!$E$2:$E$11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</c:numCache>
            </c:numRef>
          </c:cat>
          <c:val>
            <c:numRef>
              <c:f>delete_w!$H$2:$H$11</c:f>
              <c:numCache>
                <c:formatCode>General</c:formatCode>
                <c:ptCount val="10"/>
                <c:pt idx="0">
                  <c:v>8</c:v>
                </c:pt>
                <c:pt idx="1">
                  <c:v>14</c:v>
                </c:pt>
                <c:pt idx="2">
                  <c:v>13</c:v>
                </c:pt>
                <c:pt idx="3">
                  <c:v>17</c:v>
                </c:pt>
                <c:pt idx="4">
                  <c:v>23</c:v>
                </c:pt>
                <c:pt idx="5">
                  <c:v>24</c:v>
                </c:pt>
                <c:pt idx="6">
                  <c:v>27</c:v>
                </c:pt>
                <c:pt idx="7">
                  <c:v>27</c:v>
                </c:pt>
                <c:pt idx="8">
                  <c:v>36</c:v>
                </c:pt>
                <c:pt idx="9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4A-42DE-B331-AA1EE0FE175C}"/>
            </c:ext>
          </c:extLst>
        </c:ser>
        <c:ser>
          <c:idx val="4"/>
          <c:order val="3"/>
          <c:tx>
            <c:strRef>
              <c:f>delete_w!$I$1</c:f>
              <c:strCache>
                <c:ptCount val="1"/>
                <c:pt idx="0">
                  <c:v>Splay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delete_w!$E$2:$E$11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</c:numCache>
            </c:numRef>
          </c:cat>
          <c:val>
            <c:numRef>
              <c:f>delete_w!$I$2:$I$11</c:f>
              <c:numCache>
                <c:formatCode>General</c:formatCode>
                <c:ptCount val="10"/>
                <c:pt idx="0">
                  <c:v>17</c:v>
                </c:pt>
                <c:pt idx="1">
                  <c:v>22</c:v>
                </c:pt>
                <c:pt idx="2">
                  <c:v>29</c:v>
                </c:pt>
                <c:pt idx="3">
                  <c:v>38</c:v>
                </c:pt>
                <c:pt idx="4">
                  <c:v>42</c:v>
                </c:pt>
                <c:pt idx="5">
                  <c:v>48</c:v>
                </c:pt>
                <c:pt idx="6">
                  <c:v>56</c:v>
                </c:pt>
                <c:pt idx="7">
                  <c:v>61</c:v>
                </c:pt>
                <c:pt idx="8">
                  <c:v>72</c:v>
                </c:pt>
                <c:pt idx="9">
                  <c:v>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34A-42DE-B331-AA1EE0FE17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1088184"/>
        <c:axId val="771089168"/>
      </c:lineChart>
      <c:catAx>
        <c:axId val="771088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log n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089168"/>
        <c:crosses val="autoZero"/>
        <c:auto val="1"/>
        <c:lblAlgn val="ctr"/>
        <c:lblOffset val="100"/>
        <c:noMultiLvlLbl val="0"/>
      </c:catAx>
      <c:valAx>
        <c:axId val="77108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Cost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088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Delete - Average Cost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delete_a!$F$1</c:f>
              <c:strCache>
                <c:ptCount val="1"/>
                <c:pt idx="0">
                  <c:v>BST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delete_a!$E$2:$E$11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</c:numCache>
            </c:numRef>
          </c:cat>
          <c:val>
            <c:numRef>
              <c:f>delete_a!$F$2:$F$11</c:f>
              <c:numCache>
                <c:formatCode>0.0</c:formatCode>
                <c:ptCount val="10"/>
                <c:pt idx="0">
                  <c:v>4.9777800000000001</c:v>
                </c:pt>
                <c:pt idx="1">
                  <c:v>6.2473099999999997</c:v>
                </c:pt>
                <c:pt idx="2">
                  <c:v>7.2116400000000001</c:v>
                </c:pt>
                <c:pt idx="3">
                  <c:v>8.4698200000000003</c:v>
                </c:pt>
                <c:pt idx="4">
                  <c:v>9.6666699999999999</c:v>
                </c:pt>
                <c:pt idx="5">
                  <c:v>11.0884</c:v>
                </c:pt>
                <c:pt idx="6">
                  <c:v>12.7294</c:v>
                </c:pt>
                <c:pt idx="7">
                  <c:v>13.991099999999999</c:v>
                </c:pt>
                <c:pt idx="8">
                  <c:v>15.3073</c:v>
                </c:pt>
                <c:pt idx="9">
                  <c:v>16.8245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50-43E3-890D-DB5B061636C4}"/>
            </c:ext>
          </c:extLst>
        </c:ser>
        <c:ser>
          <c:idx val="2"/>
          <c:order val="1"/>
          <c:tx>
            <c:strRef>
              <c:f>delete_a!$G$1</c:f>
              <c:strCache>
                <c:ptCount val="1"/>
                <c:pt idx="0">
                  <c:v>AVL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delete_a!$E$2:$E$11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</c:numCache>
            </c:numRef>
          </c:cat>
          <c:val>
            <c:numRef>
              <c:f>delete_a!$G$2:$G$11</c:f>
              <c:numCache>
                <c:formatCode>0.0</c:formatCode>
                <c:ptCount val="10"/>
                <c:pt idx="0">
                  <c:v>7.6555600000000004</c:v>
                </c:pt>
                <c:pt idx="1">
                  <c:v>9.5698899999999991</c:v>
                </c:pt>
                <c:pt idx="2">
                  <c:v>11.664</c:v>
                </c:pt>
                <c:pt idx="3">
                  <c:v>13.809699999999999</c:v>
                </c:pt>
                <c:pt idx="4">
                  <c:v>15.8124</c:v>
                </c:pt>
                <c:pt idx="5">
                  <c:v>17.800699999999999</c:v>
                </c:pt>
                <c:pt idx="6">
                  <c:v>19.834099999999999</c:v>
                </c:pt>
                <c:pt idx="7">
                  <c:v>21.8733</c:v>
                </c:pt>
                <c:pt idx="8">
                  <c:v>23.915299999999998</c:v>
                </c:pt>
                <c:pt idx="9">
                  <c:v>25.939699999999998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50-43E3-890D-DB5B061636C4}"/>
            </c:ext>
          </c:extLst>
        </c:ser>
        <c:ser>
          <c:idx val="3"/>
          <c:order val="2"/>
          <c:tx>
            <c:strRef>
              <c:f>delete_a!$H$1</c:f>
              <c:strCache>
                <c:ptCount val="1"/>
                <c:pt idx="0">
                  <c:v>Treap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delete_a!$E$2:$E$11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</c:numCache>
            </c:numRef>
          </c:cat>
          <c:val>
            <c:numRef>
              <c:f>delete_a!$H$2:$H$11</c:f>
              <c:numCache>
                <c:formatCode>0.0</c:formatCode>
                <c:ptCount val="10"/>
                <c:pt idx="0">
                  <c:v>5.3</c:v>
                </c:pt>
                <c:pt idx="1">
                  <c:v>7.1075299999999997</c:v>
                </c:pt>
                <c:pt idx="2">
                  <c:v>8.0846599999999995</c:v>
                </c:pt>
                <c:pt idx="3">
                  <c:v>9.7873999999999999</c:v>
                </c:pt>
                <c:pt idx="4">
                  <c:v>12.1922</c:v>
                </c:pt>
                <c:pt idx="5">
                  <c:v>12.7081</c:v>
                </c:pt>
                <c:pt idx="6">
                  <c:v>14.067299999999999</c:v>
                </c:pt>
                <c:pt idx="7">
                  <c:v>15.2439</c:v>
                </c:pt>
                <c:pt idx="8">
                  <c:v>16.968</c:v>
                </c:pt>
                <c:pt idx="9">
                  <c:v>17.866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50-43E3-890D-DB5B061636C4}"/>
            </c:ext>
          </c:extLst>
        </c:ser>
        <c:ser>
          <c:idx val="4"/>
          <c:order val="3"/>
          <c:tx>
            <c:strRef>
              <c:f>delete_a!$I$1</c:f>
              <c:strCache>
                <c:ptCount val="1"/>
                <c:pt idx="0">
                  <c:v>Splay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delete_a!$E$2:$E$11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</c:numCache>
            </c:numRef>
          </c:cat>
          <c:val>
            <c:numRef>
              <c:f>delete_a!$I$2:$I$11</c:f>
              <c:numCache>
                <c:formatCode>0.0</c:formatCode>
                <c:ptCount val="10"/>
                <c:pt idx="0">
                  <c:v>7.5888900000000001</c:v>
                </c:pt>
                <c:pt idx="1">
                  <c:v>10.241899999999999</c:v>
                </c:pt>
                <c:pt idx="2">
                  <c:v>13.198399999999999</c:v>
                </c:pt>
                <c:pt idx="3">
                  <c:v>16.0945</c:v>
                </c:pt>
                <c:pt idx="4">
                  <c:v>18.8261</c:v>
                </c:pt>
                <c:pt idx="5">
                  <c:v>21.700299999999999</c:v>
                </c:pt>
                <c:pt idx="6">
                  <c:v>24.714400000000001</c:v>
                </c:pt>
                <c:pt idx="7">
                  <c:v>27.734200000000001</c:v>
                </c:pt>
                <c:pt idx="8">
                  <c:v>30.6008</c:v>
                </c:pt>
                <c:pt idx="9">
                  <c:v>33.630400000000002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F50-43E3-890D-DB5B061636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1088184"/>
        <c:axId val="771089168"/>
      </c:lineChart>
      <c:catAx>
        <c:axId val="771088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log n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089168"/>
        <c:crosses val="autoZero"/>
        <c:auto val="1"/>
        <c:lblAlgn val="ctr"/>
        <c:lblOffset val="100"/>
        <c:noMultiLvlLbl val="0"/>
      </c:catAx>
      <c:valAx>
        <c:axId val="77108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Cost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088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Build</a:t>
            </a:r>
            <a:r>
              <a:rPr lang="en-US" altLang="zh-TW" baseline="0"/>
              <a:t> Tree </a:t>
            </a:r>
            <a:r>
              <a:rPr lang="en-US" altLang="zh-TW"/>
              <a:t>- Worst Cost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build_w!$F$1</c:f>
              <c:strCache>
                <c:ptCount val="1"/>
                <c:pt idx="0">
                  <c:v>BST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build_w!$E$2:$E$11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</c:numCache>
            </c:numRef>
          </c:cat>
          <c:val>
            <c:numRef>
              <c:f>build_w!$F$2:$F$11</c:f>
              <c:numCache>
                <c:formatCode>General</c:formatCode>
                <c:ptCount val="10"/>
                <c:pt idx="0">
                  <c:v>7</c:v>
                </c:pt>
                <c:pt idx="1">
                  <c:v>9</c:v>
                </c:pt>
                <c:pt idx="2">
                  <c:v>13</c:v>
                </c:pt>
                <c:pt idx="3">
                  <c:v>16</c:v>
                </c:pt>
                <c:pt idx="4">
                  <c:v>18</c:v>
                </c:pt>
                <c:pt idx="5">
                  <c:v>21</c:v>
                </c:pt>
                <c:pt idx="6">
                  <c:v>24</c:v>
                </c:pt>
                <c:pt idx="7">
                  <c:v>26</c:v>
                </c:pt>
                <c:pt idx="8">
                  <c:v>28</c:v>
                </c:pt>
                <c:pt idx="9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29-4E60-83DA-0D91543D12DC}"/>
            </c:ext>
          </c:extLst>
        </c:ser>
        <c:ser>
          <c:idx val="2"/>
          <c:order val="1"/>
          <c:tx>
            <c:strRef>
              <c:f>build_w!$G$1</c:f>
              <c:strCache>
                <c:ptCount val="1"/>
                <c:pt idx="0">
                  <c:v>AVL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build_w!$E$2:$E$11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</c:numCache>
            </c:numRef>
          </c:cat>
          <c:val>
            <c:numRef>
              <c:f>build_w!$G$2:$G$11</c:f>
              <c:numCache>
                <c:formatCode>General</c:formatCode>
                <c:ptCount val="10"/>
                <c:pt idx="0">
                  <c:v>12</c:v>
                </c:pt>
                <c:pt idx="1">
                  <c:v>16</c:v>
                </c:pt>
                <c:pt idx="2">
                  <c:v>18</c:v>
                </c:pt>
                <c:pt idx="3">
                  <c:v>20</c:v>
                </c:pt>
                <c:pt idx="4">
                  <c:v>22</c:v>
                </c:pt>
                <c:pt idx="5">
                  <c:v>24</c:v>
                </c:pt>
                <c:pt idx="6">
                  <c:v>28</c:v>
                </c:pt>
                <c:pt idx="7">
                  <c:v>30</c:v>
                </c:pt>
                <c:pt idx="8">
                  <c:v>32</c:v>
                </c:pt>
                <c:pt idx="9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29-4E60-83DA-0D91543D12DC}"/>
            </c:ext>
          </c:extLst>
        </c:ser>
        <c:ser>
          <c:idx val="3"/>
          <c:order val="2"/>
          <c:tx>
            <c:strRef>
              <c:f>build_w!$H$1</c:f>
              <c:strCache>
                <c:ptCount val="1"/>
                <c:pt idx="0">
                  <c:v>Treap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build_w!$E$2:$E$11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</c:numCache>
            </c:numRef>
          </c:cat>
          <c:val>
            <c:numRef>
              <c:f>build_w!$H$2:$H$11</c:f>
              <c:numCache>
                <c:formatCode>General</c:formatCode>
                <c:ptCount val="10"/>
                <c:pt idx="0">
                  <c:v>10</c:v>
                </c:pt>
                <c:pt idx="1">
                  <c:v>11</c:v>
                </c:pt>
                <c:pt idx="2">
                  <c:v>17</c:v>
                </c:pt>
                <c:pt idx="3">
                  <c:v>22</c:v>
                </c:pt>
                <c:pt idx="4">
                  <c:v>26</c:v>
                </c:pt>
                <c:pt idx="5">
                  <c:v>30</c:v>
                </c:pt>
                <c:pt idx="6">
                  <c:v>33</c:v>
                </c:pt>
                <c:pt idx="7">
                  <c:v>47</c:v>
                </c:pt>
                <c:pt idx="8">
                  <c:v>47</c:v>
                </c:pt>
                <c:pt idx="9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29-4E60-83DA-0D91543D12DC}"/>
            </c:ext>
          </c:extLst>
        </c:ser>
        <c:ser>
          <c:idx val="4"/>
          <c:order val="3"/>
          <c:tx>
            <c:strRef>
              <c:f>build_w!$I$1</c:f>
              <c:strCache>
                <c:ptCount val="1"/>
                <c:pt idx="0">
                  <c:v>Splay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build_w!$E$2:$E$11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</c:numCache>
            </c:numRef>
          </c:cat>
          <c:val>
            <c:numRef>
              <c:f>build_w!$I$2:$I$11</c:f>
              <c:numCache>
                <c:formatCode>General</c:formatCode>
                <c:ptCount val="10"/>
                <c:pt idx="0">
                  <c:v>15</c:v>
                </c:pt>
                <c:pt idx="1">
                  <c:v>17</c:v>
                </c:pt>
                <c:pt idx="2">
                  <c:v>23</c:v>
                </c:pt>
                <c:pt idx="3">
                  <c:v>31</c:v>
                </c:pt>
                <c:pt idx="4">
                  <c:v>39</c:v>
                </c:pt>
                <c:pt idx="5">
                  <c:v>47</c:v>
                </c:pt>
                <c:pt idx="6">
                  <c:v>51</c:v>
                </c:pt>
                <c:pt idx="7">
                  <c:v>59</c:v>
                </c:pt>
                <c:pt idx="8">
                  <c:v>61</c:v>
                </c:pt>
                <c:pt idx="9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229-4E60-83DA-0D91543D12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1088184"/>
        <c:axId val="771089168"/>
      </c:lineChart>
      <c:catAx>
        <c:axId val="771088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log n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089168"/>
        <c:crosses val="autoZero"/>
        <c:auto val="1"/>
        <c:lblAlgn val="ctr"/>
        <c:lblOffset val="100"/>
        <c:noMultiLvlLbl val="0"/>
      </c:catAx>
      <c:valAx>
        <c:axId val="77108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Cost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088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Build Tree - Average Cost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build_a!$F$1</c:f>
              <c:strCache>
                <c:ptCount val="1"/>
                <c:pt idx="0">
                  <c:v>BST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build_a!$E$2:$E$11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</c:numCache>
            </c:numRef>
          </c:cat>
          <c:val>
            <c:numRef>
              <c:f>build_a!$F$2:$F$11</c:f>
              <c:numCache>
                <c:formatCode>0.0</c:formatCode>
                <c:ptCount val="10"/>
                <c:pt idx="0">
                  <c:v>4.4000000000000004</c:v>
                </c:pt>
                <c:pt idx="1">
                  <c:v>5.8709699999999998</c:v>
                </c:pt>
                <c:pt idx="2">
                  <c:v>7.4761899999999999</c:v>
                </c:pt>
                <c:pt idx="3">
                  <c:v>8.5275599999999994</c:v>
                </c:pt>
                <c:pt idx="4">
                  <c:v>9.9490200000000009</c:v>
                </c:pt>
                <c:pt idx="5">
                  <c:v>11.401199999999999</c:v>
                </c:pt>
                <c:pt idx="6">
                  <c:v>12.6774</c:v>
                </c:pt>
                <c:pt idx="7">
                  <c:v>14.025399999999999</c:v>
                </c:pt>
                <c:pt idx="8">
                  <c:v>15.396599999999999</c:v>
                </c:pt>
                <c:pt idx="9">
                  <c:v>16.798200000000001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1A-42BA-80F3-37DE7347C785}"/>
            </c:ext>
          </c:extLst>
        </c:ser>
        <c:ser>
          <c:idx val="2"/>
          <c:order val="1"/>
          <c:tx>
            <c:strRef>
              <c:f>build_a!$G$1</c:f>
              <c:strCache>
                <c:ptCount val="1"/>
                <c:pt idx="0">
                  <c:v>AVL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build_a!$E$2:$E$11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</c:numCache>
            </c:numRef>
          </c:cat>
          <c:val>
            <c:numRef>
              <c:f>build_a!$G$2:$G$11</c:f>
              <c:numCache>
                <c:formatCode>0.0</c:formatCode>
                <c:ptCount val="10"/>
                <c:pt idx="0">
                  <c:v>8.3333300000000001</c:v>
                </c:pt>
                <c:pt idx="1">
                  <c:v>10.1935</c:v>
                </c:pt>
                <c:pt idx="2">
                  <c:v>12.381</c:v>
                </c:pt>
                <c:pt idx="3">
                  <c:v>14.3622</c:v>
                </c:pt>
                <c:pt idx="4">
                  <c:v>16.423500000000001</c:v>
                </c:pt>
                <c:pt idx="5">
                  <c:v>18.326799999999999</c:v>
                </c:pt>
                <c:pt idx="6">
                  <c:v>20.296199999999999</c:v>
                </c:pt>
                <c:pt idx="7">
                  <c:v>22.208600000000001</c:v>
                </c:pt>
                <c:pt idx="8">
                  <c:v>24.2759</c:v>
                </c:pt>
                <c:pt idx="9">
                  <c:v>26.280899999999999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1A-42BA-80F3-37DE7347C785}"/>
            </c:ext>
          </c:extLst>
        </c:ser>
        <c:ser>
          <c:idx val="3"/>
          <c:order val="2"/>
          <c:tx>
            <c:strRef>
              <c:f>build_a!$H$1</c:f>
              <c:strCache>
                <c:ptCount val="1"/>
                <c:pt idx="0">
                  <c:v>Treap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build_a!$E$2:$E$11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</c:numCache>
            </c:numRef>
          </c:cat>
          <c:val>
            <c:numRef>
              <c:f>build_a!$H$2:$H$11</c:f>
              <c:numCache>
                <c:formatCode>0.0</c:formatCode>
                <c:ptCount val="10"/>
                <c:pt idx="0">
                  <c:v>4.9333299999999998</c:v>
                </c:pt>
                <c:pt idx="1">
                  <c:v>6.2580600000000004</c:v>
                </c:pt>
                <c:pt idx="2">
                  <c:v>7.7936500000000004</c:v>
                </c:pt>
                <c:pt idx="3">
                  <c:v>9.2440899999999999</c:v>
                </c:pt>
                <c:pt idx="4">
                  <c:v>11.254899999999999</c:v>
                </c:pt>
                <c:pt idx="5">
                  <c:v>13.0176</c:v>
                </c:pt>
                <c:pt idx="6">
                  <c:v>14.7713</c:v>
                </c:pt>
                <c:pt idx="7">
                  <c:v>16.1343</c:v>
                </c:pt>
                <c:pt idx="8">
                  <c:v>17.117699999999999</c:v>
                </c:pt>
                <c:pt idx="9">
                  <c:v>18.619499999999999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1A-42BA-80F3-37DE7347C785}"/>
            </c:ext>
          </c:extLst>
        </c:ser>
        <c:ser>
          <c:idx val="4"/>
          <c:order val="3"/>
          <c:tx>
            <c:strRef>
              <c:f>build_a!$I$1</c:f>
              <c:strCache>
                <c:ptCount val="1"/>
                <c:pt idx="0">
                  <c:v>Splay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build_a!$E$2:$E$11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</c:numCache>
            </c:numRef>
          </c:cat>
          <c:val>
            <c:numRef>
              <c:f>build_a!$I$2:$I$11</c:f>
              <c:numCache>
                <c:formatCode>0.0</c:formatCode>
                <c:ptCount val="10"/>
                <c:pt idx="0">
                  <c:v>7.5333300000000003</c:v>
                </c:pt>
                <c:pt idx="1">
                  <c:v>10.032299999999999</c:v>
                </c:pt>
                <c:pt idx="2">
                  <c:v>12.396800000000001</c:v>
                </c:pt>
                <c:pt idx="3">
                  <c:v>15.252000000000001</c:v>
                </c:pt>
                <c:pt idx="4">
                  <c:v>17.956900000000001</c:v>
                </c:pt>
                <c:pt idx="5">
                  <c:v>20.9178</c:v>
                </c:pt>
                <c:pt idx="6">
                  <c:v>23.741</c:v>
                </c:pt>
                <c:pt idx="7">
                  <c:v>26.742999999999999</c:v>
                </c:pt>
                <c:pt idx="8">
                  <c:v>29.675000000000001</c:v>
                </c:pt>
                <c:pt idx="9">
                  <c:v>32.642000000000003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11A-42BA-80F3-37DE7347C7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1088184"/>
        <c:axId val="771089168"/>
      </c:lineChart>
      <c:catAx>
        <c:axId val="771088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log n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089168"/>
        <c:crosses val="autoZero"/>
        <c:auto val="1"/>
        <c:lblAlgn val="ctr"/>
        <c:lblOffset val="100"/>
        <c:noMultiLvlLbl val="0"/>
      </c:catAx>
      <c:valAx>
        <c:axId val="77108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Cost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088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Initial</a:t>
            </a:r>
            <a:r>
              <a:rPr lang="en-US" altLang="zh-TW" baseline="0"/>
              <a:t> Height After Tree Was Built 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height0_w!$F$1</c:f>
              <c:strCache>
                <c:ptCount val="1"/>
                <c:pt idx="0">
                  <c:v>BST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height0_w!$E$2:$E$11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</c:numCache>
            </c:numRef>
          </c:cat>
          <c:val>
            <c:numRef>
              <c:f>height0_w!$F$2:$F$11</c:f>
              <c:numCache>
                <c:formatCode>General</c:formatCode>
                <c:ptCount val="10"/>
                <c:pt idx="0">
                  <c:v>6</c:v>
                </c:pt>
                <c:pt idx="1">
                  <c:v>8</c:v>
                </c:pt>
                <c:pt idx="2">
                  <c:v>12</c:v>
                </c:pt>
                <c:pt idx="3">
                  <c:v>15</c:v>
                </c:pt>
                <c:pt idx="4">
                  <c:v>17</c:v>
                </c:pt>
                <c:pt idx="5">
                  <c:v>20</c:v>
                </c:pt>
                <c:pt idx="6">
                  <c:v>23</c:v>
                </c:pt>
                <c:pt idx="7">
                  <c:v>25</c:v>
                </c:pt>
                <c:pt idx="8">
                  <c:v>27</c:v>
                </c:pt>
                <c:pt idx="9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76-465A-B453-3D56DED90606}"/>
            </c:ext>
          </c:extLst>
        </c:ser>
        <c:ser>
          <c:idx val="2"/>
          <c:order val="1"/>
          <c:tx>
            <c:strRef>
              <c:f>height0_w!$G$1</c:f>
              <c:strCache>
                <c:ptCount val="1"/>
                <c:pt idx="0">
                  <c:v>AVL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height0_w!$E$2:$E$11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</c:numCache>
            </c:numRef>
          </c:cat>
          <c:val>
            <c:numRef>
              <c:f>height0_w!$G$2:$G$11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76-465A-B453-3D56DED90606}"/>
            </c:ext>
          </c:extLst>
        </c:ser>
        <c:ser>
          <c:idx val="3"/>
          <c:order val="2"/>
          <c:tx>
            <c:strRef>
              <c:f>height0_w!$H$1</c:f>
              <c:strCache>
                <c:ptCount val="1"/>
                <c:pt idx="0">
                  <c:v>Treap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height0_w!$E$2:$E$11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</c:numCache>
            </c:numRef>
          </c:cat>
          <c:val>
            <c:numRef>
              <c:f>height0_w!$H$2:$H$11</c:f>
              <c:numCache>
                <c:formatCode>General</c:formatCode>
                <c:ptCount val="10"/>
                <c:pt idx="0">
                  <c:v>4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15</c:v>
                </c:pt>
                <c:pt idx="5">
                  <c:v>17</c:v>
                </c:pt>
                <c:pt idx="6">
                  <c:v>23</c:v>
                </c:pt>
                <c:pt idx="7">
                  <c:v>22</c:v>
                </c:pt>
                <c:pt idx="8">
                  <c:v>28</c:v>
                </c:pt>
                <c:pt idx="9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76-465A-B453-3D56DED90606}"/>
            </c:ext>
          </c:extLst>
        </c:ser>
        <c:ser>
          <c:idx val="4"/>
          <c:order val="3"/>
          <c:tx>
            <c:strRef>
              <c:f>height0_w!$I$1</c:f>
              <c:strCache>
                <c:ptCount val="1"/>
                <c:pt idx="0">
                  <c:v>Splay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height0_w!$E$2:$E$11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</c:numCache>
            </c:numRef>
          </c:cat>
          <c:val>
            <c:numRef>
              <c:f>height0_w!$I$2:$I$11</c:f>
              <c:numCache>
                <c:formatCode>General</c:formatCode>
                <c:ptCount val="10"/>
                <c:pt idx="0">
                  <c:v>5</c:v>
                </c:pt>
                <c:pt idx="1">
                  <c:v>8</c:v>
                </c:pt>
                <c:pt idx="2">
                  <c:v>11</c:v>
                </c:pt>
                <c:pt idx="3">
                  <c:v>14</c:v>
                </c:pt>
                <c:pt idx="4">
                  <c:v>20</c:v>
                </c:pt>
                <c:pt idx="5">
                  <c:v>22</c:v>
                </c:pt>
                <c:pt idx="6">
                  <c:v>23</c:v>
                </c:pt>
                <c:pt idx="7">
                  <c:v>28</c:v>
                </c:pt>
                <c:pt idx="8">
                  <c:v>28</c:v>
                </c:pt>
                <c:pt idx="9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476-465A-B453-3D56DED906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1088184"/>
        <c:axId val="771089168"/>
      </c:lineChart>
      <c:catAx>
        <c:axId val="771088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log n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089168"/>
        <c:crosses val="autoZero"/>
        <c:auto val="1"/>
        <c:lblAlgn val="ctr"/>
        <c:lblOffset val="100"/>
        <c:noMultiLvlLbl val="0"/>
      </c:catAx>
      <c:valAx>
        <c:axId val="77108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Height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088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Average Height During Building Process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height0_a!$F$1</c:f>
              <c:strCache>
                <c:ptCount val="1"/>
                <c:pt idx="0">
                  <c:v>BST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height0_a!$E$2:$E$11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</c:numCache>
            </c:numRef>
          </c:cat>
          <c:val>
            <c:numRef>
              <c:f>height0_a!$F$2:$F$11</c:f>
              <c:numCache>
                <c:formatCode>0.0</c:formatCode>
                <c:ptCount val="10"/>
                <c:pt idx="0">
                  <c:v>3.8666700000000001</c:v>
                </c:pt>
                <c:pt idx="1">
                  <c:v>5.8387099999999998</c:v>
                </c:pt>
                <c:pt idx="2">
                  <c:v>8.5555599999999998</c:v>
                </c:pt>
                <c:pt idx="3">
                  <c:v>11.007899999999999</c:v>
                </c:pt>
                <c:pt idx="4">
                  <c:v>13.713699999999999</c:v>
                </c:pt>
                <c:pt idx="5">
                  <c:v>16.471599999999999</c:v>
                </c:pt>
                <c:pt idx="6">
                  <c:v>19.265899999999998</c:v>
                </c:pt>
                <c:pt idx="7">
                  <c:v>21.619900000000001</c:v>
                </c:pt>
                <c:pt idx="8">
                  <c:v>23.8659</c:v>
                </c:pt>
                <c:pt idx="9">
                  <c:v>26.415900000000001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1E-45E6-8596-94950C4D6A4D}"/>
            </c:ext>
          </c:extLst>
        </c:ser>
        <c:ser>
          <c:idx val="2"/>
          <c:order val="1"/>
          <c:tx>
            <c:strRef>
              <c:f>height0_a!$G$1</c:f>
              <c:strCache>
                <c:ptCount val="1"/>
                <c:pt idx="0">
                  <c:v>AVL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height0_a!$E$2:$E$11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</c:numCache>
            </c:numRef>
          </c:cat>
          <c:val>
            <c:numRef>
              <c:f>height0_a!$G$2:$G$11</c:f>
              <c:numCache>
                <c:formatCode>0.0</c:formatCode>
                <c:ptCount val="10"/>
                <c:pt idx="0">
                  <c:v>2.4666700000000001</c:v>
                </c:pt>
                <c:pt idx="1">
                  <c:v>3.5483899999999999</c:v>
                </c:pt>
                <c:pt idx="2">
                  <c:v>4.6666699999999999</c:v>
                </c:pt>
                <c:pt idx="3">
                  <c:v>5.7795300000000003</c:v>
                </c:pt>
                <c:pt idx="4">
                  <c:v>6.9882400000000002</c:v>
                </c:pt>
                <c:pt idx="5">
                  <c:v>8.0724099999999996</c:v>
                </c:pt>
                <c:pt idx="6">
                  <c:v>9.1700900000000001</c:v>
                </c:pt>
                <c:pt idx="7">
                  <c:v>10.3698</c:v>
                </c:pt>
                <c:pt idx="8">
                  <c:v>11.545500000000001</c:v>
                </c:pt>
                <c:pt idx="9">
                  <c:v>12.6919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1E-45E6-8596-94950C4D6A4D}"/>
            </c:ext>
          </c:extLst>
        </c:ser>
        <c:ser>
          <c:idx val="3"/>
          <c:order val="2"/>
          <c:tx>
            <c:strRef>
              <c:f>height0_a!$H$1</c:f>
              <c:strCache>
                <c:ptCount val="1"/>
                <c:pt idx="0">
                  <c:v>Treap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height0_a!$E$2:$E$11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</c:numCache>
            </c:numRef>
          </c:cat>
          <c:val>
            <c:numRef>
              <c:f>height0_a!$H$2:$H$11</c:f>
              <c:numCache>
                <c:formatCode>0.0</c:formatCode>
                <c:ptCount val="10"/>
                <c:pt idx="0">
                  <c:v>3.3333300000000001</c:v>
                </c:pt>
                <c:pt idx="1">
                  <c:v>4.4516099999999996</c:v>
                </c:pt>
                <c:pt idx="2">
                  <c:v>6.4920600000000004</c:v>
                </c:pt>
                <c:pt idx="3">
                  <c:v>8.7873999999999999</c:v>
                </c:pt>
                <c:pt idx="4">
                  <c:v>11.470599999999999</c:v>
                </c:pt>
                <c:pt idx="5">
                  <c:v>14.698600000000001</c:v>
                </c:pt>
                <c:pt idx="6">
                  <c:v>17.378299999999999</c:v>
                </c:pt>
                <c:pt idx="7">
                  <c:v>21.0733</c:v>
                </c:pt>
                <c:pt idx="8">
                  <c:v>22.890799999999999</c:v>
                </c:pt>
                <c:pt idx="9">
                  <c:v>25.746099999999998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1E-45E6-8596-94950C4D6A4D}"/>
            </c:ext>
          </c:extLst>
        </c:ser>
        <c:ser>
          <c:idx val="4"/>
          <c:order val="3"/>
          <c:tx>
            <c:strRef>
              <c:f>height0_a!$I$1</c:f>
              <c:strCache>
                <c:ptCount val="1"/>
                <c:pt idx="0">
                  <c:v>Splay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height0_a!$E$2:$E$11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</c:numCache>
            </c:numRef>
          </c:cat>
          <c:val>
            <c:numRef>
              <c:f>height0_a!$I$2:$I$11</c:f>
              <c:numCache>
                <c:formatCode>0.0</c:formatCode>
                <c:ptCount val="10"/>
                <c:pt idx="0">
                  <c:v>3.6666699999999999</c:v>
                </c:pt>
                <c:pt idx="1">
                  <c:v>5.6774199999999997</c:v>
                </c:pt>
                <c:pt idx="2">
                  <c:v>8.0634899999999998</c:v>
                </c:pt>
                <c:pt idx="3">
                  <c:v>10.9213</c:v>
                </c:pt>
                <c:pt idx="4">
                  <c:v>13.556900000000001</c:v>
                </c:pt>
                <c:pt idx="5">
                  <c:v>16.401199999999999</c:v>
                </c:pt>
                <c:pt idx="6">
                  <c:v>19.341200000000001</c:v>
                </c:pt>
                <c:pt idx="7">
                  <c:v>21.546700000000001</c:v>
                </c:pt>
                <c:pt idx="8">
                  <c:v>24.4877</c:v>
                </c:pt>
                <c:pt idx="9">
                  <c:v>27.423999999999999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C1E-45E6-8596-94950C4D6A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1088184"/>
        <c:axId val="771089168"/>
      </c:lineChart>
      <c:catAx>
        <c:axId val="771088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log</a:t>
                </a:r>
                <a:r>
                  <a:rPr lang="en-US" altLang="zh-TW" baseline="0"/>
                  <a:t> n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089168"/>
        <c:crosses val="autoZero"/>
        <c:auto val="1"/>
        <c:lblAlgn val="ctr"/>
        <c:lblOffset val="100"/>
        <c:noMultiLvlLbl val="0"/>
      </c:catAx>
      <c:valAx>
        <c:axId val="77108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Height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088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Destroy Tree - Worst Cost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destroy_w!$F$1</c:f>
              <c:strCache>
                <c:ptCount val="1"/>
                <c:pt idx="0">
                  <c:v>BST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destroy_w!$E$2:$E$11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</c:numCache>
            </c:numRef>
          </c:cat>
          <c:val>
            <c:numRef>
              <c:f>destroy_w!$F$2:$F$11</c:f>
              <c:numCache>
                <c:formatCode>General</c:formatCode>
                <c:ptCount val="10"/>
                <c:pt idx="0">
                  <c:v>6</c:v>
                </c:pt>
                <c:pt idx="1">
                  <c:v>9</c:v>
                </c:pt>
                <c:pt idx="2">
                  <c:v>9</c:v>
                </c:pt>
                <c:pt idx="3">
                  <c:v>10</c:v>
                </c:pt>
                <c:pt idx="4">
                  <c:v>14</c:v>
                </c:pt>
                <c:pt idx="5">
                  <c:v>15</c:v>
                </c:pt>
                <c:pt idx="6">
                  <c:v>19</c:v>
                </c:pt>
                <c:pt idx="7">
                  <c:v>24</c:v>
                </c:pt>
                <c:pt idx="8">
                  <c:v>24</c:v>
                </c:pt>
                <c:pt idx="9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E8-4B61-B810-D0B98D1D4CF7}"/>
            </c:ext>
          </c:extLst>
        </c:ser>
        <c:ser>
          <c:idx val="2"/>
          <c:order val="1"/>
          <c:tx>
            <c:strRef>
              <c:f>destroy_w!$G$1</c:f>
              <c:strCache>
                <c:ptCount val="1"/>
                <c:pt idx="0">
                  <c:v>AVL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destroy_w!$E$2:$E$11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</c:numCache>
            </c:numRef>
          </c:cat>
          <c:val>
            <c:numRef>
              <c:f>destroy_w!$G$2:$G$11</c:f>
              <c:numCache>
                <c:formatCode>General</c:formatCode>
                <c:ptCount val="10"/>
                <c:pt idx="0">
                  <c:v>9</c:v>
                </c:pt>
                <c:pt idx="1">
                  <c:v>11</c:v>
                </c:pt>
                <c:pt idx="2">
                  <c:v>13</c:v>
                </c:pt>
                <c:pt idx="3">
                  <c:v>15</c:v>
                </c:pt>
                <c:pt idx="4">
                  <c:v>17</c:v>
                </c:pt>
                <c:pt idx="5">
                  <c:v>21</c:v>
                </c:pt>
                <c:pt idx="6">
                  <c:v>22</c:v>
                </c:pt>
                <c:pt idx="7">
                  <c:v>25</c:v>
                </c:pt>
                <c:pt idx="8">
                  <c:v>27</c:v>
                </c:pt>
                <c:pt idx="9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E8-4B61-B810-D0B98D1D4CF7}"/>
            </c:ext>
          </c:extLst>
        </c:ser>
        <c:ser>
          <c:idx val="3"/>
          <c:order val="2"/>
          <c:tx>
            <c:strRef>
              <c:f>destroy_w!$H$1</c:f>
              <c:strCache>
                <c:ptCount val="1"/>
                <c:pt idx="0">
                  <c:v>Treap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destroy_w!$E$2:$E$11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</c:numCache>
            </c:numRef>
          </c:cat>
          <c:val>
            <c:numRef>
              <c:f>destroy_w!$H$2:$H$11</c:f>
              <c:numCache>
                <c:formatCode>General</c:formatCode>
                <c:ptCount val="10"/>
                <c:pt idx="0">
                  <c:v>7</c:v>
                </c:pt>
                <c:pt idx="1">
                  <c:v>9</c:v>
                </c:pt>
                <c:pt idx="2">
                  <c:v>14</c:v>
                </c:pt>
                <c:pt idx="3">
                  <c:v>14</c:v>
                </c:pt>
                <c:pt idx="4">
                  <c:v>17</c:v>
                </c:pt>
                <c:pt idx="5">
                  <c:v>19</c:v>
                </c:pt>
                <c:pt idx="6">
                  <c:v>21</c:v>
                </c:pt>
                <c:pt idx="7">
                  <c:v>23</c:v>
                </c:pt>
                <c:pt idx="8">
                  <c:v>28</c:v>
                </c:pt>
                <c:pt idx="9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E8-4B61-B810-D0B98D1D4CF7}"/>
            </c:ext>
          </c:extLst>
        </c:ser>
        <c:ser>
          <c:idx val="4"/>
          <c:order val="3"/>
          <c:tx>
            <c:strRef>
              <c:f>destroy_w!$I$1</c:f>
              <c:strCache>
                <c:ptCount val="1"/>
                <c:pt idx="0">
                  <c:v>Splay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destroy_w!$E$2:$E$11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</c:numCache>
            </c:numRef>
          </c:cat>
          <c:val>
            <c:numRef>
              <c:f>destroy_w!$I$2:$I$11</c:f>
              <c:numCache>
                <c:formatCode>General</c:formatCode>
                <c:ptCount val="10"/>
                <c:pt idx="0">
                  <c:v>14</c:v>
                </c:pt>
                <c:pt idx="1">
                  <c:v>21</c:v>
                </c:pt>
                <c:pt idx="2">
                  <c:v>21</c:v>
                </c:pt>
                <c:pt idx="3">
                  <c:v>24</c:v>
                </c:pt>
                <c:pt idx="4">
                  <c:v>32</c:v>
                </c:pt>
                <c:pt idx="5">
                  <c:v>40</c:v>
                </c:pt>
                <c:pt idx="6">
                  <c:v>50</c:v>
                </c:pt>
                <c:pt idx="7">
                  <c:v>56</c:v>
                </c:pt>
                <c:pt idx="8">
                  <c:v>61</c:v>
                </c:pt>
                <c:pt idx="9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6E8-4B61-B810-D0B98D1D4C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1088184"/>
        <c:axId val="771089168"/>
      </c:lineChart>
      <c:catAx>
        <c:axId val="771088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log n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089168"/>
        <c:crosses val="autoZero"/>
        <c:auto val="1"/>
        <c:lblAlgn val="ctr"/>
        <c:lblOffset val="100"/>
        <c:noMultiLvlLbl val="0"/>
      </c:catAx>
      <c:valAx>
        <c:axId val="77108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Cost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088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Destroy Tree - Average Cost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destroy_a!$F$1</c:f>
              <c:strCache>
                <c:ptCount val="1"/>
                <c:pt idx="0">
                  <c:v>BST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destroy_a!$E$2:$E$11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</c:numCache>
            </c:numRef>
          </c:cat>
          <c:val>
            <c:numRef>
              <c:f>destroy_a!$F$2:$F$11</c:f>
              <c:numCache>
                <c:formatCode>0.0</c:formatCode>
                <c:ptCount val="10"/>
                <c:pt idx="0">
                  <c:v>3.3333300000000001</c:v>
                </c:pt>
                <c:pt idx="1">
                  <c:v>4.3548400000000003</c:v>
                </c:pt>
                <c:pt idx="2">
                  <c:v>5.5238100000000001</c:v>
                </c:pt>
                <c:pt idx="3">
                  <c:v>6.4724399999999997</c:v>
                </c:pt>
                <c:pt idx="4">
                  <c:v>7.87059</c:v>
                </c:pt>
                <c:pt idx="5">
                  <c:v>9.2700600000000009</c:v>
                </c:pt>
                <c:pt idx="6">
                  <c:v>10.4262</c:v>
                </c:pt>
                <c:pt idx="7">
                  <c:v>11.927199999999999</c:v>
                </c:pt>
                <c:pt idx="8">
                  <c:v>13.2537</c:v>
                </c:pt>
                <c:pt idx="9">
                  <c:v>14.6334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BE-4BF9-BBEC-6C145D7CD611}"/>
            </c:ext>
          </c:extLst>
        </c:ser>
        <c:ser>
          <c:idx val="2"/>
          <c:order val="1"/>
          <c:tx>
            <c:strRef>
              <c:f>destroy_a!$G$1</c:f>
              <c:strCache>
                <c:ptCount val="1"/>
                <c:pt idx="0">
                  <c:v>AVL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destroy_a!$E$2:$E$11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</c:numCache>
            </c:numRef>
          </c:cat>
          <c:val>
            <c:numRef>
              <c:f>destroy_a!$G$2:$G$11</c:f>
              <c:numCache>
                <c:formatCode>0.0</c:formatCode>
                <c:ptCount val="10"/>
                <c:pt idx="0">
                  <c:v>5.3333300000000001</c:v>
                </c:pt>
                <c:pt idx="1">
                  <c:v>7.2258100000000001</c:v>
                </c:pt>
                <c:pt idx="2">
                  <c:v>8.9841300000000004</c:v>
                </c:pt>
                <c:pt idx="3">
                  <c:v>10.913399999999999</c:v>
                </c:pt>
                <c:pt idx="4">
                  <c:v>12.960800000000001</c:v>
                </c:pt>
                <c:pt idx="5">
                  <c:v>14.9785</c:v>
                </c:pt>
                <c:pt idx="6">
                  <c:v>16.921800000000001</c:v>
                </c:pt>
                <c:pt idx="7">
                  <c:v>18.9345</c:v>
                </c:pt>
                <c:pt idx="8">
                  <c:v>20.96</c:v>
                </c:pt>
                <c:pt idx="9">
                  <c:v>22.9999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BE-4BF9-BBEC-6C145D7CD611}"/>
            </c:ext>
          </c:extLst>
        </c:ser>
        <c:ser>
          <c:idx val="3"/>
          <c:order val="2"/>
          <c:tx>
            <c:strRef>
              <c:f>destroy_a!$H$1</c:f>
              <c:strCache>
                <c:ptCount val="1"/>
                <c:pt idx="0">
                  <c:v>Treap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destroy_a!$E$2:$E$11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</c:numCache>
            </c:numRef>
          </c:cat>
          <c:val>
            <c:numRef>
              <c:f>destroy_a!$H$2:$H$11</c:f>
              <c:numCache>
                <c:formatCode>0.0</c:formatCode>
                <c:ptCount val="10"/>
                <c:pt idx="0">
                  <c:v>3.9333300000000002</c:v>
                </c:pt>
                <c:pt idx="1">
                  <c:v>5.2580600000000004</c:v>
                </c:pt>
                <c:pt idx="2">
                  <c:v>6.6666699999999999</c:v>
                </c:pt>
                <c:pt idx="3">
                  <c:v>7.9842500000000003</c:v>
                </c:pt>
                <c:pt idx="4">
                  <c:v>9.5137300000000007</c:v>
                </c:pt>
                <c:pt idx="5">
                  <c:v>10.395300000000001</c:v>
                </c:pt>
                <c:pt idx="6">
                  <c:v>11.7859</c:v>
                </c:pt>
                <c:pt idx="7">
                  <c:v>13.172000000000001</c:v>
                </c:pt>
                <c:pt idx="8">
                  <c:v>14.516999999999999</c:v>
                </c:pt>
                <c:pt idx="9">
                  <c:v>15.8924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BE-4BF9-BBEC-6C145D7CD611}"/>
            </c:ext>
          </c:extLst>
        </c:ser>
        <c:ser>
          <c:idx val="4"/>
          <c:order val="3"/>
          <c:tx>
            <c:strRef>
              <c:f>destroy_a!$I$1</c:f>
              <c:strCache>
                <c:ptCount val="1"/>
                <c:pt idx="0">
                  <c:v>Splay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destroy_a!$E$2:$E$11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</c:numCache>
            </c:numRef>
          </c:cat>
          <c:val>
            <c:numRef>
              <c:f>destroy_a!$I$2:$I$11</c:f>
              <c:numCache>
                <c:formatCode>0.0</c:formatCode>
                <c:ptCount val="10"/>
                <c:pt idx="0">
                  <c:v>5.5333300000000003</c:v>
                </c:pt>
                <c:pt idx="1">
                  <c:v>7.5806500000000003</c:v>
                </c:pt>
                <c:pt idx="2">
                  <c:v>9.3333300000000001</c:v>
                </c:pt>
                <c:pt idx="3">
                  <c:v>12.440899999999999</c:v>
                </c:pt>
                <c:pt idx="4">
                  <c:v>15.556900000000001</c:v>
                </c:pt>
                <c:pt idx="5">
                  <c:v>18.283799999999999</c:v>
                </c:pt>
                <c:pt idx="6">
                  <c:v>21.057700000000001</c:v>
                </c:pt>
                <c:pt idx="7">
                  <c:v>23.7562</c:v>
                </c:pt>
                <c:pt idx="8">
                  <c:v>26.673300000000001</c:v>
                </c:pt>
                <c:pt idx="9">
                  <c:v>29.6554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BE-4BF9-BBEC-6C145D7CD6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1088184"/>
        <c:axId val="771089168"/>
      </c:lineChart>
      <c:catAx>
        <c:axId val="771088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log</a:t>
                </a:r>
                <a:r>
                  <a:rPr lang="en-US" altLang="zh-TW" baseline="0"/>
                  <a:t> n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089168"/>
        <c:crosses val="autoZero"/>
        <c:auto val="1"/>
        <c:lblAlgn val="ctr"/>
        <c:lblOffset val="100"/>
        <c:noMultiLvlLbl val="0"/>
      </c:catAx>
      <c:valAx>
        <c:axId val="77108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Cost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088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Worst</a:t>
            </a:r>
            <a:r>
              <a:rPr lang="en-US" altLang="zh-TW" baseline="0"/>
              <a:t> Height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height_w_lf!$E$1</c:f>
              <c:strCache>
                <c:ptCount val="1"/>
                <c:pt idx="0">
                  <c:v> BST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height_w_lf!$D$2:$D$17</c15:sqref>
                  </c15:fullRef>
                </c:ext>
              </c:extLst>
              <c:f>height_w_lf!$D$2:$D$10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height_w_lf!$E$2:$E$17</c15:sqref>
                  </c15:fullRef>
                </c:ext>
              </c:extLst>
              <c:f>height_w_lf!$E$2:$E$10</c:f>
              <c:numCache>
                <c:formatCode>_-* #,##0_-;\-* #,##0_-;_-* "-"??_-;_-@_-</c:formatCode>
                <c:ptCount val="9"/>
                <c:pt idx="0">
                  <c:v>29</c:v>
                </c:pt>
                <c:pt idx="1">
                  <c:v>28</c:v>
                </c:pt>
                <c:pt idx="2">
                  <c:v>29</c:v>
                </c:pt>
                <c:pt idx="3">
                  <c:v>28</c:v>
                </c:pt>
                <c:pt idx="4">
                  <c:v>29</c:v>
                </c:pt>
                <c:pt idx="5">
                  <c:v>29</c:v>
                </c:pt>
                <c:pt idx="6">
                  <c:v>28</c:v>
                </c:pt>
                <c:pt idx="7">
                  <c:v>28</c:v>
                </c:pt>
                <c:pt idx="8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B9-488D-B6A9-8C966E6730FC}"/>
            </c:ext>
          </c:extLst>
        </c:ser>
        <c:ser>
          <c:idx val="2"/>
          <c:order val="1"/>
          <c:tx>
            <c:strRef>
              <c:f>height_w_lf!$F$1</c:f>
              <c:strCache>
                <c:ptCount val="1"/>
                <c:pt idx="0">
                  <c:v> AVL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height_w_lf!$D$2:$D$17</c15:sqref>
                  </c15:fullRef>
                </c:ext>
              </c:extLst>
              <c:f>height_w_lf!$D$2:$D$10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height_w_lf!$F$2:$F$17</c15:sqref>
                  </c15:fullRef>
                </c:ext>
              </c:extLst>
              <c:f>height_w_lf!$F$2:$F$10</c:f>
              <c:numCache>
                <c:formatCode>_-* #,##0_-;\-* #,##0_-;_-* "-"??_-;_-@_-</c:formatCode>
                <c:ptCount val="9"/>
                <c:pt idx="0">
                  <c:v>13</c:v>
                </c:pt>
                <c:pt idx="1">
                  <c:v>13</c:v>
                </c:pt>
                <c:pt idx="2">
                  <c:v>14</c:v>
                </c:pt>
                <c:pt idx="3">
                  <c:v>14</c:v>
                </c:pt>
                <c:pt idx="4">
                  <c:v>14</c:v>
                </c:pt>
                <c:pt idx="5">
                  <c:v>14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B9-488D-B6A9-8C966E6730FC}"/>
            </c:ext>
          </c:extLst>
        </c:ser>
        <c:ser>
          <c:idx val="3"/>
          <c:order val="2"/>
          <c:tx>
            <c:strRef>
              <c:f>height_w_lf!$G$1</c:f>
              <c:strCache>
                <c:ptCount val="1"/>
                <c:pt idx="0">
                  <c:v> Treap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height_w_lf!$D$2:$D$17</c15:sqref>
                  </c15:fullRef>
                </c:ext>
              </c:extLst>
              <c:f>height_w_lf!$D$2:$D$10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height_w_lf!$G$2:$G$17</c15:sqref>
                  </c15:fullRef>
                </c:ext>
              </c:extLst>
              <c:f>height_w_lf!$G$2:$G$10</c:f>
              <c:numCache>
                <c:formatCode>_-* #,##0_-;\-* #,##0_-;_-* "-"??_-;_-@_-</c:formatCode>
                <c:ptCount val="9"/>
                <c:pt idx="0">
                  <c:v>33</c:v>
                </c:pt>
                <c:pt idx="1">
                  <c:v>37</c:v>
                </c:pt>
                <c:pt idx="2">
                  <c:v>35</c:v>
                </c:pt>
                <c:pt idx="3">
                  <c:v>32</c:v>
                </c:pt>
                <c:pt idx="4">
                  <c:v>32</c:v>
                </c:pt>
                <c:pt idx="5">
                  <c:v>35</c:v>
                </c:pt>
                <c:pt idx="6">
                  <c:v>36</c:v>
                </c:pt>
                <c:pt idx="7">
                  <c:v>34</c:v>
                </c:pt>
                <c:pt idx="8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B9-488D-B6A9-8C966E6730FC}"/>
            </c:ext>
          </c:extLst>
        </c:ser>
        <c:ser>
          <c:idx val="4"/>
          <c:order val="3"/>
          <c:tx>
            <c:strRef>
              <c:f>height_w_lf!$H$1</c:f>
              <c:strCache>
                <c:ptCount val="1"/>
                <c:pt idx="0">
                  <c:v> Splay 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height_w_lf!$D$2:$D$17</c15:sqref>
                  </c15:fullRef>
                </c:ext>
              </c:extLst>
              <c:f>height_w_lf!$D$2:$D$10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height_w_lf!$H$2:$H$17</c15:sqref>
                  </c15:fullRef>
                </c:ext>
              </c:extLst>
              <c:f>height_w_lf!$H$2:$H$10</c:f>
              <c:numCache>
                <c:formatCode>_-* #,##0_-;\-* #,##0_-;_-* "-"??_-;_-@_-</c:formatCode>
                <c:ptCount val="9"/>
                <c:pt idx="0">
                  <c:v>43</c:v>
                </c:pt>
                <c:pt idx="1">
                  <c:v>43</c:v>
                </c:pt>
                <c:pt idx="2">
                  <c:v>44</c:v>
                </c:pt>
                <c:pt idx="3">
                  <c:v>44</c:v>
                </c:pt>
                <c:pt idx="4">
                  <c:v>47</c:v>
                </c:pt>
                <c:pt idx="5">
                  <c:v>43</c:v>
                </c:pt>
                <c:pt idx="6">
                  <c:v>42</c:v>
                </c:pt>
                <c:pt idx="7">
                  <c:v>44</c:v>
                </c:pt>
                <c:pt idx="8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DB9-488D-B6A9-8C966E6730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9355568"/>
        <c:axId val="939356880"/>
      </c:lineChart>
      <c:catAx>
        <c:axId val="939355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Activity Ratio </a:t>
                </a:r>
                <a:r>
                  <a:rPr lang="en-US" altLang="zh-TW" baseline="0"/>
                  <a:t>(alpha)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9356880"/>
        <c:crosses val="autoZero"/>
        <c:auto val="1"/>
        <c:lblAlgn val="ctr"/>
        <c:lblOffset val="100"/>
        <c:noMultiLvlLbl val="0"/>
      </c:catAx>
      <c:valAx>
        <c:axId val="939356880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Cost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935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Average</a:t>
            </a:r>
            <a:r>
              <a:rPr lang="en-US" altLang="zh-TW" baseline="0"/>
              <a:t> Height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height_a_lf!$E$1</c:f>
              <c:strCache>
                <c:ptCount val="1"/>
                <c:pt idx="0">
                  <c:v>BST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height_a_lf!$D$2:$D$17</c15:sqref>
                  </c15:fullRef>
                </c:ext>
              </c:extLst>
              <c:f>height_a_lf!$D$2:$D$10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height_a_lf!$E$2:$E$17</c15:sqref>
                  </c15:fullRef>
                </c:ext>
              </c:extLst>
              <c:f>height_a_lf!$E$2:$E$10</c:f>
              <c:numCache>
                <c:formatCode>0.0</c:formatCode>
                <c:ptCount val="9"/>
                <c:pt idx="0">
                  <c:v>26.252500000000001</c:v>
                </c:pt>
                <c:pt idx="1">
                  <c:v>25.232199999999999</c:v>
                </c:pt>
                <c:pt idx="2">
                  <c:v>24.826799999999999</c:v>
                </c:pt>
                <c:pt idx="3">
                  <c:v>24.6629</c:v>
                </c:pt>
                <c:pt idx="4">
                  <c:v>25.244499999999999</c:v>
                </c:pt>
                <c:pt idx="5">
                  <c:v>24.7088</c:v>
                </c:pt>
                <c:pt idx="6">
                  <c:v>24.424700000000001</c:v>
                </c:pt>
                <c:pt idx="7">
                  <c:v>25.010400000000001</c:v>
                </c:pt>
                <c:pt idx="8">
                  <c:v>24.1097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BA-4CA1-AE8F-A1375F503A66}"/>
            </c:ext>
          </c:extLst>
        </c:ser>
        <c:ser>
          <c:idx val="2"/>
          <c:order val="1"/>
          <c:tx>
            <c:strRef>
              <c:f>height_a_lf!$F$1</c:f>
              <c:strCache>
                <c:ptCount val="1"/>
                <c:pt idx="0">
                  <c:v>AVL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height_a_lf!$D$2:$D$17</c15:sqref>
                  </c15:fullRef>
                </c:ext>
              </c:extLst>
              <c:f>height_a_lf!$D$2:$D$10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height_a_lf!$F$2:$F$17</c15:sqref>
                  </c15:fullRef>
                </c:ext>
              </c:extLst>
              <c:f>height_a_lf!$F$2:$F$10</c:f>
              <c:numCache>
                <c:formatCode>0.0</c:formatCode>
                <c:ptCount val="9"/>
                <c:pt idx="0">
                  <c:v>13</c:v>
                </c:pt>
                <c:pt idx="1">
                  <c:v>13</c:v>
                </c:pt>
                <c:pt idx="2">
                  <c:v>13.006500000000001</c:v>
                </c:pt>
                <c:pt idx="3">
                  <c:v>13.0124</c:v>
                </c:pt>
                <c:pt idx="4">
                  <c:v>13.0113</c:v>
                </c:pt>
                <c:pt idx="5">
                  <c:v>13.004899999999999</c:v>
                </c:pt>
                <c:pt idx="6">
                  <c:v>13.1074</c:v>
                </c:pt>
                <c:pt idx="7">
                  <c:v>13.0244</c:v>
                </c:pt>
                <c:pt idx="8">
                  <c:v>13.002800000000001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BA-4CA1-AE8F-A1375F503A66}"/>
            </c:ext>
          </c:extLst>
        </c:ser>
        <c:ser>
          <c:idx val="3"/>
          <c:order val="2"/>
          <c:tx>
            <c:strRef>
              <c:f>height_a_lf!$G$1</c:f>
              <c:strCache>
                <c:ptCount val="1"/>
                <c:pt idx="0">
                  <c:v>Treap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height_a_lf!$D$2:$D$17</c15:sqref>
                  </c15:fullRef>
                </c:ext>
              </c:extLst>
              <c:f>height_a_lf!$D$2:$D$10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height_a_lf!$G$2:$G$17</c15:sqref>
                  </c15:fullRef>
                </c:ext>
              </c:extLst>
              <c:f>height_a_lf!$G$2:$G$10</c:f>
              <c:numCache>
                <c:formatCode>0.0</c:formatCode>
                <c:ptCount val="9"/>
                <c:pt idx="0">
                  <c:v>26.800799999999999</c:v>
                </c:pt>
                <c:pt idx="1">
                  <c:v>28.238299999999999</c:v>
                </c:pt>
                <c:pt idx="2">
                  <c:v>26.263000000000002</c:v>
                </c:pt>
                <c:pt idx="3">
                  <c:v>27.105499999999999</c:v>
                </c:pt>
                <c:pt idx="4">
                  <c:v>25.818999999999999</c:v>
                </c:pt>
                <c:pt idx="5">
                  <c:v>26.8599</c:v>
                </c:pt>
                <c:pt idx="6">
                  <c:v>27.2027</c:v>
                </c:pt>
                <c:pt idx="7">
                  <c:v>26.2866</c:v>
                </c:pt>
                <c:pt idx="8">
                  <c:v>26.697199999999999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BA-4CA1-AE8F-A1375F503A66}"/>
            </c:ext>
          </c:extLst>
        </c:ser>
        <c:ser>
          <c:idx val="4"/>
          <c:order val="3"/>
          <c:tx>
            <c:strRef>
              <c:f>height_a_lf!$H$1</c:f>
              <c:strCache>
                <c:ptCount val="1"/>
                <c:pt idx="0">
                  <c:v>Splay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height_a_lf!$D$2:$D$17</c15:sqref>
                  </c15:fullRef>
                </c:ext>
              </c:extLst>
              <c:f>height_a_lf!$D$2:$D$10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height_a_lf!$H$2:$H$17</c15:sqref>
                  </c15:fullRef>
                </c:ext>
              </c:extLst>
              <c:f>height_a_lf!$H$2:$H$10</c:f>
              <c:numCache>
                <c:formatCode>0.0</c:formatCode>
                <c:ptCount val="9"/>
                <c:pt idx="0">
                  <c:v>28.541599999999999</c:v>
                </c:pt>
                <c:pt idx="1">
                  <c:v>28.590699999999998</c:v>
                </c:pt>
                <c:pt idx="2">
                  <c:v>28.686699999999998</c:v>
                </c:pt>
                <c:pt idx="3">
                  <c:v>28.744299999999999</c:v>
                </c:pt>
                <c:pt idx="4">
                  <c:v>28.815799999999999</c:v>
                </c:pt>
                <c:pt idx="5">
                  <c:v>28.866399999999999</c:v>
                </c:pt>
                <c:pt idx="6">
                  <c:v>28.854800000000001</c:v>
                </c:pt>
                <c:pt idx="7">
                  <c:v>28.908300000000001</c:v>
                </c:pt>
                <c:pt idx="8">
                  <c:v>28.984200000000001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ABA-4CA1-AE8F-A1375F503A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9355568"/>
        <c:axId val="939356880"/>
      </c:lineChart>
      <c:catAx>
        <c:axId val="939355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Activity Ratio </a:t>
                </a:r>
                <a:r>
                  <a:rPr lang="en-US" altLang="zh-TW" baseline="0"/>
                  <a:t>(alpha)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9356880"/>
        <c:crosses val="autoZero"/>
        <c:auto val="1"/>
        <c:lblAlgn val="ctr"/>
        <c:lblOffset val="100"/>
        <c:noMultiLvlLbl val="0"/>
      </c:catAx>
      <c:valAx>
        <c:axId val="939356880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Cost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935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BST - Average Cost by Tree Size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BST!$E$31</c:f>
              <c:strCache>
                <c:ptCount val="1"/>
                <c:pt idx="0">
                  <c:v>search_average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BST!$D$32:$D$41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</c:numCache>
            </c:numRef>
          </c:cat>
          <c:val>
            <c:numRef>
              <c:f>BST!$E$32:$E$41</c:f>
              <c:numCache>
                <c:formatCode>0.0</c:formatCode>
                <c:ptCount val="10"/>
                <c:pt idx="0">
                  <c:v>3.8847200000000002</c:v>
                </c:pt>
                <c:pt idx="1">
                  <c:v>5.0490599999999999</c:v>
                </c:pt>
                <c:pt idx="2">
                  <c:v>6.1200400000000004</c:v>
                </c:pt>
                <c:pt idx="3">
                  <c:v>7.2916699999999999</c:v>
                </c:pt>
                <c:pt idx="4">
                  <c:v>8.5044900000000005</c:v>
                </c:pt>
                <c:pt idx="5">
                  <c:v>9.9408399999999997</c:v>
                </c:pt>
                <c:pt idx="6">
                  <c:v>11.5297</c:v>
                </c:pt>
                <c:pt idx="7">
                  <c:v>12.818899999999999</c:v>
                </c:pt>
                <c:pt idx="8">
                  <c:v>14.0855</c:v>
                </c:pt>
                <c:pt idx="9">
                  <c:v>15.6097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6A-4186-AD95-E1A5C3CF1EF6}"/>
            </c:ext>
          </c:extLst>
        </c:ser>
        <c:ser>
          <c:idx val="2"/>
          <c:order val="1"/>
          <c:tx>
            <c:strRef>
              <c:f>BST!$F$31</c:f>
              <c:strCache>
                <c:ptCount val="1"/>
                <c:pt idx="0">
                  <c:v>height_average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BST!$D$32:$D$41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</c:numCache>
            </c:numRef>
          </c:cat>
          <c:val>
            <c:numRef>
              <c:f>BST!$F$32:$F$41</c:f>
              <c:numCache>
                <c:formatCode>0.0</c:formatCode>
                <c:ptCount val="10"/>
                <c:pt idx="0">
                  <c:v>5.2688899999999999</c:v>
                </c:pt>
                <c:pt idx="1">
                  <c:v>7.6505400000000003</c:v>
                </c:pt>
                <c:pt idx="2">
                  <c:v>9.6965599999999998</c:v>
                </c:pt>
                <c:pt idx="3">
                  <c:v>11.617599999999999</c:v>
                </c:pt>
                <c:pt idx="4">
                  <c:v>14.016</c:v>
                </c:pt>
                <c:pt idx="5">
                  <c:v>16.2638</c:v>
                </c:pt>
                <c:pt idx="6">
                  <c:v>20.458200000000001</c:v>
                </c:pt>
                <c:pt idx="7">
                  <c:v>22.880199999999999</c:v>
                </c:pt>
                <c:pt idx="8">
                  <c:v>25.232199999999999</c:v>
                </c:pt>
                <c:pt idx="9">
                  <c:v>28.518599999999999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6A-4186-AD95-E1A5C3CF1EF6}"/>
            </c:ext>
          </c:extLst>
        </c:ser>
        <c:ser>
          <c:idx val="3"/>
          <c:order val="2"/>
          <c:tx>
            <c:strRef>
              <c:f>BST!$G$31</c:f>
              <c:strCache>
                <c:ptCount val="1"/>
                <c:pt idx="0">
                  <c:v>insert_average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BST!$D$32:$D$41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</c:numCache>
            </c:numRef>
          </c:cat>
          <c:val>
            <c:numRef>
              <c:f>BST!$G$32:$G$41</c:f>
              <c:numCache>
                <c:formatCode>0.0</c:formatCode>
                <c:ptCount val="10"/>
                <c:pt idx="0">
                  <c:v>5.3555599999999997</c:v>
                </c:pt>
                <c:pt idx="1">
                  <c:v>6.8763399999999999</c:v>
                </c:pt>
                <c:pt idx="2">
                  <c:v>7.5767199999999999</c:v>
                </c:pt>
                <c:pt idx="3">
                  <c:v>8.8858300000000003</c:v>
                </c:pt>
                <c:pt idx="4">
                  <c:v>10.2379</c:v>
                </c:pt>
                <c:pt idx="5">
                  <c:v>11.6791</c:v>
                </c:pt>
                <c:pt idx="6">
                  <c:v>13.2447</c:v>
                </c:pt>
                <c:pt idx="7">
                  <c:v>14.525600000000001</c:v>
                </c:pt>
                <c:pt idx="8">
                  <c:v>15.8576</c:v>
                </c:pt>
                <c:pt idx="9">
                  <c:v>17.368600000000001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6A-4186-AD95-E1A5C3CF1EF6}"/>
            </c:ext>
          </c:extLst>
        </c:ser>
        <c:ser>
          <c:idx val="4"/>
          <c:order val="3"/>
          <c:tx>
            <c:strRef>
              <c:f>BST!$H$31</c:f>
              <c:strCache>
                <c:ptCount val="1"/>
                <c:pt idx="0">
                  <c:v>delete_average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BST!$D$32:$D$41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</c:numCache>
            </c:numRef>
          </c:cat>
          <c:val>
            <c:numRef>
              <c:f>BST!$H$32:$H$41</c:f>
              <c:numCache>
                <c:formatCode>0.0</c:formatCode>
                <c:ptCount val="10"/>
                <c:pt idx="0">
                  <c:v>4.9777800000000001</c:v>
                </c:pt>
                <c:pt idx="1">
                  <c:v>6.2473099999999997</c:v>
                </c:pt>
                <c:pt idx="2">
                  <c:v>7.2116400000000001</c:v>
                </c:pt>
                <c:pt idx="3">
                  <c:v>8.4698200000000003</c:v>
                </c:pt>
                <c:pt idx="4">
                  <c:v>9.6666699999999999</c:v>
                </c:pt>
                <c:pt idx="5">
                  <c:v>11.0884</c:v>
                </c:pt>
                <c:pt idx="6">
                  <c:v>12.7294</c:v>
                </c:pt>
                <c:pt idx="7">
                  <c:v>13.991099999999999</c:v>
                </c:pt>
                <c:pt idx="8">
                  <c:v>15.3073</c:v>
                </c:pt>
                <c:pt idx="9">
                  <c:v>16.8245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6A-4186-AD95-E1A5C3CF1E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2509720"/>
        <c:axId val="792503160"/>
      </c:lineChart>
      <c:catAx>
        <c:axId val="792509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log n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503160"/>
        <c:crosses val="autoZero"/>
        <c:auto val="1"/>
        <c:lblAlgn val="ctr"/>
        <c:lblOffset val="100"/>
        <c:noMultiLvlLbl val="0"/>
      </c:catAx>
      <c:valAx>
        <c:axId val="792503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Cost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509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Successful Search - Worst</a:t>
            </a:r>
            <a:r>
              <a:rPr lang="en-US" altLang="zh-TW" baseline="0"/>
              <a:t> Cost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search_w_lf!$E$1</c:f>
              <c:strCache>
                <c:ptCount val="1"/>
                <c:pt idx="0">
                  <c:v>BST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search_w_lf!$D$2:$D$17</c15:sqref>
                  </c15:fullRef>
                </c:ext>
              </c:extLst>
              <c:f>search_w_lf!$D$2:$D$10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search_w_lf!$E$2:$E$17</c15:sqref>
                  </c15:fullRef>
                </c:ext>
              </c:extLst>
              <c:f>search_w_lf!$E$2:$E$10</c:f>
              <c:numCache>
                <c:formatCode>General</c:formatCode>
                <c:ptCount val="9"/>
                <c:pt idx="0">
                  <c:v>30</c:v>
                </c:pt>
                <c:pt idx="1">
                  <c:v>29</c:v>
                </c:pt>
                <c:pt idx="2">
                  <c:v>30</c:v>
                </c:pt>
                <c:pt idx="3">
                  <c:v>29</c:v>
                </c:pt>
                <c:pt idx="4">
                  <c:v>29</c:v>
                </c:pt>
                <c:pt idx="5">
                  <c:v>30</c:v>
                </c:pt>
                <c:pt idx="6">
                  <c:v>28</c:v>
                </c:pt>
                <c:pt idx="7">
                  <c:v>29</c:v>
                </c:pt>
                <c:pt idx="8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D1-4100-8433-4E729F9CE9CC}"/>
            </c:ext>
          </c:extLst>
        </c:ser>
        <c:ser>
          <c:idx val="2"/>
          <c:order val="1"/>
          <c:tx>
            <c:strRef>
              <c:f>search_w_lf!$F$1</c:f>
              <c:strCache>
                <c:ptCount val="1"/>
                <c:pt idx="0">
                  <c:v>AVL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search_w_lf!$D$2:$D$17</c15:sqref>
                  </c15:fullRef>
                </c:ext>
              </c:extLst>
              <c:f>search_w_lf!$D$2:$D$10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search_w_lf!$F$2:$F$17</c15:sqref>
                  </c15:fullRef>
                </c:ext>
              </c:extLst>
              <c:f>search_w_lf!$F$2:$F$10</c:f>
              <c:numCache>
                <c:formatCode>General</c:formatCode>
                <c:ptCount val="9"/>
                <c:pt idx="0">
                  <c:v>14</c:v>
                </c:pt>
                <c:pt idx="1">
                  <c:v>14</c:v>
                </c:pt>
                <c:pt idx="2">
                  <c:v>14</c:v>
                </c:pt>
                <c:pt idx="3">
                  <c:v>15</c:v>
                </c:pt>
                <c:pt idx="4">
                  <c:v>14</c:v>
                </c:pt>
                <c:pt idx="5">
                  <c:v>14</c:v>
                </c:pt>
                <c:pt idx="6">
                  <c:v>15</c:v>
                </c:pt>
                <c:pt idx="7">
                  <c:v>14</c:v>
                </c:pt>
                <c:pt idx="8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D1-4100-8433-4E729F9CE9CC}"/>
            </c:ext>
          </c:extLst>
        </c:ser>
        <c:ser>
          <c:idx val="3"/>
          <c:order val="2"/>
          <c:tx>
            <c:strRef>
              <c:f>search_w_lf!$G$1</c:f>
              <c:strCache>
                <c:ptCount val="1"/>
                <c:pt idx="0">
                  <c:v>Treap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search_w_lf!$D$2:$D$17</c15:sqref>
                  </c15:fullRef>
                </c:ext>
              </c:extLst>
              <c:f>search_w_lf!$D$2:$D$10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search_w_lf!$G$2:$G$17</c15:sqref>
                  </c15:fullRef>
                </c:ext>
              </c:extLst>
              <c:f>search_w_lf!$G$2:$G$10</c:f>
              <c:numCache>
                <c:formatCode>General</c:formatCode>
                <c:ptCount val="9"/>
                <c:pt idx="0">
                  <c:v>32</c:v>
                </c:pt>
                <c:pt idx="1">
                  <c:v>37</c:v>
                </c:pt>
                <c:pt idx="2">
                  <c:v>34</c:v>
                </c:pt>
                <c:pt idx="3">
                  <c:v>32</c:v>
                </c:pt>
                <c:pt idx="4">
                  <c:v>31</c:v>
                </c:pt>
                <c:pt idx="5">
                  <c:v>31</c:v>
                </c:pt>
                <c:pt idx="6">
                  <c:v>35</c:v>
                </c:pt>
                <c:pt idx="7">
                  <c:v>34</c:v>
                </c:pt>
                <c:pt idx="8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D1-4100-8433-4E729F9CE9CC}"/>
            </c:ext>
          </c:extLst>
        </c:ser>
        <c:ser>
          <c:idx val="4"/>
          <c:order val="3"/>
          <c:tx>
            <c:strRef>
              <c:f>search_w_lf!$H$1</c:f>
              <c:strCache>
                <c:ptCount val="1"/>
                <c:pt idx="0">
                  <c:v>Splay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search_w_lf!$D$2:$D$17</c15:sqref>
                  </c15:fullRef>
                </c:ext>
              </c:extLst>
              <c:f>search_w_lf!$D$2:$D$10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search_w_lf!$H$2:$H$17</c15:sqref>
                  </c15:fullRef>
                </c:ext>
              </c:extLst>
              <c:f>search_w_lf!$H$2:$H$10</c:f>
              <c:numCache>
                <c:formatCode>General</c:formatCode>
                <c:ptCount val="9"/>
                <c:pt idx="0">
                  <c:v>73</c:v>
                </c:pt>
                <c:pt idx="1">
                  <c:v>75</c:v>
                </c:pt>
                <c:pt idx="2">
                  <c:v>73</c:v>
                </c:pt>
                <c:pt idx="3">
                  <c:v>81</c:v>
                </c:pt>
                <c:pt idx="4">
                  <c:v>71</c:v>
                </c:pt>
                <c:pt idx="5">
                  <c:v>71</c:v>
                </c:pt>
                <c:pt idx="6">
                  <c:v>73</c:v>
                </c:pt>
                <c:pt idx="7">
                  <c:v>69</c:v>
                </c:pt>
                <c:pt idx="8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4D1-4100-8433-4E729F9CE9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9355568"/>
        <c:axId val="939356880"/>
      </c:lineChart>
      <c:catAx>
        <c:axId val="939355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Activity Ratio </a:t>
                </a:r>
                <a:r>
                  <a:rPr lang="en-US" altLang="zh-TW" baseline="0"/>
                  <a:t>(alpha)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9356880"/>
        <c:crosses val="autoZero"/>
        <c:auto val="1"/>
        <c:lblAlgn val="ctr"/>
        <c:lblOffset val="100"/>
        <c:noMultiLvlLbl val="0"/>
      </c:catAx>
      <c:valAx>
        <c:axId val="939356880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Cost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935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Successful Search - Average</a:t>
            </a:r>
            <a:r>
              <a:rPr lang="en-US" altLang="zh-TW" baseline="0"/>
              <a:t> Cost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search_a_lf!$E$1</c:f>
              <c:strCache>
                <c:ptCount val="1"/>
                <c:pt idx="0">
                  <c:v>BST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search_a_lf!$D$2:$D$17</c15:sqref>
                  </c15:fullRef>
                </c:ext>
              </c:extLst>
              <c:f>search_a_lf!$D$2:$D$10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search_a_lf!$E$2:$E$17</c15:sqref>
                  </c15:fullRef>
                </c:ext>
              </c:extLst>
              <c:f>search_a_lf!$E$2:$E$10</c:f>
              <c:numCache>
                <c:formatCode>0.0</c:formatCode>
                <c:ptCount val="9"/>
                <c:pt idx="0">
                  <c:v>14.505599999999999</c:v>
                </c:pt>
                <c:pt idx="1">
                  <c:v>14.0855</c:v>
                </c:pt>
                <c:pt idx="2">
                  <c:v>14.005000000000001</c:v>
                </c:pt>
                <c:pt idx="3">
                  <c:v>14.001300000000001</c:v>
                </c:pt>
                <c:pt idx="4">
                  <c:v>13.954000000000001</c:v>
                </c:pt>
                <c:pt idx="5">
                  <c:v>13.939500000000001</c:v>
                </c:pt>
                <c:pt idx="6">
                  <c:v>13.807399999999999</c:v>
                </c:pt>
                <c:pt idx="7">
                  <c:v>14.7478</c:v>
                </c:pt>
                <c:pt idx="8">
                  <c:v>13.7098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FD-4A8C-AF38-AE38150AE485}"/>
            </c:ext>
          </c:extLst>
        </c:ser>
        <c:ser>
          <c:idx val="2"/>
          <c:order val="1"/>
          <c:tx>
            <c:strRef>
              <c:f>search_a_lf!$F$1</c:f>
              <c:strCache>
                <c:ptCount val="1"/>
                <c:pt idx="0">
                  <c:v>AVL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search_a_lf!$D$2:$D$17</c15:sqref>
                  </c15:fullRef>
                </c:ext>
              </c:extLst>
              <c:f>search_a_lf!$D$2:$D$10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search_a_lf!$F$2:$F$17</c15:sqref>
                  </c15:fullRef>
                </c:ext>
              </c:extLst>
              <c:f>search_a_lf!$F$2:$F$10</c:f>
              <c:numCache>
                <c:formatCode>0.0</c:formatCode>
                <c:ptCount val="9"/>
                <c:pt idx="0">
                  <c:v>11.2455</c:v>
                </c:pt>
                <c:pt idx="1">
                  <c:v>11.245900000000001</c:v>
                </c:pt>
                <c:pt idx="2">
                  <c:v>11.238899999999999</c:v>
                </c:pt>
                <c:pt idx="3">
                  <c:v>11.240500000000001</c:v>
                </c:pt>
                <c:pt idx="4">
                  <c:v>11.2326</c:v>
                </c:pt>
                <c:pt idx="5">
                  <c:v>11.2287</c:v>
                </c:pt>
                <c:pt idx="6">
                  <c:v>11.246499999999999</c:v>
                </c:pt>
                <c:pt idx="7">
                  <c:v>11.246600000000001</c:v>
                </c:pt>
                <c:pt idx="8">
                  <c:v>11.229799999999999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FD-4A8C-AF38-AE38150AE485}"/>
            </c:ext>
          </c:extLst>
        </c:ser>
        <c:ser>
          <c:idx val="3"/>
          <c:order val="2"/>
          <c:tx>
            <c:strRef>
              <c:f>search_a_lf!$G$1</c:f>
              <c:strCache>
                <c:ptCount val="1"/>
                <c:pt idx="0">
                  <c:v>Treap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search_a_lf!$D$2:$D$17</c15:sqref>
                  </c15:fullRef>
                </c:ext>
              </c:extLst>
              <c:f>search_a_lf!$D$2:$D$10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search_a_lf!$G$2:$G$17</c15:sqref>
                  </c15:fullRef>
                </c:ext>
              </c:extLst>
              <c:f>search_a_lf!$G$2:$G$10</c:f>
              <c:numCache>
                <c:formatCode>0.0</c:formatCode>
                <c:ptCount val="9"/>
                <c:pt idx="0">
                  <c:v>15.134499999999999</c:v>
                </c:pt>
                <c:pt idx="1">
                  <c:v>14.9771</c:v>
                </c:pt>
                <c:pt idx="2">
                  <c:v>14.6816</c:v>
                </c:pt>
                <c:pt idx="3">
                  <c:v>15.1477</c:v>
                </c:pt>
                <c:pt idx="4">
                  <c:v>14.579599999999999</c:v>
                </c:pt>
                <c:pt idx="5">
                  <c:v>15.1365</c:v>
                </c:pt>
                <c:pt idx="6">
                  <c:v>15.148300000000001</c:v>
                </c:pt>
                <c:pt idx="7">
                  <c:v>14.6822</c:v>
                </c:pt>
                <c:pt idx="8">
                  <c:v>14.766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FFD-4A8C-AF38-AE38150AE485}"/>
            </c:ext>
          </c:extLst>
        </c:ser>
        <c:ser>
          <c:idx val="4"/>
          <c:order val="3"/>
          <c:tx>
            <c:strRef>
              <c:f>search_a_lf!$H$1</c:f>
              <c:strCache>
                <c:ptCount val="1"/>
                <c:pt idx="0">
                  <c:v>Splay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search_a_lf!$D$2:$D$17</c15:sqref>
                  </c15:fullRef>
                </c:ext>
              </c:extLst>
              <c:f>search_a_lf!$D$2:$D$10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search_a_lf!$H$2:$H$17</c15:sqref>
                  </c15:fullRef>
                </c:ext>
              </c:extLst>
              <c:f>search_a_lf!$H$2:$H$10</c:f>
              <c:numCache>
                <c:formatCode>0.0</c:formatCode>
                <c:ptCount val="9"/>
                <c:pt idx="0">
                  <c:v>29.737300000000001</c:v>
                </c:pt>
                <c:pt idx="1">
                  <c:v>29.7852</c:v>
                </c:pt>
                <c:pt idx="2">
                  <c:v>29.773099999999999</c:v>
                </c:pt>
                <c:pt idx="3">
                  <c:v>29.820599999999999</c:v>
                </c:pt>
                <c:pt idx="4">
                  <c:v>29.8567</c:v>
                </c:pt>
                <c:pt idx="5">
                  <c:v>29.910399999999999</c:v>
                </c:pt>
                <c:pt idx="6">
                  <c:v>29.922000000000001</c:v>
                </c:pt>
                <c:pt idx="7">
                  <c:v>29.935400000000001</c:v>
                </c:pt>
                <c:pt idx="8">
                  <c:v>30.011199999999999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FFD-4A8C-AF38-AE38150AE4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9355568"/>
        <c:axId val="939356880"/>
      </c:lineChart>
      <c:catAx>
        <c:axId val="939355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Activity Ratio </a:t>
                </a:r>
                <a:r>
                  <a:rPr lang="en-US" altLang="zh-TW" baseline="0"/>
                  <a:t>(alpha)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9356880"/>
        <c:crosses val="autoZero"/>
        <c:auto val="1"/>
        <c:lblAlgn val="ctr"/>
        <c:lblOffset val="100"/>
        <c:noMultiLvlLbl val="0"/>
      </c:catAx>
      <c:valAx>
        <c:axId val="939356880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Cost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935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Insert - Worst</a:t>
            </a:r>
            <a:r>
              <a:rPr lang="en-US" altLang="zh-TW" baseline="0"/>
              <a:t> Cost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insert_w_lf!$E$1</c:f>
              <c:strCache>
                <c:ptCount val="1"/>
                <c:pt idx="0">
                  <c:v>BST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insert_w_lf!$D$2:$D$17</c15:sqref>
                  </c15:fullRef>
                </c:ext>
              </c:extLst>
              <c:f>insert_w_lf!$D$2:$D$10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insert_w_lf!$E$2:$E$17</c15:sqref>
                  </c15:fullRef>
                </c:ext>
              </c:extLst>
              <c:f>insert_w_lf!$E$2:$E$10</c:f>
              <c:numCache>
                <c:formatCode>0</c:formatCode>
                <c:ptCount val="9"/>
                <c:pt idx="0">
                  <c:v>30</c:v>
                </c:pt>
                <c:pt idx="1">
                  <c:v>29</c:v>
                </c:pt>
                <c:pt idx="2">
                  <c:v>30</c:v>
                </c:pt>
                <c:pt idx="3">
                  <c:v>29</c:v>
                </c:pt>
                <c:pt idx="4">
                  <c:v>30</c:v>
                </c:pt>
                <c:pt idx="5">
                  <c:v>30</c:v>
                </c:pt>
                <c:pt idx="6">
                  <c:v>29</c:v>
                </c:pt>
                <c:pt idx="7">
                  <c:v>29</c:v>
                </c:pt>
                <c:pt idx="8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27-445A-B211-76A589E12DDB}"/>
            </c:ext>
          </c:extLst>
        </c:ser>
        <c:ser>
          <c:idx val="2"/>
          <c:order val="1"/>
          <c:tx>
            <c:strRef>
              <c:f>insert_w_lf!$F$1</c:f>
              <c:strCache>
                <c:ptCount val="1"/>
                <c:pt idx="0">
                  <c:v>AVL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insert_w_lf!$D$2:$D$17</c15:sqref>
                  </c15:fullRef>
                </c:ext>
              </c:extLst>
              <c:f>insert_w_lf!$D$2:$D$10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insert_w_lf!$F$2:$F$17</c15:sqref>
                  </c15:fullRef>
                </c:ext>
              </c:extLst>
              <c:f>insert_w_lf!$F$2:$F$10</c:f>
              <c:numCache>
                <c:formatCode>0</c:formatCode>
                <c:ptCount val="9"/>
                <c:pt idx="0">
                  <c:v>32</c:v>
                </c:pt>
                <c:pt idx="1">
                  <c:v>32</c:v>
                </c:pt>
                <c:pt idx="2">
                  <c:v>32</c:v>
                </c:pt>
                <c:pt idx="3">
                  <c:v>32</c:v>
                </c:pt>
                <c:pt idx="4">
                  <c:v>32</c:v>
                </c:pt>
                <c:pt idx="5">
                  <c:v>32</c:v>
                </c:pt>
                <c:pt idx="6">
                  <c:v>34</c:v>
                </c:pt>
                <c:pt idx="7">
                  <c:v>34</c:v>
                </c:pt>
                <c:pt idx="8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27-445A-B211-76A589E12DDB}"/>
            </c:ext>
          </c:extLst>
        </c:ser>
        <c:ser>
          <c:idx val="3"/>
          <c:order val="2"/>
          <c:tx>
            <c:strRef>
              <c:f>insert_w_lf!$G$1</c:f>
              <c:strCache>
                <c:ptCount val="1"/>
                <c:pt idx="0">
                  <c:v>Treap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insert_w_lf!$D$2:$D$17</c15:sqref>
                  </c15:fullRef>
                </c:ext>
              </c:extLst>
              <c:f>insert_w_lf!$D$2:$D$10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insert_w_lf!$G$2:$G$17</c15:sqref>
                  </c15:fullRef>
                </c:ext>
              </c:extLst>
              <c:f>insert_w_lf!$G$2:$G$10</c:f>
              <c:numCache>
                <c:formatCode>0</c:formatCode>
                <c:ptCount val="9"/>
                <c:pt idx="0">
                  <c:v>50</c:v>
                </c:pt>
                <c:pt idx="1">
                  <c:v>49</c:v>
                </c:pt>
                <c:pt idx="2">
                  <c:v>49</c:v>
                </c:pt>
                <c:pt idx="3">
                  <c:v>49</c:v>
                </c:pt>
                <c:pt idx="4">
                  <c:v>56</c:v>
                </c:pt>
                <c:pt idx="5">
                  <c:v>51</c:v>
                </c:pt>
                <c:pt idx="6">
                  <c:v>57</c:v>
                </c:pt>
                <c:pt idx="7">
                  <c:v>58</c:v>
                </c:pt>
                <c:pt idx="8">
                  <c:v>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27-445A-B211-76A589E12DDB}"/>
            </c:ext>
          </c:extLst>
        </c:ser>
        <c:ser>
          <c:idx val="4"/>
          <c:order val="3"/>
          <c:tx>
            <c:strRef>
              <c:f>insert_w_lf!$H$1</c:f>
              <c:strCache>
                <c:ptCount val="1"/>
                <c:pt idx="0">
                  <c:v>Splay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insert_w_lf!$D$2:$D$17</c15:sqref>
                  </c15:fullRef>
                </c:ext>
              </c:extLst>
              <c:f>insert_w_lf!$D$2:$D$10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insert_w_lf!$H$2:$H$17</c15:sqref>
                  </c15:fullRef>
                </c:ext>
              </c:extLst>
              <c:f>insert_w_lf!$H$2:$H$10</c:f>
              <c:numCache>
                <c:formatCode>0</c:formatCode>
                <c:ptCount val="9"/>
                <c:pt idx="0">
                  <c:v>73</c:v>
                </c:pt>
                <c:pt idx="1">
                  <c:v>69</c:v>
                </c:pt>
                <c:pt idx="2">
                  <c:v>75</c:v>
                </c:pt>
                <c:pt idx="3">
                  <c:v>75</c:v>
                </c:pt>
                <c:pt idx="4">
                  <c:v>75</c:v>
                </c:pt>
                <c:pt idx="5">
                  <c:v>79</c:v>
                </c:pt>
                <c:pt idx="6">
                  <c:v>85</c:v>
                </c:pt>
                <c:pt idx="7">
                  <c:v>73</c:v>
                </c:pt>
                <c:pt idx="8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027-445A-B211-76A589E12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9355568"/>
        <c:axId val="939356880"/>
      </c:lineChart>
      <c:catAx>
        <c:axId val="939355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Activity Ratio </a:t>
                </a:r>
                <a:r>
                  <a:rPr lang="en-US" altLang="zh-TW" baseline="0"/>
                  <a:t>(alpha)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9356880"/>
        <c:crosses val="autoZero"/>
        <c:auto val="1"/>
        <c:lblAlgn val="ctr"/>
        <c:lblOffset val="100"/>
        <c:noMultiLvlLbl val="0"/>
      </c:catAx>
      <c:valAx>
        <c:axId val="939356880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Cost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935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Insert - Average</a:t>
            </a:r>
            <a:r>
              <a:rPr lang="en-US" altLang="zh-TW" baseline="0"/>
              <a:t> Cost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insert_a_lf!$E$1</c:f>
              <c:strCache>
                <c:ptCount val="1"/>
                <c:pt idx="0">
                  <c:v>BST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insert_a_lf!$D$2:$D$17</c15:sqref>
                  </c15:fullRef>
                </c:ext>
              </c:extLst>
              <c:f>insert_a_lf!$D$2:$D$10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insert_a_lf!$E$2:$E$17</c15:sqref>
                  </c15:fullRef>
                </c:ext>
              </c:extLst>
              <c:f>insert_a_lf!$E$2:$E$10</c:f>
              <c:numCache>
                <c:formatCode>0.0</c:formatCode>
                <c:ptCount val="9"/>
                <c:pt idx="0">
                  <c:v>16.336400000000001</c:v>
                </c:pt>
                <c:pt idx="1">
                  <c:v>15.8576</c:v>
                </c:pt>
                <c:pt idx="2">
                  <c:v>15.7828</c:v>
                </c:pt>
                <c:pt idx="3">
                  <c:v>15.770200000000001</c:v>
                </c:pt>
                <c:pt idx="4">
                  <c:v>15.7173</c:v>
                </c:pt>
                <c:pt idx="5">
                  <c:v>15.6846</c:v>
                </c:pt>
                <c:pt idx="6">
                  <c:v>15.518000000000001</c:v>
                </c:pt>
                <c:pt idx="7">
                  <c:v>16.465399999999999</c:v>
                </c:pt>
                <c:pt idx="8">
                  <c:v>15.4376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28-473E-A0E8-8831A8867DE0}"/>
            </c:ext>
          </c:extLst>
        </c:ser>
        <c:ser>
          <c:idx val="2"/>
          <c:order val="1"/>
          <c:tx>
            <c:strRef>
              <c:f>insert_a_lf!$F$1</c:f>
              <c:strCache>
                <c:ptCount val="1"/>
                <c:pt idx="0">
                  <c:v>AVL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insert_a_lf!$D$2:$D$17</c15:sqref>
                  </c15:fullRef>
                </c:ext>
              </c:extLst>
              <c:f>insert_a_lf!$D$2:$D$10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insert_a_lf!$F$2:$F$17</c15:sqref>
                  </c15:fullRef>
                </c:ext>
              </c:extLst>
              <c:f>insert_a_lf!$F$2:$F$10</c:f>
              <c:numCache>
                <c:formatCode>0.0</c:formatCode>
                <c:ptCount val="9"/>
                <c:pt idx="0">
                  <c:v>27.029499999999999</c:v>
                </c:pt>
                <c:pt idx="1">
                  <c:v>27.013999999999999</c:v>
                </c:pt>
                <c:pt idx="2">
                  <c:v>27.011299999999999</c:v>
                </c:pt>
                <c:pt idx="3">
                  <c:v>27.004799999999999</c:v>
                </c:pt>
                <c:pt idx="4">
                  <c:v>26.9876</c:v>
                </c:pt>
                <c:pt idx="5">
                  <c:v>26.985800000000001</c:v>
                </c:pt>
                <c:pt idx="6">
                  <c:v>27.017900000000001</c:v>
                </c:pt>
                <c:pt idx="7">
                  <c:v>26.984100000000002</c:v>
                </c:pt>
                <c:pt idx="8">
                  <c:v>26.965199999999999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28-473E-A0E8-8831A8867DE0}"/>
            </c:ext>
          </c:extLst>
        </c:ser>
        <c:ser>
          <c:idx val="3"/>
          <c:order val="2"/>
          <c:tx>
            <c:strRef>
              <c:f>insert_a_lf!$G$1</c:f>
              <c:strCache>
                <c:ptCount val="1"/>
                <c:pt idx="0">
                  <c:v>Treap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insert_a_lf!$D$2:$D$17</c15:sqref>
                  </c15:fullRef>
                </c:ext>
              </c:extLst>
              <c:f>insert_a_lf!$D$2:$D$10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insert_a_lf!$G$2:$G$17</c15:sqref>
                  </c15:fullRef>
                </c:ext>
              </c:extLst>
              <c:f>insert_a_lf!$G$2:$G$10</c:f>
              <c:numCache>
                <c:formatCode>0.0</c:formatCode>
                <c:ptCount val="9"/>
                <c:pt idx="0">
                  <c:v>19.1112</c:v>
                </c:pt>
                <c:pt idx="1">
                  <c:v>18.997699999999998</c:v>
                </c:pt>
                <c:pt idx="2">
                  <c:v>18.707599999999999</c:v>
                </c:pt>
                <c:pt idx="3">
                  <c:v>19.163699999999999</c:v>
                </c:pt>
                <c:pt idx="4">
                  <c:v>18.599299999999999</c:v>
                </c:pt>
                <c:pt idx="5">
                  <c:v>19.142299999999999</c:v>
                </c:pt>
                <c:pt idx="6">
                  <c:v>19.152799999999999</c:v>
                </c:pt>
                <c:pt idx="7">
                  <c:v>18.686800000000002</c:v>
                </c:pt>
                <c:pt idx="8">
                  <c:v>18.796500000000002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28-473E-A0E8-8831A8867DE0}"/>
            </c:ext>
          </c:extLst>
        </c:ser>
        <c:ser>
          <c:idx val="4"/>
          <c:order val="3"/>
          <c:tx>
            <c:strRef>
              <c:f>insert_a_lf!$H$1</c:f>
              <c:strCache>
                <c:ptCount val="1"/>
                <c:pt idx="0">
                  <c:v>Splay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insert_a_lf!$D$2:$D$17</c15:sqref>
                  </c15:fullRef>
                </c:ext>
              </c:extLst>
              <c:f>insert_a_lf!$D$2:$D$10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insert_a_lf!$H$2:$H$17</c15:sqref>
                  </c15:fullRef>
                </c:ext>
              </c:extLst>
              <c:f>insert_a_lf!$H$2:$H$10</c:f>
              <c:numCache>
                <c:formatCode>0.0</c:formatCode>
                <c:ptCount val="9"/>
                <c:pt idx="0">
                  <c:v>33.627400000000002</c:v>
                </c:pt>
                <c:pt idx="1">
                  <c:v>33.5867</c:v>
                </c:pt>
                <c:pt idx="2">
                  <c:v>33.648800000000001</c:v>
                </c:pt>
                <c:pt idx="3">
                  <c:v>33.639200000000002</c:v>
                </c:pt>
                <c:pt idx="4">
                  <c:v>33.574100000000001</c:v>
                </c:pt>
                <c:pt idx="5">
                  <c:v>33.583500000000001</c:v>
                </c:pt>
                <c:pt idx="6">
                  <c:v>33.587499999999999</c:v>
                </c:pt>
                <c:pt idx="7">
                  <c:v>33.597099999999998</c:v>
                </c:pt>
                <c:pt idx="8">
                  <c:v>33.5702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F28-473E-A0E8-8831A8867D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9355568"/>
        <c:axId val="939356880"/>
      </c:lineChart>
      <c:catAx>
        <c:axId val="939355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Activity Ratio </a:t>
                </a:r>
                <a:r>
                  <a:rPr lang="en-US" altLang="zh-TW" baseline="0"/>
                  <a:t>(alpha)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9356880"/>
        <c:crosses val="autoZero"/>
        <c:auto val="1"/>
        <c:lblAlgn val="ctr"/>
        <c:lblOffset val="100"/>
        <c:noMultiLvlLbl val="0"/>
      </c:catAx>
      <c:valAx>
        <c:axId val="939356880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Cost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935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Delete - Worst</a:t>
            </a:r>
            <a:r>
              <a:rPr lang="en-US" altLang="zh-TW" baseline="0"/>
              <a:t> Cost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delete_w_lf!$E$1</c:f>
              <c:strCache>
                <c:ptCount val="1"/>
                <c:pt idx="0">
                  <c:v>BST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delete_w_lf!$D$2:$D$17</c15:sqref>
                  </c15:fullRef>
                </c:ext>
              </c:extLst>
              <c:f>delete_w_lf!$D$2:$D$10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delete_w_lf!$E$2:$E$17</c15:sqref>
                  </c15:fullRef>
                </c:ext>
              </c:extLst>
              <c:f>delete_w_lf!$E$2:$E$10</c:f>
              <c:numCache>
                <c:formatCode>0</c:formatCode>
                <c:ptCount val="9"/>
                <c:pt idx="0">
                  <c:v>29</c:v>
                </c:pt>
                <c:pt idx="1">
                  <c:v>28</c:v>
                </c:pt>
                <c:pt idx="2">
                  <c:v>29</c:v>
                </c:pt>
                <c:pt idx="3">
                  <c:v>28</c:v>
                </c:pt>
                <c:pt idx="4">
                  <c:v>28</c:v>
                </c:pt>
                <c:pt idx="5">
                  <c:v>30</c:v>
                </c:pt>
                <c:pt idx="6">
                  <c:v>29</c:v>
                </c:pt>
                <c:pt idx="7">
                  <c:v>29</c:v>
                </c:pt>
                <c:pt idx="8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3E-4872-9C31-9DF19352A490}"/>
            </c:ext>
          </c:extLst>
        </c:ser>
        <c:ser>
          <c:idx val="2"/>
          <c:order val="1"/>
          <c:tx>
            <c:strRef>
              <c:f>delete_w_lf!$F$1</c:f>
              <c:strCache>
                <c:ptCount val="1"/>
                <c:pt idx="0">
                  <c:v>AVL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delete_w_lf!$D$2:$D$17</c15:sqref>
                  </c15:fullRef>
                </c:ext>
              </c:extLst>
              <c:f>delete_w_lf!$D$2:$D$10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delete_w_lf!$F$2:$F$17</c15:sqref>
                  </c15:fullRef>
                </c:ext>
              </c:extLst>
              <c:f>delete_w_lf!$F$2:$F$10</c:f>
              <c:numCache>
                <c:formatCode>0</c:formatCode>
                <c:ptCount val="9"/>
                <c:pt idx="0">
                  <c:v>27</c:v>
                </c:pt>
                <c:pt idx="1">
                  <c:v>27</c:v>
                </c:pt>
                <c:pt idx="2">
                  <c:v>28</c:v>
                </c:pt>
                <c:pt idx="3">
                  <c:v>28</c:v>
                </c:pt>
                <c:pt idx="4">
                  <c:v>28</c:v>
                </c:pt>
                <c:pt idx="5">
                  <c:v>29</c:v>
                </c:pt>
                <c:pt idx="6">
                  <c:v>29</c:v>
                </c:pt>
                <c:pt idx="7">
                  <c:v>29</c:v>
                </c:pt>
                <c:pt idx="8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3E-4872-9C31-9DF19352A490}"/>
            </c:ext>
          </c:extLst>
        </c:ser>
        <c:ser>
          <c:idx val="3"/>
          <c:order val="2"/>
          <c:tx>
            <c:strRef>
              <c:f>delete_w_lf!$G$1</c:f>
              <c:strCache>
                <c:ptCount val="1"/>
                <c:pt idx="0">
                  <c:v>Treap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delete_w_lf!$D$2:$D$17</c15:sqref>
                  </c15:fullRef>
                </c:ext>
              </c:extLst>
              <c:f>delete_w_lf!$D$2:$D$10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delete_w_lf!$G$2:$G$17</c15:sqref>
                  </c15:fullRef>
                </c:ext>
              </c:extLst>
              <c:f>delete_w_lf!$G$2:$G$10</c:f>
              <c:numCache>
                <c:formatCode>0</c:formatCode>
                <c:ptCount val="9"/>
                <c:pt idx="0">
                  <c:v>34</c:v>
                </c:pt>
                <c:pt idx="1">
                  <c:v>36</c:v>
                </c:pt>
                <c:pt idx="2">
                  <c:v>33</c:v>
                </c:pt>
                <c:pt idx="3">
                  <c:v>32</c:v>
                </c:pt>
                <c:pt idx="4">
                  <c:v>33</c:v>
                </c:pt>
                <c:pt idx="5">
                  <c:v>33</c:v>
                </c:pt>
                <c:pt idx="6">
                  <c:v>35</c:v>
                </c:pt>
                <c:pt idx="7">
                  <c:v>36</c:v>
                </c:pt>
                <c:pt idx="8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3E-4872-9C31-9DF19352A490}"/>
            </c:ext>
          </c:extLst>
        </c:ser>
        <c:ser>
          <c:idx val="4"/>
          <c:order val="3"/>
          <c:tx>
            <c:strRef>
              <c:f>delete_w_lf!$H$1</c:f>
              <c:strCache>
                <c:ptCount val="1"/>
                <c:pt idx="0">
                  <c:v>Splay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delete_w_lf!$D$2:$D$17</c15:sqref>
                  </c15:fullRef>
                </c:ext>
              </c:extLst>
              <c:f>delete_w_lf!$D$2:$D$10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delete_w_lf!$H$2:$H$17</c15:sqref>
                  </c15:fullRef>
                </c:ext>
              </c:extLst>
              <c:f>delete_w_lf!$H$2:$H$10</c:f>
              <c:numCache>
                <c:formatCode>0</c:formatCode>
                <c:ptCount val="9"/>
                <c:pt idx="0">
                  <c:v>66</c:v>
                </c:pt>
                <c:pt idx="1">
                  <c:v>72</c:v>
                </c:pt>
                <c:pt idx="2">
                  <c:v>67</c:v>
                </c:pt>
                <c:pt idx="3">
                  <c:v>69</c:v>
                </c:pt>
                <c:pt idx="4">
                  <c:v>69</c:v>
                </c:pt>
                <c:pt idx="5">
                  <c:v>73</c:v>
                </c:pt>
                <c:pt idx="6">
                  <c:v>71</c:v>
                </c:pt>
                <c:pt idx="7">
                  <c:v>71</c:v>
                </c:pt>
                <c:pt idx="8">
                  <c:v>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43E-4872-9C31-9DF19352A4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9355568"/>
        <c:axId val="939356880"/>
      </c:lineChart>
      <c:catAx>
        <c:axId val="939355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Activity Ratio </a:t>
                </a:r>
                <a:r>
                  <a:rPr lang="en-US" altLang="zh-TW" baseline="0"/>
                  <a:t>(alpha)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9356880"/>
        <c:crosses val="autoZero"/>
        <c:auto val="1"/>
        <c:lblAlgn val="ctr"/>
        <c:lblOffset val="100"/>
        <c:noMultiLvlLbl val="0"/>
      </c:catAx>
      <c:valAx>
        <c:axId val="939356880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Cost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935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Delete - Average</a:t>
            </a:r>
            <a:r>
              <a:rPr lang="en-US" altLang="zh-TW" baseline="0"/>
              <a:t> Cost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deletek_a_lf!$E$1</c:f>
              <c:strCache>
                <c:ptCount val="1"/>
                <c:pt idx="0">
                  <c:v>BST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deletek_a_lf!$D$2:$D$17</c15:sqref>
                  </c15:fullRef>
                </c:ext>
              </c:extLst>
              <c:f>deletek_a_lf!$D$2:$D$10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deletek_a_lf!$E$2:$E$17</c15:sqref>
                  </c15:fullRef>
                </c:ext>
              </c:extLst>
              <c:f>deletek_a_lf!$E$2:$E$10</c:f>
              <c:numCache>
                <c:formatCode>0.0</c:formatCode>
                <c:ptCount val="9"/>
                <c:pt idx="0">
                  <c:v>15.8108</c:v>
                </c:pt>
                <c:pt idx="1">
                  <c:v>15.3073</c:v>
                </c:pt>
                <c:pt idx="2">
                  <c:v>15.243</c:v>
                </c:pt>
                <c:pt idx="3">
                  <c:v>15.2233</c:v>
                </c:pt>
                <c:pt idx="4">
                  <c:v>15.1905</c:v>
                </c:pt>
                <c:pt idx="5">
                  <c:v>15.1585</c:v>
                </c:pt>
                <c:pt idx="6">
                  <c:v>14.997999999999999</c:v>
                </c:pt>
                <c:pt idx="7">
                  <c:v>15.9411</c:v>
                </c:pt>
                <c:pt idx="8">
                  <c:v>14.9079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F1-40D9-8DF2-F802DBBDE26E}"/>
            </c:ext>
          </c:extLst>
        </c:ser>
        <c:ser>
          <c:idx val="2"/>
          <c:order val="1"/>
          <c:tx>
            <c:strRef>
              <c:f>deletek_a_lf!$F$1</c:f>
              <c:strCache>
                <c:ptCount val="1"/>
                <c:pt idx="0">
                  <c:v>AVL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deletek_a_lf!$D$2:$D$17</c15:sqref>
                  </c15:fullRef>
                </c:ext>
              </c:extLst>
              <c:f>deletek_a_lf!$D$2:$D$10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deletek_a_lf!$F$2:$F$17</c15:sqref>
                  </c15:fullRef>
                </c:ext>
              </c:extLst>
              <c:f>deletek_a_lf!$F$2:$F$10</c:f>
              <c:numCache>
                <c:formatCode>0.0</c:formatCode>
                <c:ptCount val="9"/>
                <c:pt idx="0">
                  <c:v>23.933599999999998</c:v>
                </c:pt>
                <c:pt idx="1">
                  <c:v>23.915299999999998</c:v>
                </c:pt>
                <c:pt idx="2">
                  <c:v>23.9084</c:v>
                </c:pt>
                <c:pt idx="3">
                  <c:v>23.904</c:v>
                </c:pt>
                <c:pt idx="4">
                  <c:v>23.907599999999999</c:v>
                </c:pt>
                <c:pt idx="5">
                  <c:v>23.9023</c:v>
                </c:pt>
                <c:pt idx="6">
                  <c:v>23.926200000000001</c:v>
                </c:pt>
                <c:pt idx="7">
                  <c:v>23.902699999999999</c:v>
                </c:pt>
                <c:pt idx="8">
                  <c:v>23.889199999999999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F1-40D9-8DF2-F802DBBDE26E}"/>
            </c:ext>
          </c:extLst>
        </c:ser>
        <c:ser>
          <c:idx val="3"/>
          <c:order val="2"/>
          <c:tx>
            <c:strRef>
              <c:f>deletek_a_lf!$G$1</c:f>
              <c:strCache>
                <c:ptCount val="1"/>
                <c:pt idx="0">
                  <c:v>Treap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deletek_a_lf!$D$2:$D$17</c15:sqref>
                  </c15:fullRef>
                </c:ext>
              </c:extLst>
              <c:f>deletek_a_lf!$D$2:$D$10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deletek_a_lf!$G$2:$G$17</c15:sqref>
                  </c15:fullRef>
                </c:ext>
              </c:extLst>
              <c:f>deletek_a_lf!$G$2:$G$10</c:f>
              <c:numCache>
                <c:formatCode>0.0</c:formatCode>
                <c:ptCount val="9"/>
                <c:pt idx="0">
                  <c:v>17.1036</c:v>
                </c:pt>
                <c:pt idx="1">
                  <c:v>16.968</c:v>
                </c:pt>
                <c:pt idx="2">
                  <c:v>16.661200000000001</c:v>
                </c:pt>
                <c:pt idx="3">
                  <c:v>17.1541</c:v>
                </c:pt>
                <c:pt idx="4">
                  <c:v>16.5808</c:v>
                </c:pt>
                <c:pt idx="5">
                  <c:v>17.119</c:v>
                </c:pt>
                <c:pt idx="6">
                  <c:v>17.1496</c:v>
                </c:pt>
                <c:pt idx="7">
                  <c:v>16.695399999999999</c:v>
                </c:pt>
                <c:pt idx="8">
                  <c:v>16.7896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F1-40D9-8DF2-F802DBBDE26E}"/>
            </c:ext>
          </c:extLst>
        </c:ser>
        <c:ser>
          <c:idx val="4"/>
          <c:order val="3"/>
          <c:tx>
            <c:strRef>
              <c:f>deletek_a_lf!$H$1</c:f>
              <c:strCache>
                <c:ptCount val="1"/>
                <c:pt idx="0">
                  <c:v>Splay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deletek_a_lf!$D$2:$D$17</c15:sqref>
                  </c15:fullRef>
                </c:ext>
              </c:extLst>
              <c:f>deletek_a_lf!$D$2:$D$10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deletek_a_lf!$H$2:$H$17</c15:sqref>
                  </c15:fullRef>
                </c:ext>
              </c:extLst>
              <c:f>deletek_a_lf!$H$2:$H$10</c:f>
              <c:numCache>
                <c:formatCode>0.0</c:formatCode>
                <c:ptCount val="9"/>
                <c:pt idx="0">
                  <c:v>30.817799999999998</c:v>
                </c:pt>
                <c:pt idx="1">
                  <c:v>30.6008</c:v>
                </c:pt>
                <c:pt idx="2">
                  <c:v>30.741399999999999</c:v>
                </c:pt>
                <c:pt idx="3">
                  <c:v>30.7499</c:v>
                </c:pt>
                <c:pt idx="4">
                  <c:v>30.788699999999999</c:v>
                </c:pt>
                <c:pt idx="5">
                  <c:v>30.764900000000001</c:v>
                </c:pt>
                <c:pt idx="6">
                  <c:v>30.804300000000001</c:v>
                </c:pt>
                <c:pt idx="7">
                  <c:v>30.827400000000001</c:v>
                </c:pt>
                <c:pt idx="8">
                  <c:v>30.868600000000001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0F1-40D9-8DF2-F802DBBDE2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9355568"/>
        <c:axId val="939356880"/>
      </c:lineChart>
      <c:catAx>
        <c:axId val="939355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Activity</a:t>
                </a:r>
                <a:r>
                  <a:rPr lang="en-US" altLang="zh-TW" baseline="0"/>
                  <a:t> Ratio (alpha)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9356880"/>
        <c:crosses val="autoZero"/>
        <c:auto val="1"/>
        <c:lblAlgn val="ctr"/>
        <c:lblOffset val="100"/>
        <c:noMultiLvlLbl val="0"/>
      </c:catAx>
      <c:valAx>
        <c:axId val="939356880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Cost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935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AVL Tree - Average</a:t>
            </a:r>
            <a:r>
              <a:rPr lang="en-US" altLang="zh-TW" baseline="0"/>
              <a:t> Cost by Activity Ratio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AVL!$E$1</c:f>
              <c:strCache>
                <c:ptCount val="1"/>
                <c:pt idx="0">
                  <c:v>search_average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AVL!$D$2:$D$11</c15:sqref>
                  </c15:fullRef>
                </c:ext>
              </c:extLst>
              <c:f>AVL!$D$2:$D$10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AVL!$E$2:$E$11</c15:sqref>
                  </c15:fullRef>
                </c:ext>
              </c:extLst>
              <c:f>AVL!$E$2:$E$10</c:f>
              <c:numCache>
                <c:formatCode>0.0</c:formatCode>
                <c:ptCount val="9"/>
                <c:pt idx="0">
                  <c:v>11.2455</c:v>
                </c:pt>
                <c:pt idx="1">
                  <c:v>11.245900000000001</c:v>
                </c:pt>
                <c:pt idx="2">
                  <c:v>11.238899999999999</c:v>
                </c:pt>
                <c:pt idx="3">
                  <c:v>11.240500000000001</c:v>
                </c:pt>
                <c:pt idx="4">
                  <c:v>11.2326</c:v>
                </c:pt>
                <c:pt idx="5">
                  <c:v>11.2287</c:v>
                </c:pt>
                <c:pt idx="6">
                  <c:v>11.246499999999999</c:v>
                </c:pt>
                <c:pt idx="7">
                  <c:v>11.246600000000001</c:v>
                </c:pt>
                <c:pt idx="8">
                  <c:v>11.229799999999999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D7-4E87-BCDC-9C027A2BFDDA}"/>
            </c:ext>
          </c:extLst>
        </c:ser>
        <c:ser>
          <c:idx val="2"/>
          <c:order val="1"/>
          <c:tx>
            <c:strRef>
              <c:f>AVL!$F$1</c:f>
              <c:strCache>
                <c:ptCount val="1"/>
                <c:pt idx="0">
                  <c:v>height_average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AVL!$D$2:$D$11</c15:sqref>
                  </c15:fullRef>
                </c:ext>
              </c:extLst>
              <c:f>AVL!$D$2:$D$10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AVL!$F$2:$F$11</c15:sqref>
                  </c15:fullRef>
                </c:ext>
              </c:extLst>
              <c:f>AVL!$F$2:$F$10</c:f>
              <c:numCache>
                <c:formatCode>0.0</c:formatCode>
                <c:ptCount val="9"/>
                <c:pt idx="0">
                  <c:v>13</c:v>
                </c:pt>
                <c:pt idx="1">
                  <c:v>13</c:v>
                </c:pt>
                <c:pt idx="2">
                  <c:v>13.006500000000001</c:v>
                </c:pt>
                <c:pt idx="3">
                  <c:v>13.0124</c:v>
                </c:pt>
                <c:pt idx="4">
                  <c:v>13.0113</c:v>
                </c:pt>
                <c:pt idx="5">
                  <c:v>13.004899999999999</c:v>
                </c:pt>
                <c:pt idx="6">
                  <c:v>13.1074</c:v>
                </c:pt>
                <c:pt idx="7">
                  <c:v>13.0244</c:v>
                </c:pt>
                <c:pt idx="8">
                  <c:v>13.002800000000001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D7-4E87-BCDC-9C027A2BFDDA}"/>
            </c:ext>
          </c:extLst>
        </c:ser>
        <c:ser>
          <c:idx val="3"/>
          <c:order val="2"/>
          <c:tx>
            <c:strRef>
              <c:f>AVL!$G$1</c:f>
              <c:strCache>
                <c:ptCount val="1"/>
                <c:pt idx="0">
                  <c:v>insert_average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AVL!$D$2:$D$11</c15:sqref>
                  </c15:fullRef>
                </c:ext>
              </c:extLst>
              <c:f>AVL!$D$2:$D$10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AVL!$G$2:$G$11</c15:sqref>
                  </c15:fullRef>
                </c:ext>
              </c:extLst>
              <c:f>AVL!$G$2:$G$10</c:f>
              <c:numCache>
                <c:formatCode>0.0</c:formatCode>
                <c:ptCount val="9"/>
                <c:pt idx="0">
                  <c:v>27.029499999999999</c:v>
                </c:pt>
                <c:pt idx="1">
                  <c:v>27.013999999999999</c:v>
                </c:pt>
                <c:pt idx="2">
                  <c:v>27.011299999999999</c:v>
                </c:pt>
                <c:pt idx="3">
                  <c:v>27.004799999999999</c:v>
                </c:pt>
                <c:pt idx="4">
                  <c:v>26.9876</c:v>
                </c:pt>
                <c:pt idx="5">
                  <c:v>26.985800000000001</c:v>
                </c:pt>
                <c:pt idx="6">
                  <c:v>27.017900000000001</c:v>
                </c:pt>
                <c:pt idx="7">
                  <c:v>26.984100000000002</c:v>
                </c:pt>
                <c:pt idx="8">
                  <c:v>26.965199999999999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7D7-4E87-BCDC-9C027A2BFDDA}"/>
            </c:ext>
          </c:extLst>
        </c:ser>
        <c:ser>
          <c:idx val="4"/>
          <c:order val="3"/>
          <c:tx>
            <c:strRef>
              <c:f>AVL!$H$1</c:f>
              <c:strCache>
                <c:ptCount val="1"/>
                <c:pt idx="0">
                  <c:v>delete_average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AVL!$D$2:$D$11</c15:sqref>
                  </c15:fullRef>
                </c:ext>
              </c:extLst>
              <c:f>AVL!$D$2:$D$10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AVL!$H$2:$H$11</c15:sqref>
                  </c15:fullRef>
                </c:ext>
              </c:extLst>
              <c:f>AVL!$H$2:$H$10</c:f>
              <c:numCache>
                <c:formatCode>0.0</c:formatCode>
                <c:ptCount val="9"/>
                <c:pt idx="0">
                  <c:v>23.933599999999998</c:v>
                </c:pt>
                <c:pt idx="1">
                  <c:v>23.915299999999998</c:v>
                </c:pt>
                <c:pt idx="2">
                  <c:v>23.9084</c:v>
                </c:pt>
                <c:pt idx="3">
                  <c:v>23.904</c:v>
                </c:pt>
                <c:pt idx="4">
                  <c:v>23.907599999999999</c:v>
                </c:pt>
                <c:pt idx="5">
                  <c:v>23.9023</c:v>
                </c:pt>
                <c:pt idx="6">
                  <c:v>23.926200000000001</c:v>
                </c:pt>
                <c:pt idx="7">
                  <c:v>23.902699999999999</c:v>
                </c:pt>
                <c:pt idx="8">
                  <c:v>23.889199999999999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7D7-4E87-BCDC-9C027A2BFD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2526448"/>
        <c:axId val="792532352"/>
      </c:lineChart>
      <c:catAx>
        <c:axId val="792526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Activity Ratio (alpha)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532352"/>
        <c:crosses val="autoZero"/>
        <c:auto val="1"/>
        <c:lblAlgn val="ctr"/>
        <c:lblOffset val="100"/>
        <c:noMultiLvlLbl val="0"/>
      </c:catAx>
      <c:valAx>
        <c:axId val="792532352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Cost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526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AVL Tree - Worst Cost by Tree Size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AVL!$E$16</c:f>
              <c:strCache>
                <c:ptCount val="1"/>
                <c:pt idx="0">
                  <c:v>search_worst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AVL!$D$17:$D$26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</c:numCache>
            </c:numRef>
          </c:cat>
          <c:val>
            <c:numRef>
              <c:f>AVL!$E$17:$E$26</c:f>
              <c:numCache>
                <c:formatCode>General</c:formatCode>
                <c:ptCount val="10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B9-42E2-94D1-DC71767ACFD5}"/>
            </c:ext>
          </c:extLst>
        </c:ser>
        <c:ser>
          <c:idx val="2"/>
          <c:order val="1"/>
          <c:tx>
            <c:strRef>
              <c:f>AVL!$F$16</c:f>
              <c:strCache>
                <c:ptCount val="1"/>
                <c:pt idx="0">
                  <c:v>height_worst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AVL!$D$17:$D$26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</c:numCache>
            </c:numRef>
          </c:cat>
          <c:val>
            <c:numRef>
              <c:f>AVL!$F$17:$F$26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B9-42E2-94D1-DC71767ACFD5}"/>
            </c:ext>
          </c:extLst>
        </c:ser>
        <c:ser>
          <c:idx val="3"/>
          <c:order val="2"/>
          <c:tx>
            <c:strRef>
              <c:f>AVL!$G$16</c:f>
              <c:strCache>
                <c:ptCount val="1"/>
                <c:pt idx="0">
                  <c:v>insert_worst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AVL!$D$17:$D$26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</c:numCache>
            </c:numRef>
          </c:cat>
          <c:val>
            <c:numRef>
              <c:f>AVL!$G$17:$G$26</c:f>
              <c:numCache>
                <c:formatCode>General</c:formatCode>
                <c:ptCount val="10"/>
                <c:pt idx="0">
                  <c:v>14</c:v>
                </c:pt>
                <c:pt idx="1">
                  <c:v>16</c:v>
                </c:pt>
                <c:pt idx="2">
                  <c:v>18</c:v>
                </c:pt>
                <c:pt idx="3">
                  <c:v>22</c:v>
                </c:pt>
                <c:pt idx="4">
                  <c:v>24</c:v>
                </c:pt>
                <c:pt idx="5">
                  <c:v>26</c:v>
                </c:pt>
                <c:pt idx="6">
                  <c:v>28</c:v>
                </c:pt>
                <c:pt idx="7">
                  <c:v>30</c:v>
                </c:pt>
                <c:pt idx="8">
                  <c:v>32</c:v>
                </c:pt>
                <c:pt idx="9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1B9-42E2-94D1-DC71767ACFD5}"/>
            </c:ext>
          </c:extLst>
        </c:ser>
        <c:ser>
          <c:idx val="4"/>
          <c:order val="3"/>
          <c:tx>
            <c:strRef>
              <c:f>AVL!$H$16</c:f>
              <c:strCache>
                <c:ptCount val="1"/>
                <c:pt idx="0">
                  <c:v>delete_worst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AVL!$D$17:$D$26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</c:numCache>
            </c:numRef>
          </c:cat>
          <c:val>
            <c:numRef>
              <c:f>AVL!$H$17:$H$26</c:f>
              <c:numCache>
                <c:formatCode>General</c:formatCode>
                <c:ptCount val="10"/>
                <c:pt idx="0">
                  <c:v>9</c:v>
                </c:pt>
                <c:pt idx="1">
                  <c:v>11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  <c:pt idx="5">
                  <c:v>21</c:v>
                </c:pt>
                <c:pt idx="6">
                  <c:v>23</c:v>
                </c:pt>
                <c:pt idx="7">
                  <c:v>25</c:v>
                </c:pt>
                <c:pt idx="8">
                  <c:v>27</c:v>
                </c:pt>
                <c:pt idx="9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1B9-42E2-94D1-DC71767ACF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2509720"/>
        <c:axId val="792503160"/>
      </c:lineChart>
      <c:catAx>
        <c:axId val="792509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log n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503160"/>
        <c:crosses val="autoZero"/>
        <c:auto val="1"/>
        <c:lblAlgn val="ctr"/>
        <c:lblOffset val="100"/>
        <c:noMultiLvlLbl val="0"/>
      </c:catAx>
      <c:valAx>
        <c:axId val="792503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Cost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509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AVL Tree - Average Cost by Tree Size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AVL!$E$31</c:f>
              <c:strCache>
                <c:ptCount val="1"/>
                <c:pt idx="0">
                  <c:v>search_average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AVL!$D$32:$D$41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</c:numCache>
            </c:numRef>
          </c:cat>
          <c:val>
            <c:numRef>
              <c:f>AVL!$E$32:$E$41</c:f>
              <c:numCache>
                <c:formatCode>0.0</c:formatCode>
                <c:ptCount val="10"/>
                <c:pt idx="0">
                  <c:v>3.3902800000000002</c:v>
                </c:pt>
                <c:pt idx="1">
                  <c:v>4.3481199999999998</c:v>
                </c:pt>
                <c:pt idx="2">
                  <c:v>5.2222200000000001</c:v>
                </c:pt>
                <c:pt idx="3">
                  <c:v>6.2196499999999997</c:v>
                </c:pt>
                <c:pt idx="4">
                  <c:v>7.20899</c:v>
                </c:pt>
                <c:pt idx="5">
                  <c:v>8.2103699999999993</c:v>
                </c:pt>
                <c:pt idx="6">
                  <c:v>9.2264199999999992</c:v>
                </c:pt>
                <c:pt idx="7">
                  <c:v>10.2226</c:v>
                </c:pt>
                <c:pt idx="8">
                  <c:v>11.245900000000001</c:v>
                </c:pt>
                <c:pt idx="9">
                  <c:v>12.2577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32-4CCE-92B8-DB1D3FABF028}"/>
            </c:ext>
          </c:extLst>
        </c:ser>
        <c:ser>
          <c:idx val="2"/>
          <c:order val="1"/>
          <c:tx>
            <c:strRef>
              <c:f>AVL!$F$31</c:f>
              <c:strCache>
                <c:ptCount val="1"/>
                <c:pt idx="0">
                  <c:v>height_average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AVL!$D$32:$D$41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</c:numCache>
            </c:numRef>
          </c:cat>
          <c:val>
            <c:numRef>
              <c:f>AVL!$F$32:$F$41</c:f>
              <c:numCache>
                <c:formatCode>0.0</c:formatCode>
                <c:ptCount val="10"/>
                <c:pt idx="0">
                  <c:v>3.96333</c:v>
                </c:pt>
                <c:pt idx="1">
                  <c:v>5</c:v>
                </c:pt>
                <c:pt idx="2">
                  <c:v>6.0314800000000002</c:v>
                </c:pt>
                <c:pt idx="3">
                  <c:v>7.1364799999999997</c:v>
                </c:pt>
                <c:pt idx="4">
                  <c:v>8.7462700000000009</c:v>
                </c:pt>
                <c:pt idx="5">
                  <c:v>9.9053199999999997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14.0017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32-4CCE-92B8-DB1D3FABF028}"/>
            </c:ext>
          </c:extLst>
        </c:ser>
        <c:ser>
          <c:idx val="3"/>
          <c:order val="2"/>
          <c:tx>
            <c:strRef>
              <c:f>AVL!$G$31</c:f>
              <c:strCache>
                <c:ptCount val="1"/>
                <c:pt idx="0">
                  <c:v>insert_average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AVL!$D$32:$D$41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</c:numCache>
            </c:numRef>
          </c:cat>
          <c:val>
            <c:numRef>
              <c:f>AVL!$G$32:$G$41</c:f>
              <c:numCache>
                <c:formatCode>0.0</c:formatCode>
                <c:ptCount val="10"/>
                <c:pt idx="0">
                  <c:v>10.277799999999999</c:v>
                </c:pt>
                <c:pt idx="1">
                  <c:v>12.747299999999999</c:v>
                </c:pt>
                <c:pt idx="2">
                  <c:v>14.746</c:v>
                </c:pt>
                <c:pt idx="3">
                  <c:v>16.9239</c:v>
                </c:pt>
                <c:pt idx="4">
                  <c:v>18.875800000000002</c:v>
                </c:pt>
                <c:pt idx="5">
                  <c:v>20.912600000000001</c:v>
                </c:pt>
                <c:pt idx="6">
                  <c:v>22.913799999999998</c:v>
                </c:pt>
                <c:pt idx="7">
                  <c:v>24.959700000000002</c:v>
                </c:pt>
                <c:pt idx="8">
                  <c:v>27.013999999999999</c:v>
                </c:pt>
                <c:pt idx="9">
                  <c:v>29.026599999999998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32-4CCE-92B8-DB1D3FABF028}"/>
            </c:ext>
          </c:extLst>
        </c:ser>
        <c:ser>
          <c:idx val="4"/>
          <c:order val="3"/>
          <c:tx>
            <c:strRef>
              <c:f>AVL!$H$31</c:f>
              <c:strCache>
                <c:ptCount val="1"/>
                <c:pt idx="0">
                  <c:v>delete_average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AVL!$D$32:$D$41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</c:numCache>
            </c:numRef>
          </c:cat>
          <c:val>
            <c:numRef>
              <c:f>AVL!$H$32:$H$41</c:f>
              <c:numCache>
                <c:formatCode>0.0</c:formatCode>
                <c:ptCount val="10"/>
                <c:pt idx="0">
                  <c:v>7.6555600000000004</c:v>
                </c:pt>
                <c:pt idx="1">
                  <c:v>9.5698899999999991</c:v>
                </c:pt>
                <c:pt idx="2">
                  <c:v>11.664</c:v>
                </c:pt>
                <c:pt idx="3">
                  <c:v>13.809699999999999</c:v>
                </c:pt>
                <c:pt idx="4">
                  <c:v>15.8124</c:v>
                </c:pt>
                <c:pt idx="5">
                  <c:v>17.800699999999999</c:v>
                </c:pt>
                <c:pt idx="6">
                  <c:v>19.834099999999999</c:v>
                </c:pt>
                <c:pt idx="7">
                  <c:v>21.8733</c:v>
                </c:pt>
                <c:pt idx="8">
                  <c:v>23.915299999999998</c:v>
                </c:pt>
                <c:pt idx="9">
                  <c:v>25.939699999999998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632-4CCE-92B8-DB1D3FABF0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2509720"/>
        <c:axId val="792503160"/>
      </c:lineChart>
      <c:catAx>
        <c:axId val="792509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log n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503160"/>
        <c:crosses val="autoZero"/>
        <c:auto val="1"/>
        <c:lblAlgn val="ctr"/>
        <c:lblOffset val="100"/>
        <c:noMultiLvlLbl val="0"/>
      </c:catAx>
      <c:valAx>
        <c:axId val="792503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Cost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509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Treap - Average Cost by Activity Ratio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Treap!$E$1</c:f>
              <c:strCache>
                <c:ptCount val="1"/>
                <c:pt idx="0">
                  <c:v>search_average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Treap!$D$2:$D$11</c15:sqref>
                  </c15:fullRef>
                </c:ext>
              </c:extLst>
              <c:f>Treap!$D$2:$D$10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Treap!$E$2:$E$11</c15:sqref>
                  </c15:fullRef>
                </c:ext>
              </c:extLst>
              <c:f>Treap!$E$2:$E$10</c:f>
              <c:numCache>
                <c:formatCode>0.0</c:formatCode>
                <c:ptCount val="9"/>
                <c:pt idx="0">
                  <c:v>15.134499999999999</c:v>
                </c:pt>
                <c:pt idx="1">
                  <c:v>14.9771</c:v>
                </c:pt>
                <c:pt idx="2">
                  <c:v>14.6816</c:v>
                </c:pt>
                <c:pt idx="3">
                  <c:v>15.1477</c:v>
                </c:pt>
                <c:pt idx="4">
                  <c:v>14.579599999999999</c:v>
                </c:pt>
                <c:pt idx="5">
                  <c:v>15.1365</c:v>
                </c:pt>
                <c:pt idx="6">
                  <c:v>15.148300000000001</c:v>
                </c:pt>
                <c:pt idx="7">
                  <c:v>14.6822</c:v>
                </c:pt>
                <c:pt idx="8">
                  <c:v>14.766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65-4561-86DF-93987BD30B69}"/>
            </c:ext>
          </c:extLst>
        </c:ser>
        <c:ser>
          <c:idx val="2"/>
          <c:order val="1"/>
          <c:tx>
            <c:strRef>
              <c:f>Treap!$F$1</c:f>
              <c:strCache>
                <c:ptCount val="1"/>
                <c:pt idx="0">
                  <c:v>height_average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Treap!$D$2:$D$11</c15:sqref>
                  </c15:fullRef>
                </c:ext>
              </c:extLst>
              <c:f>Treap!$D$2:$D$10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Treap!$F$2:$F$11</c15:sqref>
                  </c15:fullRef>
                </c:ext>
              </c:extLst>
              <c:f>Treap!$F$2:$F$10</c:f>
              <c:numCache>
                <c:formatCode>0.0</c:formatCode>
                <c:ptCount val="9"/>
                <c:pt idx="0">
                  <c:v>26.800799999999999</c:v>
                </c:pt>
                <c:pt idx="1">
                  <c:v>28.238299999999999</c:v>
                </c:pt>
                <c:pt idx="2">
                  <c:v>26.263000000000002</c:v>
                </c:pt>
                <c:pt idx="3">
                  <c:v>27.105499999999999</c:v>
                </c:pt>
                <c:pt idx="4">
                  <c:v>25.818999999999999</c:v>
                </c:pt>
                <c:pt idx="5">
                  <c:v>26.8599</c:v>
                </c:pt>
                <c:pt idx="6">
                  <c:v>27.2027</c:v>
                </c:pt>
                <c:pt idx="7">
                  <c:v>26.2866</c:v>
                </c:pt>
                <c:pt idx="8">
                  <c:v>26.697199999999999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65-4561-86DF-93987BD30B69}"/>
            </c:ext>
          </c:extLst>
        </c:ser>
        <c:ser>
          <c:idx val="3"/>
          <c:order val="2"/>
          <c:tx>
            <c:strRef>
              <c:f>Treap!$G$1</c:f>
              <c:strCache>
                <c:ptCount val="1"/>
                <c:pt idx="0">
                  <c:v>insert_average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Treap!$D$2:$D$11</c15:sqref>
                  </c15:fullRef>
                </c:ext>
              </c:extLst>
              <c:f>Treap!$D$2:$D$10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Treap!$G$2:$G$11</c15:sqref>
                  </c15:fullRef>
                </c:ext>
              </c:extLst>
              <c:f>Treap!$G$2:$G$10</c:f>
              <c:numCache>
                <c:formatCode>0.0</c:formatCode>
                <c:ptCount val="9"/>
                <c:pt idx="0">
                  <c:v>19.1112</c:v>
                </c:pt>
                <c:pt idx="1">
                  <c:v>18.997699999999998</c:v>
                </c:pt>
                <c:pt idx="2">
                  <c:v>18.707599999999999</c:v>
                </c:pt>
                <c:pt idx="3">
                  <c:v>19.163699999999999</c:v>
                </c:pt>
                <c:pt idx="4">
                  <c:v>18.599299999999999</c:v>
                </c:pt>
                <c:pt idx="5">
                  <c:v>19.142299999999999</c:v>
                </c:pt>
                <c:pt idx="6">
                  <c:v>19.152799999999999</c:v>
                </c:pt>
                <c:pt idx="7">
                  <c:v>18.686800000000002</c:v>
                </c:pt>
                <c:pt idx="8">
                  <c:v>18.796500000000002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65-4561-86DF-93987BD30B69}"/>
            </c:ext>
          </c:extLst>
        </c:ser>
        <c:ser>
          <c:idx val="4"/>
          <c:order val="3"/>
          <c:tx>
            <c:strRef>
              <c:f>Treap!$H$1</c:f>
              <c:strCache>
                <c:ptCount val="1"/>
                <c:pt idx="0">
                  <c:v>delete_average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Treap!$D$2:$D$11</c15:sqref>
                  </c15:fullRef>
                </c:ext>
              </c:extLst>
              <c:f>Treap!$D$2:$D$10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Treap!$H$2:$H$11</c15:sqref>
                  </c15:fullRef>
                </c:ext>
              </c:extLst>
              <c:f>Treap!$H$2:$H$10</c:f>
              <c:numCache>
                <c:formatCode>0.0</c:formatCode>
                <c:ptCount val="9"/>
                <c:pt idx="0">
                  <c:v>17.1036</c:v>
                </c:pt>
                <c:pt idx="1">
                  <c:v>16.968</c:v>
                </c:pt>
                <c:pt idx="2">
                  <c:v>16.661200000000001</c:v>
                </c:pt>
                <c:pt idx="3">
                  <c:v>17.1541</c:v>
                </c:pt>
                <c:pt idx="4">
                  <c:v>16.5808</c:v>
                </c:pt>
                <c:pt idx="5">
                  <c:v>17.119</c:v>
                </c:pt>
                <c:pt idx="6">
                  <c:v>17.1496</c:v>
                </c:pt>
                <c:pt idx="7">
                  <c:v>16.695399999999999</c:v>
                </c:pt>
                <c:pt idx="8">
                  <c:v>16.7896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565-4561-86DF-93987BD30B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2526448"/>
        <c:axId val="792532352"/>
      </c:lineChart>
      <c:catAx>
        <c:axId val="792526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Activity Ratio (alpha)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532352"/>
        <c:crosses val="autoZero"/>
        <c:auto val="1"/>
        <c:lblAlgn val="ctr"/>
        <c:lblOffset val="100"/>
        <c:noMultiLvlLbl val="0"/>
      </c:catAx>
      <c:valAx>
        <c:axId val="79253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Cost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526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Treap - Worst Cost by Tree Size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Treap!$E$16</c:f>
              <c:strCache>
                <c:ptCount val="1"/>
                <c:pt idx="0">
                  <c:v>search_worst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Treap!$D$17:$D$26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</c:numCache>
            </c:numRef>
          </c:cat>
          <c:val>
            <c:numRef>
              <c:f>Treap!$E$17:$E$26</c:f>
              <c:numCache>
                <c:formatCode>General</c:formatCode>
                <c:ptCount val="10"/>
                <c:pt idx="0">
                  <c:v>8</c:v>
                </c:pt>
                <c:pt idx="1">
                  <c:v>12</c:v>
                </c:pt>
                <c:pt idx="2">
                  <c:v>13</c:v>
                </c:pt>
                <c:pt idx="3">
                  <c:v>16</c:v>
                </c:pt>
                <c:pt idx="4">
                  <c:v>23</c:v>
                </c:pt>
                <c:pt idx="5">
                  <c:v>24</c:v>
                </c:pt>
                <c:pt idx="6">
                  <c:v>26</c:v>
                </c:pt>
                <c:pt idx="7">
                  <c:v>28</c:v>
                </c:pt>
                <c:pt idx="8">
                  <c:v>37</c:v>
                </c:pt>
                <c:pt idx="9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7D-4DBF-9251-373D585046AF}"/>
            </c:ext>
          </c:extLst>
        </c:ser>
        <c:ser>
          <c:idx val="2"/>
          <c:order val="1"/>
          <c:tx>
            <c:strRef>
              <c:f>Treap!$F$16</c:f>
              <c:strCache>
                <c:ptCount val="1"/>
                <c:pt idx="0">
                  <c:v>height_worst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Treap!$D$17:$D$26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</c:numCache>
            </c:numRef>
          </c:cat>
          <c:val>
            <c:numRef>
              <c:f>Treap!$F$17:$F$26</c:f>
              <c:numCache>
                <c:formatCode>General</c:formatCode>
                <c:ptCount val="10"/>
                <c:pt idx="0">
                  <c:v>7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22</c:v>
                </c:pt>
                <c:pt idx="5">
                  <c:v>24</c:v>
                </c:pt>
                <c:pt idx="6">
                  <c:v>26</c:v>
                </c:pt>
                <c:pt idx="7">
                  <c:v>27</c:v>
                </c:pt>
                <c:pt idx="8">
                  <c:v>37</c:v>
                </c:pt>
                <c:pt idx="9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7D-4DBF-9251-373D585046AF}"/>
            </c:ext>
          </c:extLst>
        </c:ser>
        <c:ser>
          <c:idx val="3"/>
          <c:order val="2"/>
          <c:tx>
            <c:strRef>
              <c:f>Treap!$G$16</c:f>
              <c:strCache>
                <c:ptCount val="1"/>
                <c:pt idx="0">
                  <c:v>insert_worst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Treap!$D$17:$D$26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</c:numCache>
            </c:numRef>
          </c:cat>
          <c:val>
            <c:numRef>
              <c:f>Treap!$G$17:$G$26</c:f>
              <c:numCache>
                <c:formatCode>General</c:formatCode>
                <c:ptCount val="10"/>
                <c:pt idx="0">
                  <c:v>13</c:v>
                </c:pt>
                <c:pt idx="1">
                  <c:v>20</c:v>
                </c:pt>
                <c:pt idx="2">
                  <c:v>24</c:v>
                </c:pt>
                <c:pt idx="3">
                  <c:v>29</c:v>
                </c:pt>
                <c:pt idx="4">
                  <c:v>37</c:v>
                </c:pt>
                <c:pt idx="5">
                  <c:v>34</c:v>
                </c:pt>
                <c:pt idx="6">
                  <c:v>40</c:v>
                </c:pt>
                <c:pt idx="7">
                  <c:v>42</c:v>
                </c:pt>
                <c:pt idx="8">
                  <c:v>49</c:v>
                </c:pt>
                <c:pt idx="9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7D-4DBF-9251-373D585046AF}"/>
            </c:ext>
          </c:extLst>
        </c:ser>
        <c:ser>
          <c:idx val="4"/>
          <c:order val="3"/>
          <c:tx>
            <c:strRef>
              <c:f>Treap!$H$16</c:f>
              <c:strCache>
                <c:ptCount val="1"/>
                <c:pt idx="0">
                  <c:v>delete_worst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Treap!$D$17:$D$26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</c:numCache>
            </c:numRef>
          </c:cat>
          <c:val>
            <c:numRef>
              <c:f>Treap!$H$17:$H$26</c:f>
              <c:numCache>
                <c:formatCode>General</c:formatCode>
                <c:ptCount val="10"/>
                <c:pt idx="0">
                  <c:v>8</c:v>
                </c:pt>
                <c:pt idx="1">
                  <c:v>14</c:v>
                </c:pt>
                <c:pt idx="2">
                  <c:v>13</c:v>
                </c:pt>
                <c:pt idx="3">
                  <c:v>17</c:v>
                </c:pt>
                <c:pt idx="4">
                  <c:v>23</c:v>
                </c:pt>
                <c:pt idx="5">
                  <c:v>24</c:v>
                </c:pt>
                <c:pt idx="6">
                  <c:v>27</c:v>
                </c:pt>
                <c:pt idx="7">
                  <c:v>27</c:v>
                </c:pt>
                <c:pt idx="8">
                  <c:v>36</c:v>
                </c:pt>
                <c:pt idx="9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27D-4DBF-9251-373D585046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2509720"/>
        <c:axId val="792503160"/>
      </c:lineChart>
      <c:catAx>
        <c:axId val="792509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log n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503160"/>
        <c:crosses val="autoZero"/>
        <c:auto val="1"/>
        <c:lblAlgn val="ctr"/>
        <c:lblOffset val="100"/>
        <c:noMultiLvlLbl val="0"/>
      </c:catAx>
      <c:valAx>
        <c:axId val="792503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Cost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509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Treap - Average Cost by Tree Size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Treap!$E$31</c:f>
              <c:strCache>
                <c:ptCount val="1"/>
                <c:pt idx="0">
                  <c:v>search_average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Treap!$D$32:$D$41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</c:numCache>
            </c:numRef>
          </c:cat>
          <c:val>
            <c:numRef>
              <c:f>Treap!$E$32:$E$41</c:f>
              <c:numCache>
                <c:formatCode>0.0</c:formatCode>
                <c:ptCount val="10"/>
                <c:pt idx="0">
                  <c:v>3.9069400000000001</c:v>
                </c:pt>
                <c:pt idx="1">
                  <c:v>5.3400499999999997</c:v>
                </c:pt>
                <c:pt idx="2">
                  <c:v>6.2440499999999997</c:v>
                </c:pt>
                <c:pt idx="3">
                  <c:v>7.97933</c:v>
                </c:pt>
                <c:pt idx="4">
                  <c:v>10.2121</c:v>
                </c:pt>
                <c:pt idx="5">
                  <c:v>10.8569</c:v>
                </c:pt>
                <c:pt idx="6">
                  <c:v>12.1372</c:v>
                </c:pt>
                <c:pt idx="7">
                  <c:v>13.2935</c:v>
                </c:pt>
                <c:pt idx="8">
                  <c:v>14.9771</c:v>
                </c:pt>
                <c:pt idx="9">
                  <c:v>15.8347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98-447A-B8CB-9FD9E586DD60}"/>
            </c:ext>
          </c:extLst>
        </c:ser>
        <c:ser>
          <c:idx val="2"/>
          <c:order val="1"/>
          <c:tx>
            <c:strRef>
              <c:f>Treap!$F$31</c:f>
              <c:strCache>
                <c:ptCount val="1"/>
                <c:pt idx="0">
                  <c:v>height_average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Treap!$D$32:$D$41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</c:numCache>
            </c:numRef>
          </c:cat>
          <c:val>
            <c:numRef>
              <c:f>Treap!$F$32:$F$41</c:f>
              <c:numCache>
                <c:formatCode>0.0</c:formatCode>
                <c:ptCount val="10"/>
                <c:pt idx="0">
                  <c:v>5.4377800000000001</c:v>
                </c:pt>
                <c:pt idx="1">
                  <c:v>8.5322600000000008</c:v>
                </c:pt>
                <c:pt idx="2">
                  <c:v>9.70397</c:v>
                </c:pt>
                <c:pt idx="3">
                  <c:v>13.044600000000001</c:v>
                </c:pt>
                <c:pt idx="4">
                  <c:v>17.3688</c:v>
                </c:pt>
                <c:pt idx="5">
                  <c:v>18.567699999999999</c:v>
                </c:pt>
                <c:pt idx="6">
                  <c:v>21.086400000000001</c:v>
                </c:pt>
                <c:pt idx="7">
                  <c:v>23.2559</c:v>
                </c:pt>
                <c:pt idx="8">
                  <c:v>28.238299999999999</c:v>
                </c:pt>
                <c:pt idx="9">
                  <c:v>29.2666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98-447A-B8CB-9FD9E586DD60}"/>
            </c:ext>
          </c:extLst>
        </c:ser>
        <c:ser>
          <c:idx val="3"/>
          <c:order val="2"/>
          <c:tx>
            <c:strRef>
              <c:f>Treap!$G$31</c:f>
              <c:strCache>
                <c:ptCount val="1"/>
                <c:pt idx="0">
                  <c:v>insert_average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Treap!$D$32:$D$41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</c:numCache>
            </c:numRef>
          </c:cat>
          <c:val>
            <c:numRef>
              <c:f>Treap!$G$32:$G$41</c:f>
              <c:numCache>
                <c:formatCode>0.0</c:formatCode>
                <c:ptCount val="10"/>
                <c:pt idx="0">
                  <c:v>7.0444399999999998</c:v>
                </c:pt>
                <c:pt idx="1">
                  <c:v>8.6559100000000004</c:v>
                </c:pt>
                <c:pt idx="2">
                  <c:v>10.0794</c:v>
                </c:pt>
                <c:pt idx="3">
                  <c:v>11.681100000000001</c:v>
                </c:pt>
                <c:pt idx="4">
                  <c:v>14.1516</c:v>
                </c:pt>
                <c:pt idx="5">
                  <c:v>14.7378</c:v>
                </c:pt>
                <c:pt idx="6">
                  <c:v>16.116499999999998</c:v>
                </c:pt>
                <c:pt idx="7">
                  <c:v>17.2667</c:v>
                </c:pt>
                <c:pt idx="8">
                  <c:v>18.997699999999998</c:v>
                </c:pt>
                <c:pt idx="9">
                  <c:v>19.838999999999999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98-447A-B8CB-9FD9E586DD60}"/>
            </c:ext>
          </c:extLst>
        </c:ser>
        <c:ser>
          <c:idx val="4"/>
          <c:order val="3"/>
          <c:tx>
            <c:strRef>
              <c:f>Treap!$H$31</c:f>
              <c:strCache>
                <c:ptCount val="1"/>
                <c:pt idx="0">
                  <c:v>delete_average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Treap!$D$32:$D$41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</c:numCache>
            </c:numRef>
          </c:cat>
          <c:val>
            <c:numRef>
              <c:f>Treap!$H$32:$H$41</c:f>
              <c:numCache>
                <c:formatCode>0.0</c:formatCode>
                <c:ptCount val="10"/>
                <c:pt idx="0">
                  <c:v>5.3</c:v>
                </c:pt>
                <c:pt idx="1">
                  <c:v>7.1075299999999997</c:v>
                </c:pt>
                <c:pt idx="2">
                  <c:v>8.0846599999999995</c:v>
                </c:pt>
                <c:pt idx="3">
                  <c:v>9.7873999999999999</c:v>
                </c:pt>
                <c:pt idx="4">
                  <c:v>12.1922</c:v>
                </c:pt>
                <c:pt idx="5">
                  <c:v>12.7081</c:v>
                </c:pt>
                <c:pt idx="6">
                  <c:v>14.067299999999999</c:v>
                </c:pt>
                <c:pt idx="7">
                  <c:v>15.2439</c:v>
                </c:pt>
                <c:pt idx="8">
                  <c:v>16.968</c:v>
                </c:pt>
                <c:pt idx="9">
                  <c:v>17.866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298-447A-B8CB-9FD9E586DD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2509720"/>
        <c:axId val="792503160"/>
      </c:lineChart>
      <c:catAx>
        <c:axId val="792509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log n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503160"/>
        <c:crosses val="autoZero"/>
        <c:auto val="1"/>
        <c:lblAlgn val="ctr"/>
        <c:lblOffset val="100"/>
        <c:noMultiLvlLbl val="0"/>
      </c:catAx>
      <c:valAx>
        <c:axId val="792503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Cost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509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6350</xdr:colOff>
      <xdr:row>0</xdr:row>
      <xdr:rowOff>0</xdr:rowOff>
    </xdr:from>
    <xdr:to>
      <xdr:col>16</xdr:col>
      <xdr:colOff>615950</xdr:colOff>
      <xdr:row>14</xdr:row>
      <xdr:rowOff>6350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6DC79B45-A983-446D-B8EE-E01CFAEB8F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15</xdr:row>
      <xdr:rowOff>6350</xdr:rowOff>
    </xdr:from>
    <xdr:to>
      <xdr:col>16</xdr:col>
      <xdr:colOff>609600</xdr:colOff>
      <xdr:row>28</xdr:row>
      <xdr:rowOff>190500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60CF9238-9D06-4683-A816-1B30E020E1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30</xdr:row>
      <xdr:rowOff>0</xdr:rowOff>
    </xdr:from>
    <xdr:to>
      <xdr:col>16</xdr:col>
      <xdr:colOff>609600</xdr:colOff>
      <xdr:row>43</xdr:row>
      <xdr:rowOff>184150</xdr:rowOff>
    </xdr:to>
    <xdr:graphicFrame macro="">
      <xdr:nvGraphicFramePr>
        <xdr:cNvPr id="5" name="圖表 2">
          <a:extLst>
            <a:ext uri="{FF2B5EF4-FFF2-40B4-BE49-F238E27FC236}">
              <a16:creationId xmlns:a16="http://schemas.microsoft.com/office/drawing/2014/main" id="{675A1892-5209-4341-8212-1F93FF2825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16</xdr:col>
      <xdr:colOff>654050</xdr:colOff>
      <xdr:row>14</xdr:row>
      <xdr:rowOff>19050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CE62AEC7-4385-4B14-9FFE-ACEB11EE96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16</xdr:col>
      <xdr:colOff>654050</xdr:colOff>
      <xdr:row>14</xdr:row>
      <xdr:rowOff>19050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52EB6311-D02C-46F8-9B5E-B2D7C2CB86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16</xdr:col>
      <xdr:colOff>654050</xdr:colOff>
      <xdr:row>14</xdr:row>
      <xdr:rowOff>19050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2566801A-0F57-4E37-9563-80CD8B3B1C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16</xdr:col>
      <xdr:colOff>654050</xdr:colOff>
      <xdr:row>14</xdr:row>
      <xdr:rowOff>19050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E401D028-F793-4C35-A23C-94937CF080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16</xdr:col>
      <xdr:colOff>654050</xdr:colOff>
      <xdr:row>14</xdr:row>
      <xdr:rowOff>19050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39AE804F-D869-4365-9D1C-9ACFF43B89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16</xdr:col>
      <xdr:colOff>654050</xdr:colOff>
      <xdr:row>14</xdr:row>
      <xdr:rowOff>19050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7D0E5E5-9425-4BD6-A5D0-FEAC72295B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16</xdr:col>
      <xdr:colOff>654050</xdr:colOff>
      <xdr:row>14</xdr:row>
      <xdr:rowOff>19050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96D29CAB-2036-4C69-A5D7-D4FBC317B5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16</xdr:col>
      <xdr:colOff>654050</xdr:colOff>
      <xdr:row>14</xdr:row>
      <xdr:rowOff>19050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E72B9946-4C24-403C-8CFB-5DBF3C039A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16</xdr:col>
      <xdr:colOff>654050</xdr:colOff>
      <xdr:row>14</xdr:row>
      <xdr:rowOff>19050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6322C03C-5E09-400E-8E09-F72FAFADA6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16</xdr:col>
      <xdr:colOff>654050</xdr:colOff>
      <xdr:row>14</xdr:row>
      <xdr:rowOff>19050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4DD635AF-DE46-4BBA-8EC3-079834F542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17</xdr:col>
      <xdr:colOff>609600</xdr:colOff>
      <xdr:row>13</xdr:row>
      <xdr:rowOff>184150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924DF972-C258-425B-ACA5-D175BAB959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15</xdr:row>
      <xdr:rowOff>0</xdr:rowOff>
    </xdr:from>
    <xdr:to>
      <xdr:col>17</xdr:col>
      <xdr:colOff>609600</xdr:colOff>
      <xdr:row>28</xdr:row>
      <xdr:rowOff>184150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214A11C0-2EF6-4B30-9698-22675373FE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30</xdr:row>
      <xdr:rowOff>0</xdr:rowOff>
    </xdr:from>
    <xdr:to>
      <xdr:col>17</xdr:col>
      <xdr:colOff>609600</xdr:colOff>
      <xdr:row>43</xdr:row>
      <xdr:rowOff>184150</xdr:rowOff>
    </xdr:to>
    <xdr:graphicFrame macro="">
      <xdr:nvGraphicFramePr>
        <xdr:cNvPr id="5" name="圖表 3">
          <a:extLst>
            <a:ext uri="{FF2B5EF4-FFF2-40B4-BE49-F238E27FC236}">
              <a16:creationId xmlns:a16="http://schemas.microsoft.com/office/drawing/2014/main" id="{3A47FDF5-EE86-4772-9F52-1ABEAEB0B2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6350</xdr:colOff>
      <xdr:row>0</xdr:row>
      <xdr:rowOff>0</xdr:rowOff>
    </xdr:from>
    <xdr:to>
      <xdr:col>16</xdr:col>
      <xdr:colOff>0</xdr:colOff>
      <xdr:row>14</xdr:row>
      <xdr:rowOff>31750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303D179A-F359-4D09-88FB-1910EB037B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15</xdr:col>
      <xdr:colOff>654050</xdr:colOff>
      <xdr:row>14</xdr:row>
      <xdr:rowOff>31750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63658A37-5FB9-4347-90BC-09714D5A8A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6350</xdr:colOff>
      <xdr:row>0</xdr:row>
      <xdr:rowOff>0</xdr:rowOff>
    </xdr:from>
    <xdr:to>
      <xdr:col>16</xdr:col>
      <xdr:colOff>0</xdr:colOff>
      <xdr:row>14</xdr:row>
      <xdr:rowOff>31750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69EC7D51-79E5-41A0-A8CF-7276A9C3AC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6350</xdr:colOff>
      <xdr:row>0</xdr:row>
      <xdr:rowOff>0</xdr:rowOff>
    </xdr:from>
    <xdr:to>
      <xdr:col>16</xdr:col>
      <xdr:colOff>0</xdr:colOff>
      <xdr:row>14</xdr:row>
      <xdr:rowOff>31750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E5957DDF-8BC3-427B-97B2-928877E2AA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6350</xdr:colOff>
      <xdr:row>0</xdr:row>
      <xdr:rowOff>0</xdr:rowOff>
    </xdr:from>
    <xdr:to>
      <xdr:col>16</xdr:col>
      <xdr:colOff>0</xdr:colOff>
      <xdr:row>14</xdr:row>
      <xdr:rowOff>31750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FDB4E4FE-8F5B-4E86-8BA2-03E6262873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6350</xdr:colOff>
      <xdr:row>0</xdr:row>
      <xdr:rowOff>0</xdr:rowOff>
    </xdr:from>
    <xdr:to>
      <xdr:col>16</xdr:col>
      <xdr:colOff>0</xdr:colOff>
      <xdr:row>14</xdr:row>
      <xdr:rowOff>31750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4CE120EE-24CA-4EA9-81DA-F26FB3A7EF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6350</xdr:colOff>
      <xdr:row>0</xdr:row>
      <xdr:rowOff>0</xdr:rowOff>
    </xdr:from>
    <xdr:to>
      <xdr:col>16</xdr:col>
      <xdr:colOff>0</xdr:colOff>
      <xdr:row>14</xdr:row>
      <xdr:rowOff>31750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39C3384F-011F-4950-8DDC-B26FF220C7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6350</xdr:colOff>
      <xdr:row>0</xdr:row>
      <xdr:rowOff>0</xdr:rowOff>
    </xdr:from>
    <xdr:to>
      <xdr:col>16</xdr:col>
      <xdr:colOff>0</xdr:colOff>
      <xdr:row>14</xdr:row>
      <xdr:rowOff>31750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2275DD4A-8BD6-4BAA-A611-CCFEBE59F6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0</xdr:row>
      <xdr:rowOff>0</xdr:rowOff>
    </xdr:from>
    <xdr:to>
      <xdr:col>18</xdr:col>
      <xdr:colOff>609600</xdr:colOff>
      <xdr:row>13</xdr:row>
      <xdr:rowOff>184150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B9B89281-6A24-42D0-B0A2-27AB083486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15</xdr:row>
      <xdr:rowOff>0</xdr:rowOff>
    </xdr:from>
    <xdr:to>
      <xdr:col>18</xdr:col>
      <xdr:colOff>609600</xdr:colOff>
      <xdr:row>28</xdr:row>
      <xdr:rowOff>184150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32AF6AA9-9FE3-45CE-BC3D-6905953651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30</xdr:row>
      <xdr:rowOff>0</xdr:rowOff>
    </xdr:from>
    <xdr:to>
      <xdr:col>18</xdr:col>
      <xdr:colOff>609600</xdr:colOff>
      <xdr:row>43</xdr:row>
      <xdr:rowOff>184150</xdr:rowOff>
    </xdr:to>
    <xdr:graphicFrame macro="">
      <xdr:nvGraphicFramePr>
        <xdr:cNvPr id="5" name="圖表 3">
          <a:extLst>
            <a:ext uri="{FF2B5EF4-FFF2-40B4-BE49-F238E27FC236}">
              <a16:creationId xmlns:a16="http://schemas.microsoft.com/office/drawing/2014/main" id="{1FDA26E9-997F-4100-BDAD-7BF7A54FEB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16</xdr:col>
      <xdr:colOff>609600</xdr:colOff>
      <xdr:row>13</xdr:row>
      <xdr:rowOff>184150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786A7DE9-F410-4E7C-99BA-9813E93031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15</xdr:row>
      <xdr:rowOff>0</xdr:rowOff>
    </xdr:from>
    <xdr:to>
      <xdr:col>16</xdr:col>
      <xdr:colOff>609600</xdr:colOff>
      <xdr:row>28</xdr:row>
      <xdr:rowOff>184150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D08E6DD7-8573-4957-A07A-BAF1EB0EF5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30</xdr:row>
      <xdr:rowOff>0</xdr:rowOff>
    </xdr:from>
    <xdr:to>
      <xdr:col>16</xdr:col>
      <xdr:colOff>609600</xdr:colOff>
      <xdr:row>43</xdr:row>
      <xdr:rowOff>184150</xdr:rowOff>
    </xdr:to>
    <xdr:graphicFrame macro="">
      <xdr:nvGraphicFramePr>
        <xdr:cNvPr id="4" name="圖表 2">
          <a:extLst>
            <a:ext uri="{FF2B5EF4-FFF2-40B4-BE49-F238E27FC236}">
              <a16:creationId xmlns:a16="http://schemas.microsoft.com/office/drawing/2014/main" id="{9F7FD36E-523D-4C20-93EA-0406B450B9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15</xdr:col>
      <xdr:colOff>609600</xdr:colOff>
      <xdr:row>13</xdr:row>
      <xdr:rowOff>184150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7BCA5E-FFAE-4B53-BE70-ACA6692DD8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16</xdr:col>
      <xdr:colOff>654050</xdr:colOff>
      <xdr:row>14</xdr:row>
      <xdr:rowOff>19050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4DC56627-1DC3-4D61-BA0C-C550E78C6C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16</xdr:col>
      <xdr:colOff>654050</xdr:colOff>
      <xdr:row>14</xdr:row>
      <xdr:rowOff>19050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A09EBEAB-928B-4994-9E8D-188400A7F2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16</xdr:col>
      <xdr:colOff>654050</xdr:colOff>
      <xdr:row>14</xdr:row>
      <xdr:rowOff>19050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A16A5C79-C146-4B33-B049-3434660577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16</xdr:col>
      <xdr:colOff>654050</xdr:colOff>
      <xdr:row>14</xdr:row>
      <xdr:rowOff>19050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6AC3EF36-A080-4F8F-9707-37FC549DA2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_1" connectionId="2" xr16:uid="{14DEB3F8-BB9A-43E9-823F-632399BA3474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_3" connectionId="4" xr16:uid="{00000000-0016-0000-0100-000003000000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_2" connectionId="3" xr16:uid="{00000000-0016-0000-0100-000002000000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_7" connectionId="8" xr16:uid="{F957E027-30C7-4661-B585-33B173C6AE6B}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_1" connectionId="1" xr16:uid="{00000000-0016-0000-0100-000001000000}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_5" connectionId="6" xr16:uid="{00000000-0016-0000-0100-000005000000}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_4" connectionId="5" xr16:uid="{00000000-0016-0000-0100-000004000000}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_6" connectionId="7" xr16:uid="{CA524A2F-EAE9-4E1A-8C27-0A718E97AAE3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.xml"/><Relationship Id="rId7" Type="http://schemas.openxmlformats.org/officeDocument/2006/relationships/queryTable" Target="../queryTables/queryTable8.xml"/><Relationship Id="rId2" Type="http://schemas.openxmlformats.org/officeDocument/2006/relationships/queryTable" Target="../queryTables/queryTable3.xml"/><Relationship Id="rId1" Type="http://schemas.openxmlformats.org/officeDocument/2006/relationships/queryTable" Target="../queryTables/queryTable2.xml"/><Relationship Id="rId6" Type="http://schemas.openxmlformats.org/officeDocument/2006/relationships/queryTable" Target="../queryTables/queryTable7.xml"/><Relationship Id="rId5" Type="http://schemas.openxmlformats.org/officeDocument/2006/relationships/queryTable" Target="../queryTables/queryTable6.xml"/><Relationship Id="rId4" Type="http://schemas.openxmlformats.org/officeDocument/2006/relationships/queryTable" Target="../queryTables/queryTable5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0ECB9-E2EB-4B9F-AC5E-EF04D62D12ED}">
  <dimension ref="A1:S361"/>
  <sheetViews>
    <sheetView workbookViewId="0">
      <selection sqref="A1:S1048576"/>
    </sheetView>
  </sheetViews>
  <sheetFormatPr defaultRowHeight="15.5"/>
  <cols>
    <col min="1" max="1" width="11.5" bestFit="1" customWidth="1"/>
    <col min="2" max="2" width="4.75" bestFit="1" customWidth="1"/>
    <col min="3" max="3" width="5.33203125" bestFit="1" customWidth="1"/>
    <col min="4" max="4" width="5.4140625" bestFit="1" customWidth="1"/>
    <col min="5" max="5" width="8.75" bestFit="1" customWidth="1"/>
    <col min="6" max="6" width="11.6640625" bestFit="1" customWidth="1"/>
    <col min="7" max="7" width="13.6640625" bestFit="1" customWidth="1"/>
    <col min="8" max="8" width="11.58203125" bestFit="1" customWidth="1"/>
    <col min="9" max="9" width="13.58203125" bestFit="1" customWidth="1"/>
    <col min="10" max="10" width="11" bestFit="1" customWidth="1"/>
    <col min="11" max="11" width="13" bestFit="1" customWidth="1"/>
    <col min="12" max="12" width="11.58203125" bestFit="1" customWidth="1"/>
    <col min="13" max="13" width="13.58203125" bestFit="1" customWidth="1"/>
    <col min="14" max="14" width="14.08203125" bestFit="1" customWidth="1"/>
    <col min="15" max="15" width="16" bestFit="1" customWidth="1"/>
    <col min="16" max="16" width="14.6640625" bestFit="1" customWidth="1"/>
    <col min="17" max="17" width="16.58203125" bestFit="1" customWidth="1"/>
    <col min="18" max="18" width="12.58203125" bestFit="1" customWidth="1"/>
    <col min="19" max="19" width="14.58203125" bestFit="1" customWidth="1"/>
  </cols>
  <sheetData>
    <row r="1" spans="1:19">
      <c r="A1" t="s">
        <v>0</v>
      </c>
      <c r="B1" t="s">
        <v>1</v>
      </c>
      <c r="C1" t="s">
        <v>22</v>
      </c>
      <c r="D1" t="s">
        <v>2</v>
      </c>
      <c r="E1" t="s">
        <v>3</v>
      </c>
      <c r="F1" t="s">
        <v>4</v>
      </c>
      <c r="G1" t="s">
        <v>5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6</v>
      </c>
      <c r="Q1" t="s">
        <v>7</v>
      </c>
      <c r="R1" t="s">
        <v>40</v>
      </c>
      <c r="S1" t="s">
        <v>41</v>
      </c>
    </row>
    <row r="2" spans="1:19">
      <c r="A2" t="s">
        <v>16</v>
      </c>
      <c r="B2">
        <v>15</v>
      </c>
      <c r="C2">
        <v>4</v>
      </c>
      <c r="D2">
        <v>0.1</v>
      </c>
      <c r="E2" t="s">
        <v>31</v>
      </c>
      <c r="F2">
        <v>8</v>
      </c>
      <c r="G2">
        <v>4.4160500000000003</v>
      </c>
      <c r="H2">
        <v>7</v>
      </c>
      <c r="I2">
        <v>5.88</v>
      </c>
      <c r="J2">
        <v>8</v>
      </c>
      <c r="K2">
        <v>6.0444399999999998</v>
      </c>
      <c r="L2">
        <v>8</v>
      </c>
      <c r="M2">
        <v>5.7333299999999996</v>
      </c>
      <c r="N2">
        <v>7</v>
      </c>
      <c r="O2">
        <v>4.4000000000000004</v>
      </c>
      <c r="P2">
        <v>6</v>
      </c>
      <c r="Q2">
        <v>4.0666700000000002</v>
      </c>
      <c r="R2">
        <v>6</v>
      </c>
      <c r="S2">
        <v>3.8666700000000001</v>
      </c>
    </row>
    <row r="3" spans="1:19">
      <c r="A3" t="s">
        <v>16</v>
      </c>
      <c r="B3">
        <v>15</v>
      </c>
      <c r="C3">
        <v>4</v>
      </c>
      <c r="D3">
        <v>0.1</v>
      </c>
      <c r="E3" t="s">
        <v>32</v>
      </c>
      <c r="F3">
        <v>5</v>
      </c>
      <c r="G3">
        <v>3.3790100000000001</v>
      </c>
      <c r="H3">
        <v>4</v>
      </c>
      <c r="I3">
        <v>3.9444400000000002</v>
      </c>
      <c r="J3">
        <v>14</v>
      </c>
      <c r="K3">
        <v>10.6</v>
      </c>
      <c r="L3">
        <v>9</v>
      </c>
      <c r="M3">
        <v>7.8222199999999997</v>
      </c>
      <c r="N3">
        <v>12</v>
      </c>
      <c r="O3">
        <v>8.3333300000000001</v>
      </c>
      <c r="P3">
        <v>9</v>
      </c>
      <c r="Q3">
        <v>5.3333300000000001</v>
      </c>
      <c r="R3">
        <v>4</v>
      </c>
      <c r="S3">
        <v>2.4666700000000001</v>
      </c>
    </row>
    <row r="4" spans="1:19">
      <c r="A4" t="s">
        <v>16</v>
      </c>
      <c r="B4">
        <v>15</v>
      </c>
      <c r="C4">
        <v>4</v>
      </c>
      <c r="D4">
        <v>0.1</v>
      </c>
      <c r="E4" t="s">
        <v>33</v>
      </c>
      <c r="F4">
        <v>10</v>
      </c>
      <c r="G4">
        <v>3.8629600000000002</v>
      </c>
      <c r="H4">
        <v>9</v>
      </c>
      <c r="I4">
        <v>5.5111100000000004</v>
      </c>
      <c r="J4">
        <v>11</v>
      </c>
      <c r="K4">
        <v>6.9333299999999998</v>
      </c>
      <c r="L4">
        <v>8</v>
      </c>
      <c r="M4">
        <v>5.2888900000000003</v>
      </c>
      <c r="N4">
        <v>10</v>
      </c>
      <c r="O4">
        <v>4.9333299999999998</v>
      </c>
      <c r="P4">
        <v>9</v>
      </c>
      <c r="Q4">
        <v>4.4000000000000004</v>
      </c>
      <c r="R4">
        <v>4</v>
      </c>
      <c r="S4">
        <v>3.3333300000000001</v>
      </c>
    </row>
    <row r="5" spans="1:19">
      <c r="A5" t="s">
        <v>16</v>
      </c>
      <c r="B5">
        <v>15</v>
      </c>
      <c r="C5">
        <v>4</v>
      </c>
      <c r="D5">
        <v>0.1</v>
      </c>
      <c r="E5" t="s">
        <v>34</v>
      </c>
      <c r="F5">
        <v>21</v>
      </c>
      <c r="G5">
        <v>7.5432100000000002</v>
      </c>
      <c r="H5">
        <v>10</v>
      </c>
      <c r="I5">
        <v>6.0466699999999998</v>
      </c>
      <c r="J5">
        <v>21</v>
      </c>
      <c r="K5">
        <v>10.8667</v>
      </c>
      <c r="L5">
        <v>18</v>
      </c>
      <c r="M5">
        <v>8.0222200000000008</v>
      </c>
      <c r="N5">
        <v>15</v>
      </c>
      <c r="O5">
        <v>7.5333300000000003</v>
      </c>
      <c r="P5">
        <v>11</v>
      </c>
      <c r="Q5">
        <v>4.8666700000000001</v>
      </c>
      <c r="R5">
        <v>5</v>
      </c>
      <c r="S5">
        <v>3.6666699999999999</v>
      </c>
    </row>
    <row r="6" spans="1:19">
      <c r="A6" t="s">
        <v>16</v>
      </c>
      <c r="B6">
        <v>15</v>
      </c>
      <c r="C6">
        <v>4</v>
      </c>
      <c r="D6">
        <v>0.2</v>
      </c>
      <c r="E6" t="s">
        <v>31</v>
      </c>
      <c r="F6">
        <v>7</v>
      </c>
      <c r="G6">
        <v>3.8847200000000002</v>
      </c>
      <c r="H6">
        <v>6</v>
      </c>
      <c r="I6">
        <v>5.2688899999999999</v>
      </c>
      <c r="J6">
        <v>7</v>
      </c>
      <c r="K6">
        <v>5.3555599999999997</v>
      </c>
      <c r="L6">
        <v>7</v>
      </c>
      <c r="M6">
        <v>4.9777800000000001</v>
      </c>
      <c r="N6">
        <v>7</v>
      </c>
      <c r="O6">
        <v>4.4000000000000004</v>
      </c>
      <c r="P6">
        <v>6</v>
      </c>
      <c r="Q6">
        <v>3.3333300000000001</v>
      </c>
      <c r="R6">
        <v>6</v>
      </c>
      <c r="S6">
        <v>3.8666700000000001</v>
      </c>
    </row>
    <row r="7" spans="1:19">
      <c r="A7" t="s">
        <v>16</v>
      </c>
      <c r="B7">
        <v>15</v>
      </c>
      <c r="C7">
        <v>4</v>
      </c>
      <c r="D7">
        <v>0.2</v>
      </c>
      <c r="E7" t="s">
        <v>32</v>
      </c>
      <c r="F7">
        <v>5</v>
      </c>
      <c r="G7">
        <v>3.3902800000000002</v>
      </c>
      <c r="H7">
        <v>4</v>
      </c>
      <c r="I7">
        <v>3.96333</v>
      </c>
      <c r="J7">
        <v>14</v>
      </c>
      <c r="K7">
        <v>10.277799999999999</v>
      </c>
      <c r="L7">
        <v>9</v>
      </c>
      <c r="M7">
        <v>7.6555600000000004</v>
      </c>
      <c r="N7">
        <v>12</v>
      </c>
      <c r="O7">
        <v>8.3333300000000001</v>
      </c>
      <c r="P7">
        <v>9</v>
      </c>
      <c r="Q7">
        <v>5.3333300000000001</v>
      </c>
      <c r="R7">
        <v>4</v>
      </c>
      <c r="S7">
        <v>2.4666700000000001</v>
      </c>
    </row>
    <row r="8" spans="1:19">
      <c r="A8" t="s">
        <v>16</v>
      </c>
      <c r="B8">
        <v>15</v>
      </c>
      <c r="C8">
        <v>4</v>
      </c>
      <c r="D8">
        <v>0.2</v>
      </c>
      <c r="E8" t="s">
        <v>33</v>
      </c>
      <c r="F8">
        <v>8</v>
      </c>
      <c r="G8">
        <v>3.9069400000000001</v>
      </c>
      <c r="H8">
        <v>7</v>
      </c>
      <c r="I8">
        <v>5.4377800000000001</v>
      </c>
      <c r="J8">
        <v>13</v>
      </c>
      <c r="K8">
        <v>7.0444399999999998</v>
      </c>
      <c r="L8">
        <v>8</v>
      </c>
      <c r="M8">
        <v>5.3</v>
      </c>
      <c r="N8">
        <v>10</v>
      </c>
      <c r="O8">
        <v>4.9333299999999998</v>
      </c>
      <c r="P8">
        <v>7</v>
      </c>
      <c r="Q8">
        <v>3.9333300000000002</v>
      </c>
      <c r="R8">
        <v>4</v>
      </c>
      <c r="S8">
        <v>3.3333300000000001</v>
      </c>
    </row>
    <row r="9" spans="1:19">
      <c r="A9" t="s">
        <v>16</v>
      </c>
      <c r="B9">
        <v>15</v>
      </c>
      <c r="C9">
        <v>4</v>
      </c>
      <c r="D9">
        <v>0.2</v>
      </c>
      <c r="E9" t="s">
        <v>34</v>
      </c>
      <c r="F9">
        <v>23</v>
      </c>
      <c r="G9">
        <v>7.3777799999999996</v>
      </c>
      <c r="H9">
        <v>11</v>
      </c>
      <c r="I9">
        <v>6.03111</v>
      </c>
      <c r="J9">
        <v>19</v>
      </c>
      <c r="K9">
        <v>10.1556</v>
      </c>
      <c r="L9">
        <v>17</v>
      </c>
      <c r="M9">
        <v>7.5888900000000001</v>
      </c>
      <c r="N9">
        <v>15</v>
      </c>
      <c r="O9">
        <v>7.5333300000000003</v>
      </c>
      <c r="P9">
        <v>14</v>
      </c>
      <c r="Q9">
        <v>5.5333300000000003</v>
      </c>
      <c r="R9">
        <v>5</v>
      </c>
      <c r="S9">
        <v>3.6666699999999999</v>
      </c>
    </row>
    <row r="10" spans="1:19">
      <c r="A10" t="s">
        <v>16</v>
      </c>
      <c r="B10">
        <v>15</v>
      </c>
      <c r="C10">
        <v>4</v>
      </c>
      <c r="D10">
        <v>0.3</v>
      </c>
      <c r="E10" t="s">
        <v>31</v>
      </c>
      <c r="F10">
        <v>7</v>
      </c>
      <c r="G10">
        <v>3.8761899999999998</v>
      </c>
      <c r="H10">
        <v>6</v>
      </c>
      <c r="I10">
        <v>5.10778</v>
      </c>
      <c r="J10">
        <v>7</v>
      </c>
      <c r="K10">
        <v>5.3407400000000003</v>
      </c>
      <c r="L10">
        <v>7</v>
      </c>
      <c r="M10">
        <v>4.88889</v>
      </c>
      <c r="N10">
        <v>7</v>
      </c>
      <c r="O10">
        <v>4.4000000000000004</v>
      </c>
      <c r="P10">
        <v>5</v>
      </c>
      <c r="Q10">
        <v>3.2</v>
      </c>
      <c r="R10">
        <v>6</v>
      </c>
      <c r="S10">
        <v>3.8666700000000001</v>
      </c>
    </row>
    <row r="11" spans="1:19">
      <c r="A11" t="s">
        <v>16</v>
      </c>
      <c r="B11">
        <v>15</v>
      </c>
      <c r="C11">
        <v>4</v>
      </c>
      <c r="D11">
        <v>0.3</v>
      </c>
      <c r="E11" t="s">
        <v>32</v>
      </c>
      <c r="F11">
        <v>5</v>
      </c>
      <c r="G11">
        <v>3.4476200000000001</v>
      </c>
      <c r="H11">
        <v>4</v>
      </c>
      <c r="I11">
        <v>3.92</v>
      </c>
      <c r="J11">
        <v>14</v>
      </c>
      <c r="K11">
        <v>10.333299999999999</v>
      </c>
      <c r="L11">
        <v>9</v>
      </c>
      <c r="M11">
        <v>7.5629600000000003</v>
      </c>
      <c r="N11">
        <v>12</v>
      </c>
      <c r="O11">
        <v>8.3333300000000001</v>
      </c>
      <c r="P11">
        <v>8</v>
      </c>
      <c r="Q11">
        <v>5.1333299999999999</v>
      </c>
      <c r="R11">
        <v>4</v>
      </c>
      <c r="S11">
        <v>2.4666700000000001</v>
      </c>
    </row>
    <row r="12" spans="1:19">
      <c r="A12" t="s">
        <v>16</v>
      </c>
      <c r="B12">
        <v>15</v>
      </c>
      <c r="C12">
        <v>4</v>
      </c>
      <c r="D12">
        <v>0.3</v>
      </c>
      <c r="E12" t="s">
        <v>33</v>
      </c>
      <c r="F12">
        <v>12</v>
      </c>
      <c r="G12">
        <v>4.3777799999999996</v>
      </c>
      <c r="H12">
        <v>12</v>
      </c>
      <c r="I12">
        <v>6.4722200000000001</v>
      </c>
      <c r="J12">
        <v>17</v>
      </c>
      <c r="K12">
        <v>7.9036999999999997</v>
      </c>
      <c r="L12">
        <v>13</v>
      </c>
      <c r="M12">
        <v>6.3407400000000003</v>
      </c>
      <c r="N12">
        <v>10</v>
      </c>
      <c r="O12">
        <v>4.9333299999999998</v>
      </c>
      <c r="P12">
        <v>9</v>
      </c>
      <c r="Q12">
        <v>5</v>
      </c>
      <c r="R12">
        <v>4</v>
      </c>
      <c r="S12">
        <v>3.3333300000000001</v>
      </c>
    </row>
    <row r="13" spans="1:19">
      <c r="A13" t="s">
        <v>16</v>
      </c>
      <c r="B13">
        <v>15</v>
      </c>
      <c r="C13">
        <v>4</v>
      </c>
      <c r="D13">
        <v>0.3</v>
      </c>
      <c r="E13" t="s">
        <v>34</v>
      </c>
      <c r="F13">
        <v>19</v>
      </c>
      <c r="G13">
        <v>7.1968300000000003</v>
      </c>
      <c r="H13">
        <v>11</v>
      </c>
      <c r="I13">
        <v>6.03667</v>
      </c>
      <c r="J13">
        <v>17</v>
      </c>
      <c r="K13">
        <v>9.7555599999999991</v>
      </c>
      <c r="L13">
        <v>19</v>
      </c>
      <c r="M13">
        <v>7.6740700000000004</v>
      </c>
      <c r="N13">
        <v>15</v>
      </c>
      <c r="O13">
        <v>7.5333300000000003</v>
      </c>
      <c r="P13">
        <v>10</v>
      </c>
      <c r="Q13">
        <v>4.3333300000000001</v>
      </c>
      <c r="R13">
        <v>5</v>
      </c>
      <c r="S13">
        <v>3.6666699999999999</v>
      </c>
    </row>
    <row r="14" spans="1:19">
      <c r="A14" t="s">
        <v>16</v>
      </c>
      <c r="B14">
        <v>15</v>
      </c>
      <c r="C14">
        <v>4</v>
      </c>
      <c r="D14">
        <v>0.4</v>
      </c>
      <c r="E14" t="s">
        <v>31</v>
      </c>
      <c r="F14">
        <v>9</v>
      </c>
      <c r="G14">
        <v>3.8185199999999999</v>
      </c>
      <c r="H14">
        <v>8</v>
      </c>
      <c r="I14">
        <v>5.32667</v>
      </c>
      <c r="J14">
        <v>9</v>
      </c>
      <c r="K14">
        <v>5.35</v>
      </c>
      <c r="L14">
        <v>8</v>
      </c>
      <c r="M14">
        <v>4.9333299999999998</v>
      </c>
      <c r="N14">
        <v>7</v>
      </c>
      <c r="O14">
        <v>4.4000000000000004</v>
      </c>
      <c r="P14">
        <v>5</v>
      </c>
      <c r="Q14">
        <v>3.2</v>
      </c>
      <c r="R14">
        <v>6</v>
      </c>
      <c r="S14">
        <v>3.8666700000000001</v>
      </c>
    </row>
    <row r="15" spans="1:19">
      <c r="A15" t="s">
        <v>16</v>
      </c>
      <c r="B15">
        <v>15</v>
      </c>
      <c r="C15">
        <v>4</v>
      </c>
      <c r="D15">
        <v>0.4</v>
      </c>
      <c r="E15" t="s">
        <v>32</v>
      </c>
      <c r="F15">
        <v>5</v>
      </c>
      <c r="G15">
        <v>3.29074</v>
      </c>
      <c r="H15">
        <v>4</v>
      </c>
      <c r="I15">
        <v>3.8644400000000001</v>
      </c>
      <c r="J15">
        <v>14</v>
      </c>
      <c r="K15">
        <v>10.3056</v>
      </c>
      <c r="L15">
        <v>9</v>
      </c>
      <c r="M15">
        <v>7.5944399999999996</v>
      </c>
      <c r="N15">
        <v>12</v>
      </c>
      <c r="O15">
        <v>8.3333300000000001</v>
      </c>
      <c r="P15">
        <v>8</v>
      </c>
      <c r="Q15">
        <v>5.3333300000000001</v>
      </c>
      <c r="R15">
        <v>4</v>
      </c>
      <c r="S15">
        <v>2.4666700000000001</v>
      </c>
    </row>
    <row r="16" spans="1:19">
      <c r="A16" t="s">
        <v>16</v>
      </c>
      <c r="B16">
        <v>15</v>
      </c>
      <c r="C16">
        <v>4</v>
      </c>
      <c r="D16">
        <v>0.4</v>
      </c>
      <c r="E16" t="s">
        <v>33</v>
      </c>
      <c r="F16">
        <v>9</v>
      </c>
      <c r="G16">
        <v>4.3203699999999996</v>
      </c>
      <c r="H16">
        <v>9</v>
      </c>
      <c r="I16">
        <v>6.0755600000000003</v>
      </c>
      <c r="J16">
        <v>15</v>
      </c>
      <c r="K16">
        <v>7.7333299999999996</v>
      </c>
      <c r="L16">
        <v>9</v>
      </c>
      <c r="M16">
        <v>5.8666700000000001</v>
      </c>
      <c r="N16">
        <v>10</v>
      </c>
      <c r="O16">
        <v>4.9333299999999998</v>
      </c>
      <c r="P16">
        <v>8</v>
      </c>
      <c r="Q16">
        <v>4.2666700000000004</v>
      </c>
      <c r="R16">
        <v>4</v>
      </c>
      <c r="S16">
        <v>3.3333300000000001</v>
      </c>
    </row>
    <row r="17" spans="1:19">
      <c r="A17" t="s">
        <v>16</v>
      </c>
      <c r="B17">
        <v>15</v>
      </c>
      <c r="C17">
        <v>4</v>
      </c>
      <c r="D17">
        <v>0.4</v>
      </c>
      <c r="E17" t="s">
        <v>34</v>
      </c>
      <c r="F17">
        <v>19</v>
      </c>
      <c r="G17">
        <v>7.3444399999999996</v>
      </c>
      <c r="H17">
        <v>11</v>
      </c>
      <c r="I17">
        <v>5.9733299999999998</v>
      </c>
      <c r="J17">
        <v>17</v>
      </c>
      <c r="K17">
        <v>10.3111</v>
      </c>
      <c r="L17">
        <v>19</v>
      </c>
      <c r="M17">
        <v>7.8111100000000002</v>
      </c>
      <c r="N17">
        <v>15</v>
      </c>
      <c r="O17">
        <v>7.5333300000000003</v>
      </c>
      <c r="P17">
        <v>11</v>
      </c>
      <c r="Q17">
        <v>5.3333300000000001</v>
      </c>
      <c r="R17">
        <v>5</v>
      </c>
      <c r="S17">
        <v>3.6666699999999999</v>
      </c>
    </row>
    <row r="18" spans="1:19">
      <c r="A18" t="s">
        <v>16</v>
      </c>
      <c r="B18">
        <v>15</v>
      </c>
      <c r="C18">
        <v>4</v>
      </c>
      <c r="D18">
        <v>0.5</v>
      </c>
      <c r="E18" t="s">
        <v>31</v>
      </c>
      <c r="F18">
        <v>9</v>
      </c>
      <c r="G18">
        <v>3.9644400000000002</v>
      </c>
      <c r="H18">
        <v>9</v>
      </c>
      <c r="I18">
        <v>5.4388899999999998</v>
      </c>
      <c r="J18">
        <v>10</v>
      </c>
      <c r="K18">
        <v>5.5777799999999997</v>
      </c>
      <c r="L18">
        <v>9</v>
      </c>
      <c r="M18">
        <v>4.9866700000000002</v>
      </c>
      <c r="N18">
        <v>7</v>
      </c>
      <c r="O18">
        <v>4.4000000000000004</v>
      </c>
      <c r="P18">
        <v>5</v>
      </c>
      <c r="Q18">
        <v>3</v>
      </c>
      <c r="R18">
        <v>6</v>
      </c>
      <c r="S18">
        <v>3.8666700000000001</v>
      </c>
    </row>
    <row r="19" spans="1:19">
      <c r="A19" t="s">
        <v>16</v>
      </c>
      <c r="B19">
        <v>15</v>
      </c>
      <c r="C19">
        <v>4</v>
      </c>
      <c r="D19">
        <v>0.5</v>
      </c>
      <c r="E19" t="s">
        <v>32</v>
      </c>
      <c r="F19">
        <v>5</v>
      </c>
      <c r="G19">
        <v>3.30667</v>
      </c>
      <c r="H19">
        <v>4</v>
      </c>
      <c r="I19">
        <v>3.84111</v>
      </c>
      <c r="J19">
        <v>14</v>
      </c>
      <c r="K19">
        <v>10.248900000000001</v>
      </c>
      <c r="L19">
        <v>9</v>
      </c>
      <c r="M19">
        <v>7.6355599999999999</v>
      </c>
      <c r="N19">
        <v>12</v>
      </c>
      <c r="O19">
        <v>8.3333300000000001</v>
      </c>
      <c r="P19">
        <v>7</v>
      </c>
      <c r="Q19">
        <v>5.1333299999999999</v>
      </c>
      <c r="R19">
        <v>4</v>
      </c>
      <c r="S19">
        <v>2.4666700000000001</v>
      </c>
    </row>
    <row r="20" spans="1:19">
      <c r="A20" t="s">
        <v>16</v>
      </c>
      <c r="B20">
        <v>15</v>
      </c>
      <c r="C20">
        <v>4</v>
      </c>
      <c r="D20">
        <v>0.5</v>
      </c>
      <c r="E20" t="s">
        <v>33</v>
      </c>
      <c r="F20">
        <v>9</v>
      </c>
      <c r="G20">
        <v>4.2333299999999996</v>
      </c>
      <c r="H20">
        <v>9</v>
      </c>
      <c r="I20">
        <v>5.8833299999999999</v>
      </c>
      <c r="J20">
        <v>16</v>
      </c>
      <c r="K20">
        <v>7.6933299999999996</v>
      </c>
      <c r="L20">
        <v>10</v>
      </c>
      <c r="M20">
        <v>5.76</v>
      </c>
      <c r="N20">
        <v>10</v>
      </c>
      <c r="O20">
        <v>4.9333299999999998</v>
      </c>
      <c r="P20">
        <v>9</v>
      </c>
      <c r="Q20">
        <v>4.5333300000000003</v>
      </c>
      <c r="R20">
        <v>4</v>
      </c>
      <c r="S20">
        <v>3.3333300000000001</v>
      </c>
    </row>
    <row r="21" spans="1:19">
      <c r="A21" t="s">
        <v>16</v>
      </c>
      <c r="B21">
        <v>15</v>
      </c>
      <c r="C21">
        <v>4</v>
      </c>
      <c r="D21">
        <v>0.5</v>
      </c>
      <c r="E21" t="s">
        <v>34</v>
      </c>
      <c r="F21">
        <v>19</v>
      </c>
      <c r="G21">
        <v>7.4444400000000002</v>
      </c>
      <c r="H21">
        <v>11</v>
      </c>
      <c r="I21">
        <v>6.0155599999999998</v>
      </c>
      <c r="J21">
        <v>21</v>
      </c>
      <c r="K21">
        <v>10.0756</v>
      </c>
      <c r="L21">
        <v>16</v>
      </c>
      <c r="M21">
        <v>7.92889</v>
      </c>
      <c r="N21">
        <v>15</v>
      </c>
      <c r="O21">
        <v>7.5333300000000003</v>
      </c>
      <c r="P21">
        <v>10</v>
      </c>
      <c r="Q21">
        <v>4.2666700000000004</v>
      </c>
      <c r="R21">
        <v>5</v>
      </c>
      <c r="S21">
        <v>3.6666699999999999</v>
      </c>
    </row>
    <row r="22" spans="1:19">
      <c r="A22" t="s">
        <v>16</v>
      </c>
      <c r="B22">
        <v>15</v>
      </c>
      <c r="C22">
        <v>4</v>
      </c>
      <c r="D22">
        <v>0.6</v>
      </c>
      <c r="E22" t="s">
        <v>31</v>
      </c>
      <c r="F22">
        <v>9</v>
      </c>
      <c r="G22">
        <v>4</v>
      </c>
      <c r="H22">
        <v>8</v>
      </c>
      <c r="I22">
        <v>5.7177800000000003</v>
      </c>
      <c r="J22">
        <v>9</v>
      </c>
      <c r="K22">
        <v>5.5</v>
      </c>
      <c r="L22">
        <v>9</v>
      </c>
      <c r="M22">
        <v>4.9111099999999999</v>
      </c>
      <c r="N22">
        <v>7</v>
      </c>
      <c r="O22">
        <v>4.4000000000000004</v>
      </c>
      <c r="P22">
        <v>7</v>
      </c>
      <c r="Q22">
        <v>4.3333300000000001</v>
      </c>
      <c r="R22">
        <v>6</v>
      </c>
      <c r="S22">
        <v>3.8666700000000001</v>
      </c>
    </row>
    <row r="23" spans="1:19">
      <c r="A23" t="s">
        <v>16</v>
      </c>
      <c r="B23">
        <v>15</v>
      </c>
      <c r="C23">
        <v>4</v>
      </c>
      <c r="D23">
        <v>0.6</v>
      </c>
      <c r="E23" t="s">
        <v>32</v>
      </c>
      <c r="F23">
        <v>5</v>
      </c>
      <c r="G23">
        <v>3.38611</v>
      </c>
      <c r="H23">
        <v>4</v>
      </c>
      <c r="I23">
        <v>3.8988900000000002</v>
      </c>
      <c r="J23">
        <v>14</v>
      </c>
      <c r="K23">
        <v>10.5593</v>
      </c>
      <c r="L23">
        <v>9</v>
      </c>
      <c r="M23">
        <v>7.6185200000000002</v>
      </c>
      <c r="N23">
        <v>12</v>
      </c>
      <c r="O23">
        <v>8.3333300000000001</v>
      </c>
      <c r="P23">
        <v>9</v>
      </c>
      <c r="Q23">
        <v>5.4</v>
      </c>
      <c r="R23">
        <v>4</v>
      </c>
      <c r="S23">
        <v>2.4666700000000001</v>
      </c>
    </row>
    <row r="24" spans="1:19">
      <c r="A24" t="s">
        <v>16</v>
      </c>
      <c r="B24">
        <v>15</v>
      </c>
      <c r="C24">
        <v>4</v>
      </c>
      <c r="D24">
        <v>0.6</v>
      </c>
      <c r="E24" t="s">
        <v>33</v>
      </c>
      <c r="F24">
        <v>9</v>
      </c>
      <c r="G24">
        <v>4.2472200000000004</v>
      </c>
      <c r="H24">
        <v>9</v>
      </c>
      <c r="I24">
        <v>6.0911099999999996</v>
      </c>
      <c r="J24">
        <v>17</v>
      </c>
      <c r="K24">
        <v>7.8037000000000001</v>
      </c>
      <c r="L24">
        <v>9</v>
      </c>
      <c r="M24">
        <v>5.8407400000000003</v>
      </c>
      <c r="N24">
        <v>10</v>
      </c>
      <c r="O24">
        <v>4.9333299999999998</v>
      </c>
      <c r="P24">
        <v>6</v>
      </c>
      <c r="Q24">
        <v>3.6</v>
      </c>
      <c r="R24">
        <v>4</v>
      </c>
      <c r="S24">
        <v>3.3333300000000001</v>
      </c>
    </row>
    <row r="25" spans="1:19">
      <c r="A25" t="s">
        <v>16</v>
      </c>
      <c r="B25">
        <v>15</v>
      </c>
      <c r="C25">
        <v>4</v>
      </c>
      <c r="D25">
        <v>0.6</v>
      </c>
      <c r="E25" t="s">
        <v>34</v>
      </c>
      <c r="F25">
        <v>19</v>
      </c>
      <c r="G25">
        <v>7.38889</v>
      </c>
      <c r="H25">
        <v>11</v>
      </c>
      <c r="I25">
        <v>6.1344399999999997</v>
      </c>
      <c r="J25">
        <v>19</v>
      </c>
      <c r="K25">
        <v>10.0519</v>
      </c>
      <c r="L25">
        <v>18</v>
      </c>
      <c r="M25">
        <v>7.9259300000000001</v>
      </c>
      <c r="N25">
        <v>15</v>
      </c>
      <c r="O25">
        <v>7.5333300000000003</v>
      </c>
      <c r="P25">
        <v>9</v>
      </c>
      <c r="Q25">
        <v>5</v>
      </c>
      <c r="R25">
        <v>5</v>
      </c>
      <c r="S25">
        <v>3.6666699999999999</v>
      </c>
    </row>
    <row r="26" spans="1:19">
      <c r="A26" t="s">
        <v>16</v>
      </c>
      <c r="B26">
        <v>15</v>
      </c>
      <c r="C26">
        <v>4</v>
      </c>
      <c r="D26">
        <v>0.7</v>
      </c>
      <c r="E26" t="s">
        <v>31</v>
      </c>
      <c r="F26">
        <v>9</v>
      </c>
      <c r="G26">
        <v>4.0333300000000003</v>
      </c>
      <c r="H26">
        <v>9</v>
      </c>
      <c r="I26">
        <v>5.6144400000000001</v>
      </c>
      <c r="J26">
        <v>10</v>
      </c>
      <c r="K26">
        <v>5.6507899999999998</v>
      </c>
      <c r="L26">
        <v>10</v>
      </c>
      <c r="M26">
        <v>5.0095200000000002</v>
      </c>
      <c r="N26">
        <v>7</v>
      </c>
      <c r="O26">
        <v>4.4000000000000004</v>
      </c>
      <c r="P26">
        <v>7</v>
      </c>
      <c r="Q26">
        <v>3.5333299999999999</v>
      </c>
      <c r="R26">
        <v>6</v>
      </c>
      <c r="S26">
        <v>3.8666700000000001</v>
      </c>
    </row>
    <row r="27" spans="1:19">
      <c r="A27" t="s">
        <v>16</v>
      </c>
      <c r="B27">
        <v>15</v>
      </c>
      <c r="C27">
        <v>4</v>
      </c>
      <c r="D27">
        <v>0.7</v>
      </c>
      <c r="E27" t="s">
        <v>32</v>
      </c>
      <c r="F27">
        <v>5</v>
      </c>
      <c r="G27">
        <v>3.4777800000000001</v>
      </c>
      <c r="H27">
        <v>4</v>
      </c>
      <c r="I27">
        <v>3.9</v>
      </c>
      <c r="J27">
        <v>14</v>
      </c>
      <c r="K27">
        <v>10.6571</v>
      </c>
      <c r="L27">
        <v>9</v>
      </c>
      <c r="M27">
        <v>7.7142900000000001</v>
      </c>
      <c r="N27">
        <v>12</v>
      </c>
      <c r="O27">
        <v>8.3333300000000001</v>
      </c>
      <c r="P27">
        <v>7</v>
      </c>
      <c r="Q27">
        <v>5.2</v>
      </c>
      <c r="R27">
        <v>4</v>
      </c>
      <c r="S27">
        <v>2.4666700000000001</v>
      </c>
    </row>
    <row r="28" spans="1:19">
      <c r="A28" t="s">
        <v>16</v>
      </c>
      <c r="B28">
        <v>15</v>
      </c>
      <c r="C28">
        <v>4</v>
      </c>
      <c r="D28">
        <v>0.7</v>
      </c>
      <c r="E28" t="s">
        <v>33</v>
      </c>
      <c r="F28">
        <v>9</v>
      </c>
      <c r="G28">
        <v>4.0555599999999998</v>
      </c>
      <c r="H28">
        <v>8</v>
      </c>
      <c r="I28">
        <v>5.5911099999999996</v>
      </c>
      <c r="J28">
        <v>16</v>
      </c>
      <c r="K28">
        <v>6.9396800000000001</v>
      </c>
      <c r="L28">
        <v>9</v>
      </c>
      <c r="M28">
        <v>5.4888899999999996</v>
      </c>
      <c r="N28">
        <v>10</v>
      </c>
      <c r="O28">
        <v>4.9333299999999998</v>
      </c>
      <c r="P28">
        <v>8</v>
      </c>
      <c r="Q28">
        <v>4.0666700000000002</v>
      </c>
      <c r="R28">
        <v>4</v>
      </c>
      <c r="S28">
        <v>3.3333300000000001</v>
      </c>
    </row>
    <row r="29" spans="1:19">
      <c r="A29" t="s">
        <v>16</v>
      </c>
      <c r="B29">
        <v>15</v>
      </c>
      <c r="C29">
        <v>4</v>
      </c>
      <c r="D29">
        <v>0.7</v>
      </c>
      <c r="E29" t="s">
        <v>34</v>
      </c>
      <c r="F29">
        <v>19</v>
      </c>
      <c r="G29">
        <v>7.19259</v>
      </c>
      <c r="H29">
        <v>11</v>
      </c>
      <c r="I29">
        <v>6.0755600000000003</v>
      </c>
      <c r="J29">
        <v>23</v>
      </c>
      <c r="K29">
        <v>9.9523799999999998</v>
      </c>
      <c r="L29">
        <v>19</v>
      </c>
      <c r="M29">
        <v>7.8984100000000002</v>
      </c>
      <c r="N29">
        <v>15</v>
      </c>
      <c r="O29">
        <v>7.5333300000000003</v>
      </c>
      <c r="P29">
        <v>11</v>
      </c>
      <c r="Q29">
        <v>5.4</v>
      </c>
      <c r="R29">
        <v>5</v>
      </c>
      <c r="S29">
        <v>3.6666699999999999</v>
      </c>
    </row>
    <row r="30" spans="1:19">
      <c r="A30" t="s">
        <v>16</v>
      </c>
      <c r="B30">
        <v>15</v>
      </c>
      <c r="C30">
        <v>4</v>
      </c>
      <c r="D30">
        <v>0.8</v>
      </c>
      <c r="E30" t="s">
        <v>31</v>
      </c>
      <c r="F30">
        <v>7</v>
      </c>
      <c r="G30">
        <v>3.8111100000000002</v>
      </c>
      <c r="H30">
        <v>8</v>
      </c>
      <c r="I30">
        <v>5.3155599999999996</v>
      </c>
      <c r="J30">
        <v>9</v>
      </c>
      <c r="K30">
        <v>5.2861099999999999</v>
      </c>
      <c r="L30">
        <v>9</v>
      </c>
      <c r="M30">
        <v>4.86944</v>
      </c>
      <c r="N30">
        <v>7</v>
      </c>
      <c r="O30">
        <v>4.4000000000000004</v>
      </c>
      <c r="P30">
        <v>6</v>
      </c>
      <c r="Q30">
        <v>4.1333299999999999</v>
      </c>
      <c r="R30">
        <v>6</v>
      </c>
      <c r="S30">
        <v>3.8666700000000001</v>
      </c>
    </row>
    <row r="31" spans="1:19">
      <c r="A31" t="s">
        <v>16</v>
      </c>
      <c r="B31">
        <v>15</v>
      </c>
      <c r="C31">
        <v>4</v>
      </c>
      <c r="D31">
        <v>0.8</v>
      </c>
      <c r="E31" t="s">
        <v>32</v>
      </c>
      <c r="F31">
        <v>5</v>
      </c>
      <c r="G31">
        <v>3.4</v>
      </c>
      <c r="H31">
        <v>4</v>
      </c>
      <c r="I31">
        <v>3.8833299999999999</v>
      </c>
      <c r="J31">
        <v>14</v>
      </c>
      <c r="K31">
        <v>10.511100000000001</v>
      </c>
      <c r="L31">
        <v>9</v>
      </c>
      <c r="M31">
        <v>7.625</v>
      </c>
      <c r="N31">
        <v>12</v>
      </c>
      <c r="O31">
        <v>8.3333300000000001</v>
      </c>
      <c r="P31">
        <v>7</v>
      </c>
      <c r="Q31">
        <v>5.2666700000000004</v>
      </c>
      <c r="R31">
        <v>4</v>
      </c>
      <c r="S31">
        <v>2.4666700000000001</v>
      </c>
    </row>
    <row r="32" spans="1:19">
      <c r="A32" t="s">
        <v>16</v>
      </c>
      <c r="B32">
        <v>15</v>
      </c>
      <c r="C32">
        <v>4</v>
      </c>
      <c r="D32">
        <v>0.8</v>
      </c>
      <c r="E32" t="s">
        <v>33</v>
      </c>
      <c r="F32">
        <v>10</v>
      </c>
      <c r="G32">
        <v>4.3388900000000001</v>
      </c>
      <c r="H32">
        <v>10</v>
      </c>
      <c r="I32">
        <v>6.1122199999999998</v>
      </c>
      <c r="J32">
        <v>15</v>
      </c>
      <c r="K32">
        <v>7.2388899999999996</v>
      </c>
      <c r="L32">
        <v>11</v>
      </c>
      <c r="M32">
        <v>5.8638899999999996</v>
      </c>
      <c r="N32">
        <v>10</v>
      </c>
      <c r="O32">
        <v>4.9333299999999998</v>
      </c>
      <c r="P32">
        <v>10</v>
      </c>
      <c r="Q32">
        <v>6.0666700000000002</v>
      </c>
      <c r="R32">
        <v>4</v>
      </c>
      <c r="S32">
        <v>3.3333300000000001</v>
      </c>
    </row>
    <row r="33" spans="1:19">
      <c r="A33" t="s">
        <v>16</v>
      </c>
      <c r="B33">
        <v>15</v>
      </c>
      <c r="C33">
        <v>4</v>
      </c>
      <c r="D33">
        <v>0.8</v>
      </c>
      <c r="E33" t="s">
        <v>34</v>
      </c>
      <c r="F33">
        <v>21</v>
      </c>
      <c r="G33">
        <v>7.1555600000000004</v>
      </c>
      <c r="H33">
        <v>11</v>
      </c>
      <c r="I33">
        <v>6.1055599999999997</v>
      </c>
      <c r="J33">
        <v>21</v>
      </c>
      <c r="K33">
        <v>9.8666699999999992</v>
      </c>
      <c r="L33">
        <v>19</v>
      </c>
      <c r="M33">
        <v>7.8361099999999997</v>
      </c>
      <c r="N33">
        <v>15</v>
      </c>
      <c r="O33">
        <v>7.5333300000000003</v>
      </c>
      <c r="P33">
        <v>14</v>
      </c>
      <c r="Q33">
        <v>5.6666699999999999</v>
      </c>
      <c r="R33">
        <v>5</v>
      </c>
      <c r="S33">
        <v>3.6666699999999999</v>
      </c>
    </row>
    <row r="34" spans="1:19">
      <c r="A34" t="s">
        <v>16</v>
      </c>
      <c r="B34">
        <v>15</v>
      </c>
      <c r="C34">
        <v>4</v>
      </c>
      <c r="D34">
        <v>0.9</v>
      </c>
      <c r="E34" t="s">
        <v>31</v>
      </c>
      <c r="F34">
        <v>8</v>
      </c>
      <c r="G34">
        <v>4.1333299999999999</v>
      </c>
      <c r="H34">
        <v>8</v>
      </c>
      <c r="I34">
        <v>5.2833300000000003</v>
      </c>
      <c r="J34">
        <v>9</v>
      </c>
      <c r="K34">
        <v>5.4024700000000001</v>
      </c>
      <c r="L34">
        <v>9</v>
      </c>
      <c r="M34">
        <v>5.0592600000000001</v>
      </c>
      <c r="N34">
        <v>7</v>
      </c>
      <c r="O34">
        <v>4.4000000000000004</v>
      </c>
      <c r="P34">
        <v>5</v>
      </c>
      <c r="Q34">
        <v>3.4</v>
      </c>
      <c r="R34">
        <v>6</v>
      </c>
      <c r="S34">
        <v>3.8666700000000001</v>
      </c>
    </row>
    <row r="35" spans="1:19">
      <c r="A35" t="s">
        <v>16</v>
      </c>
      <c r="B35">
        <v>15</v>
      </c>
      <c r="C35">
        <v>4</v>
      </c>
      <c r="D35">
        <v>0.9</v>
      </c>
      <c r="E35" t="s">
        <v>32</v>
      </c>
      <c r="F35">
        <v>5</v>
      </c>
      <c r="G35">
        <v>3.25556</v>
      </c>
      <c r="H35">
        <v>4</v>
      </c>
      <c r="I35">
        <v>3.8855599999999999</v>
      </c>
      <c r="J35">
        <v>14</v>
      </c>
      <c r="K35">
        <v>10.449400000000001</v>
      </c>
      <c r="L35">
        <v>9</v>
      </c>
      <c r="M35">
        <v>7.7407399999999997</v>
      </c>
      <c r="N35">
        <v>12</v>
      </c>
      <c r="O35">
        <v>8.3333300000000001</v>
      </c>
      <c r="P35">
        <v>8</v>
      </c>
      <c r="Q35">
        <v>5.2</v>
      </c>
      <c r="R35">
        <v>4</v>
      </c>
      <c r="S35">
        <v>2.4666700000000001</v>
      </c>
    </row>
    <row r="36" spans="1:19">
      <c r="A36" t="s">
        <v>16</v>
      </c>
      <c r="B36">
        <v>15</v>
      </c>
      <c r="C36">
        <v>4</v>
      </c>
      <c r="D36">
        <v>0.9</v>
      </c>
      <c r="E36" t="s">
        <v>33</v>
      </c>
      <c r="F36">
        <v>8</v>
      </c>
      <c r="G36">
        <v>4.3444399999999996</v>
      </c>
      <c r="H36">
        <v>9</v>
      </c>
      <c r="I36">
        <v>5.7</v>
      </c>
      <c r="J36">
        <v>17</v>
      </c>
      <c r="K36">
        <v>7.2469099999999997</v>
      </c>
      <c r="L36">
        <v>10</v>
      </c>
      <c r="M36">
        <v>5.6246900000000002</v>
      </c>
      <c r="N36">
        <v>10</v>
      </c>
      <c r="O36">
        <v>4.9333299999999998</v>
      </c>
      <c r="P36">
        <v>5</v>
      </c>
      <c r="Q36">
        <v>3.73333</v>
      </c>
      <c r="R36">
        <v>4</v>
      </c>
      <c r="S36">
        <v>3.3333300000000001</v>
      </c>
    </row>
    <row r="37" spans="1:19">
      <c r="A37" t="s">
        <v>16</v>
      </c>
      <c r="B37">
        <v>15</v>
      </c>
      <c r="C37">
        <v>4</v>
      </c>
      <c r="D37">
        <v>0.9</v>
      </c>
      <c r="E37" t="s">
        <v>34</v>
      </c>
      <c r="F37">
        <v>21</v>
      </c>
      <c r="G37">
        <v>7.5333300000000003</v>
      </c>
      <c r="H37">
        <v>11</v>
      </c>
      <c r="I37">
        <v>6.1266699999999998</v>
      </c>
      <c r="J37">
        <v>21</v>
      </c>
      <c r="K37">
        <v>10.160500000000001</v>
      </c>
      <c r="L37">
        <v>18</v>
      </c>
      <c r="M37">
        <v>7.9530900000000004</v>
      </c>
      <c r="N37">
        <v>15</v>
      </c>
      <c r="O37">
        <v>7.5333300000000003</v>
      </c>
      <c r="P37">
        <v>11</v>
      </c>
      <c r="Q37">
        <v>5.0666700000000002</v>
      </c>
      <c r="R37">
        <v>5</v>
      </c>
      <c r="S37">
        <v>3.6666699999999999</v>
      </c>
    </row>
    <row r="38" spans="1:19">
      <c r="A38" t="s">
        <v>11</v>
      </c>
      <c r="B38">
        <v>31</v>
      </c>
      <c r="C38">
        <v>5</v>
      </c>
      <c r="D38">
        <v>0.1</v>
      </c>
      <c r="E38" t="s">
        <v>31</v>
      </c>
      <c r="F38">
        <v>10</v>
      </c>
      <c r="G38">
        <v>5.3393100000000002</v>
      </c>
      <c r="H38">
        <v>9</v>
      </c>
      <c r="I38">
        <v>7.6177400000000004</v>
      </c>
      <c r="J38">
        <v>10</v>
      </c>
      <c r="K38">
        <v>7.13978</v>
      </c>
      <c r="L38">
        <v>10</v>
      </c>
      <c r="M38">
        <v>6.6128999999999998</v>
      </c>
      <c r="N38">
        <v>9</v>
      </c>
      <c r="O38">
        <v>5.8709699999999998</v>
      </c>
      <c r="P38">
        <v>7</v>
      </c>
      <c r="Q38">
        <v>4.3225800000000003</v>
      </c>
      <c r="R38">
        <v>8</v>
      </c>
      <c r="S38">
        <v>5.8387099999999998</v>
      </c>
    </row>
    <row r="39" spans="1:19">
      <c r="A39" t="s">
        <v>11</v>
      </c>
      <c r="B39">
        <v>31</v>
      </c>
      <c r="C39">
        <v>5</v>
      </c>
      <c r="D39">
        <v>0.1</v>
      </c>
      <c r="E39" t="s">
        <v>32</v>
      </c>
      <c r="F39">
        <v>6</v>
      </c>
      <c r="G39">
        <v>4.28017</v>
      </c>
      <c r="H39">
        <v>5</v>
      </c>
      <c r="I39">
        <v>5</v>
      </c>
      <c r="J39">
        <v>16</v>
      </c>
      <c r="K39">
        <v>12.957000000000001</v>
      </c>
      <c r="L39">
        <v>11</v>
      </c>
      <c r="M39">
        <v>9.6451600000000006</v>
      </c>
      <c r="N39">
        <v>16</v>
      </c>
      <c r="O39">
        <v>10.1935</v>
      </c>
      <c r="P39">
        <v>11</v>
      </c>
      <c r="Q39">
        <v>7.2903200000000004</v>
      </c>
      <c r="R39">
        <v>5</v>
      </c>
      <c r="S39">
        <v>3.5483899999999999</v>
      </c>
    </row>
    <row r="40" spans="1:19">
      <c r="A40" t="s">
        <v>11</v>
      </c>
      <c r="B40">
        <v>31</v>
      </c>
      <c r="C40">
        <v>5</v>
      </c>
      <c r="D40">
        <v>0.1</v>
      </c>
      <c r="E40" t="s">
        <v>33</v>
      </c>
      <c r="F40">
        <v>12</v>
      </c>
      <c r="G40">
        <v>4.97133</v>
      </c>
      <c r="H40">
        <v>11</v>
      </c>
      <c r="I40">
        <v>7.6182800000000004</v>
      </c>
      <c r="J40">
        <v>15</v>
      </c>
      <c r="K40">
        <v>8.39785</v>
      </c>
      <c r="L40">
        <v>11</v>
      </c>
      <c r="M40">
        <v>6.6451599999999997</v>
      </c>
      <c r="N40">
        <v>11</v>
      </c>
      <c r="O40">
        <v>6.2580600000000004</v>
      </c>
      <c r="P40">
        <v>7</v>
      </c>
      <c r="Q40">
        <v>4.7096799999999996</v>
      </c>
      <c r="R40">
        <v>8</v>
      </c>
      <c r="S40">
        <v>4.4516099999999996</v>
      </c>
    </row>
    <row r="41" spans="1:19">
      <c r="A41" t="s">
        <v>11</v>
      </c>
      <c r="B41">
        <v>31</v>
      </c>
      <c r="C41">
        <v>5</v>
      </c>
      <c r="D41">
        <v>0.1</v>
      </c>
      <c r="E41" t="s">
        <v>34</v>
      </c>
      <c r="F41">
        <v>29</v>
      </c>
      <c r="G41">
        <v>10.032299999999999</v>
      </c>
      <c r="H41">
        <v>16</v>
      </c>
      <c r="I41">
        <v>8.5462399999999992</v>
      </c>
      <c r="J41">
        <v>25</v>
      </c>
      <c r="K41">
        <v>12.9785</v>
      </c>
      <c r="L41">
        <v>22</v>
      </c>
      <c r="M41">
        <v>10.838699999999999</v>
      </c>
      <c r="N41">
        <v>17</v>
      </c>
      <c r="O41">
        <v>10.032299999999999</v>
      </c>
      <c r="P41">
        <v>18</v>
      </c>
      <c r="Q41">
        <v>7.4516099999999996</v>
      </c>
      <c r="R41">
        <v>8</v>
      </c>
      <c r="S41">
        <v>5.6774199999999997</v>
      </c>
    </row>
    <row r="42" spans="1:19">
      <c r="A42" t="s">
        <v>11</v>
      </c>
      <c r="B42">
        <v>31</v>
      </c>
      <c r="C42">
        <v>5</v>
      </c>
      <c r="D42">
        <v>0.2</v>
      </c>
      <c r="E42" t="s">
        <v>31</v>
      </c>
      <c r="F42">
        <v>11</v>
      </c>
      <c r="G42">
        <v>5.0490599999999999</v>
      </c>
      <c r="H42">
        <v>10</v>
      </c>
      <c r="I42">
        <v>7.6505400000000003</v>
      </c>
      <c r="J42">
        <v>11</v>
      </c>
      <c r="K42">
        <v>6.8763399999999999</v>
      </c>
      <c r="L42">
        <v>11</v>
      </c>
      <c r="M42">
        <v>6.2473099999999997</v>
      </c>
      <c r="N42">
        <v>9</v>
      </c>
      <c r="O42">
        <v>5.8709699999999998</v>
      </c>
      <c r="P42">
        <v>9</v>
      </c>
      <c r="Q42">
        <v>4.3548400000000003</v>
      </c>
      <c r="R42">
        <v>8</v>
      </c>
      <c r="S42">
        <v>5.8387099999999998</v>
      </c>
    </row>
    <row r="43" spans="1:19">
      <c r="A43" t="s">
        <v>11</v>
      </c>
      <c r="B43">
        <v>31</v>
      </c>
      <c r="C43">
        <v>5</v>
      </c>
      <c r="D43">
        <v>0.2</v>
      </c>
      <c r="E43" t="s">
        <v>32</v>
      </c>
      <c r="F43">
        <v>6</v>
      </c>
      <c r="G43">
        <v>4.3481199999999998</v>
      </c>
      <c r="H43">
        <v>5</v>
      </c>
      <c r="I43">
        <v>5</v>
      </c>
      <c r="J43">
        <v>16</v>
      </c>
      <c r="K43">
        <v>12.747299999999999</v>
      </c>
      <c r="L43">
        <v>11</v>
      </c>
      <c r="M43">
        <v>9.5698899999999991</v>
      </c>
      <c r="N43">
        <v>16</v>
      </c>
      <c r="O43">
        <v>10.1935</v>
      </c>
      <c r="P43">
        <v>11</v>
      </c>
      <c r="Q43">
        <v>7.2258100000000001</v>
      </c>
      <c r="R43">
        <v>5</v>
      </c>
      <c r="S43">
        <v>3.5483899999999999</v>
      </c>
    </row>
    <row r="44" spans="1:19">
      <c r="A44" t="s">
        <v>11</v>
      </c>
      <c r="B44">
        <v>31</v>
      </c>
      <c r="C44">
        <v>5</v>
      </c>
      <c r="D44">
        <v>0.2</v>
      </c>
      <c r="E44" t="s">
        <v>33</v>
      </c>
      <c r="F44">
        <v>12</v>
      </c>
      <c r="G44">
        <v>5.3400499999999997</v>
      </c>
      <c r="H44">
        <v>12</v>
      </c>
      <c r="I44">
        <v>8.5322600000000008</v>
      </c>
      <c r="J44">
        <v>20</v>
      </c>
      <c r="K44">
        <v>8.6559100000000004</v>
      </c>
      <c r="L44">
        <v>14</v>
      </c>
      <c r="M44">
        <v>7.1075299999999997</v>
      </c>
      <c r="N44">
        <v>11</v>
      </c>
      <c r="O44">
        <v>6.2580600000000004</v>
      </c>
      <c r="P44">
        <v>9</v>
      </c>
      <c r="Q44">
        <v>5.2580600000000004</v>
      </c>
      <c r="R44">
        <v>8</v>
      </c>
      <c r="S44">
        <v>4.4516099999999996</v>
      </c>
    </row>
    <row r="45" spans="1:19">
      <c r="A45" t="s">
        <v>11</v>
      </c>
      <c r="B45">
        <v>31</v>
      </c>
      <c r="C45">
        <v>5</v>
      </c>
      <c r="D45">
        <v>0.2</v>
      </c>
      <c r="E45" t="s">
        <v>34</v>
      </c>
      <c r="F45">
        <v>29</v>
      </c>
      <c r="G45">
        <v>9.8709699999999998</v>
      </c>
      <c r="H45">
        <v>14</v>
      </c>
      <c r="I45">
        <v>8.5295699999999997</v>
      </c>
      <c r="J45">
        <v>25</v>
      </c>
      <c r="K45">
        <v>13.1075</v>
      </c>
      <c r="L45">
        <v>22</v>
      </c>
      <c r="M45">
        <v>10.241899999999999</v>
      </c>
      <c r="N45">
        <v>17</v>
      </c>
      <c r="O45">
        <v>10.032299999999999</v>
      </c>
      <c r="P45">
        <v>21</v>
      </c>
      <c r="Q45">
        <v>7.5806500000000003</v>
      </c>
      <c r="R45">
        <v>8</v>
      </c>
      <c r="S45">
        <v>5.6774199999999997</v>
      </c>
    </row>
    <row r="46" spans="1:19">
      <c r="A46" t="s">
        <v>11</v>
      </c>
      <c r="B46">
        <v>31</v>
      </c>
      <c r="C46">
        <v>5</v>
      </c>
      <c r="D46">
        <v>0.3</v>
      </c>
      <c r="E46" t="s">
        <v>31</v>
      </c>
      <c r="F46">
        <v>11</v>
      </c>
      <c r="G46">
        <v>5.0230399999999999</v>
      </c>
      <c r="H46">
        <v>10</v>
      </c>
      <c r="I46">
        <v>7.2838700000000003</v>
      </c>
      <c r="J46">
        <v>11</v>
      </c>
      <c r="K46">
        <v>6.6164899999999998</v>
      </c>
      <c r="L46">
        <v>11</v>
      </c>
      <c r="M46">
        <v>6.17563</v>
      </c>
      <c r="N46">
        <v>9</v>
      </c>
      <c r="O46">
        <v>5.8709699999999998</v>
      </c>
      <c r="P46">
        <v>9</v>
      </c>
      <c r="Q46">
        <v>4.4838699999999996</v>
      </c>
      <c r="R46">
        <v>8</v>
      </c>
      <c r="S46">
        <v>5.8387099999999998</v>
      </c>
    </row>
    <row r="47" spans="1:19">
      <c r="A47" t="s">
        <v>11</v>
      </c>
      <c r="B47">
        <v>31</v>
      </c>
      <c r="C47">
        <v>5</v>
      </c>
      <c r="D47">
        <v>0.3</v>
      </c>
      <c r="E47" t="s">
        <v>32</v>
      </c>
      <c r="F47">
        <v>6</v>
      </c>
      <c r="G47">
        <v>4.3471599999999997</v>
      </c>
      <c r="H47">
        <v>5</v>
      </c>
      <c r="I47">
        <v>5</v>
      </c>
      <c r="J47">
        <v>16</v>
      </c>
      <c r="K47">
        <v>12.835100000000001</v>
      </c>
      <c r="L47">
        <v>11</v>
      </c>
      <c r="M47">
        <v>9.7168500000000009</v>
      </c>
      <c r="N47">
        <v>16</v>
      </c>
      <c r="O47">
        <v>10.1935</v>
      </c>
      <c r="P47">
        <v>11</v>
      </c>
      <c r="Q47">
        <v>6.96774</v>
      </c>
      <c r="R47">
        <v>5</v>
      </c>
      <c r="S47">
        <v>3.5483899999999999</v>
      </c>
    </row>
    <row r="48" spans="1:19">
      <c r="A48" t="s">
        <v>11</v>
      </c>
      <c r="B48">
        <v>31</v>
      </c>
      <c r="C48">
        <v>5</v>
      </c>
      <c r="D48">
        <v>0.3</v>
      </c>
      <c r="E48" t="s">
        <v>33</v>
      </c>
      <c r="F48">
        <v>10</v>
      </c>
      <c r="G48">
        <v>5.1835599999999999</v>
      </c>
      <c r="H48">
        <v>10</v>
      </c>
      <c r="I48">
        <v>7.5037599999999998</v>
      </c>
      <c r="J48">
        <v>19</v>
      </c>
      <c r="K48">
        <v>8.5519700000000007</v>
      </c>
      <c r="L48">
        <v>11</v>
      </c>
      <c r="M48">
        <v>6.8924700000000003</v>
      </c>
      <c r="N48">
        <v>11</v>
      </c>
      <c r="O48">
        <v>6.2580600000000004</v>
      </c>
      <c r="P48">
        <v>8</v>
      </c>
      <c r="Q48">
        <v>5.6774199999999997</v>
      </c>
      <c r="R48">
        <v>8</v>
      </c>
      <c r="S48">
        <v>4.4516099999999996</v>
      </c>
    </row>
    <row r="49" spans="1:19">
      <c r="A49" t="s">
        <v>11</v>
      </c>
      <c r="B49">
        <v>31</v>
      </c>
      <c r="C49">
        <v>5</v>
      </c>
      <c r="D49">
        <v>0.3</v>
      </c>
      <c r="E49" t="s">
        <v>34</v>
      </c>
      <c r="F49">
        <v>29</v>
      </c>
      <c r="G49">
        <v>9.9953900000000004</v>
      </c>
      <c r="H49">
        <v>15</v>
      </c>
      <c r="I49">
        <v>8.5516100000000002</v>
      </c>
      <c r="J49">
        <v>25</v>
      </c>
      <c r="K49">
        <v>13.1004</v>
      </c>
      <c r="L49">
        <v>22</v>
      </c>
      <c r="M49">
        <v>10.4086</v>
      </c>
      <c r="N49">
        <v>17</v>
      </c>
      <c r="O49">
        <v>10.032299999999999</v>
      </c>
      <c r="P49">
        <v>18</v>
      </c>
      <c r="Q49">
        <v>7.4516099999999996</v>
      </c>
      <c r="R49">
        <v>8</v>
      </c>
      <c r="S49">
        <v>5.6774199999999997</v>
      </c>
    </row>
    <row r="50" spans="1:19">
      <c r="A50" t="s">
        <v>11</v>
      </c>
      <c r="B50">
        <v>31</v>
      </c>
      <c r="C50">
        <v>5</v>
      </c>
      <c r="D50">
        <v>0.4</v>
      </c>
      <c r="E50" t="s">
        <v>31</v>
      </c>
      <c r="F50">
        <v>10</v>
      </c>
      <c r="G50">
        <v>4.7948000000000004</v>
      </c>
      <c r="H50">
        <v>9</v>
      </c>
      <c r="I50">
        <v>7.0586000000000002</v>
      </c>
      <c r="J50">
        <v>10</v>
      </c>
      <c r="K50">
        <v>6.5349500000000003</v>
      </c>
      <c r="L50">
        <v>10</v>
      </c>
      <c r="M50">
        <v>5.9838699999999996</v>
      </c>
      <c r="N50">
        <v>9</v>
      </c>
      <c r="O50">
        <v>5.8709699999999998</v>
      </c>
      <c r="P50">
        <v>7</v>
      </c>
      <c r="Q50">
        <v>4.7096799999999996</v>
      </c>
      <c r="R50">
        <v>8</v>
      </c>
      <c r="S50">
        <v>5.8387099999999998</v>
      </c>
    </row>
    <row r="51" spans="1:19">
      <c r="A51" t="s">
        <v>11</v>
      </c>
      <c r="B51">
        <v>31</v>
      </c>
      <c r="C51">
        <v>5</v>
      </c>
      <c r="D51">
        <v>0.4</v>
      </c>
      <c r="E51" t="s">
        <v>32</v>
      </c>
      <c r="F51">
        <v>6</v>
      </c>
      <c r="G51">
        <v>4.3494599999999997</v>
      </c>
      <c r="H51">
        <v>5</v>
      </c>
      <c r="I51">
        <v>5</v>
      </c>
      <c r="J51">
        <v>16</v>
      </c>
      <c r="K51">
        <v>12.8226</v>
      </c>
      <c r="L51">
        <v>11</v>
      </c>
      <c r="M51">
        <v>9.5645199999999999</v>
      </c>
      <c r="N51">
        <v>16</v>
      </c>
      <c r="O51">
        <v>10.1935</v>
      </c>
      <c r="P51">
        <v>11</v>
      </c>
      <c r="Q51">
        <v>7.3548400000000003</v>
      </c>
      <c r="R51">
        <v>5</v>
      </c>
      <c r="S51">
        <v>3.5483899999999999</v>
      </c>
    </row>
    <row r="52" spans="1:19">
      <c r="A52" t="s">
        <v>11</v>
      </c>
      <c r="B52">
        <v>31</v>
      </c>
      <c r="C52">
        <v>5</v>
      </c>
      <c r="D52">
        <v>0.4</v>
      </c>
      <c r="E52" t="s">
        <v>33</v>
      </c>
      <c r="F52">
        <v>13</v>
      </c>
      <c r="G52">
        <v>5.4435500000000001</v>
      </c>
      <c r="H52">
        <v>13</v>
      </c>
      <c r="I52">
        <v>8.2919400000000003</v>
      </c>
      <c r="J52">
        <v>20</v>
      </c>
      <c r="K52">
        <v>8.9301100000000009</v>
      </c>
      <c r="L52">
        <v>14</v>
      </c>
      <c r="M52">
        <v>7.0806500000000003</v>
      </c>
      <c r="N52">
        <v>11</v>
      </c>
      <c r="O52">
        <v>6.2580600000000004</v>
      </c>
      <c r="P52">
        <v>14</v>
      </c>
      <c r="Q52">
        <v>5.96774</v>
      </c>
      <c r="R52">
        <v>8</v>
      </c>
      <c r="S52">
        <v>4.4516099999999996</v>
      </c>
    </row>
    <row r="53" spans="1:19">
      <c r="A53" t="s">
        <v>11</v>
      </c>
      <c r="B53">
        <v>31</v>
      </c>
      <c r="C53">
        <v>5</v>
      </c>
      <c r="D53">
        <v>0.4</v>
      </c>
      <c r="E53" t="s">
        <v>34</v>
      </c>
      <c r="F53">
        <v>23</v>
      </c>
      <c r="G53">
        <v>9.8548399999999994</v>
      </c>
      <c r="H53">
        <v>15</v>
      </c>
      <c r="I53">
        <v>8.5693599999999996</v>
      </c>
      <c r="J53">
        <v>25</v>
      </c>
      <c r="K53">
        <v>13.376300000000001</v>
      </c>
      <c r="L53">
        <v>25</v>
      </c>
      <c r="M53">
        <v>10.4086</v>
      </c>
      <c r="N53">
        <v>17</v>
      </c>
      <c r="O53">
        <v>10.032299999999999</v>
      </c>
      <c r="P53">
        <v>18</v>
      </c>
      <c r="Q53">
        <v>7.2258100000000001</v>
      </c>
      <c r="R53">
        <v>8</v>
      </c>
      <c r="S53">
        <v>5.6774199999999997</v>
      </c>
    </row>
    <row r="54" spans="1:19">
      <c r="A54" t="s">
        <v>11</v>
      </c>
      <c r="B54">
        <v>31</v>
      </c>
      <c r="C54">
        <v>5</v>
      </c>
      <c r="D54">
        <v>0.5</v>
      </c>
      <c r="E54" t="s">
        <v>31</v>
      </c>
      <c r="F54">
        <v>11</v>
      </c>
      <c r="G54">
        <v>4.9451599999999996</v>
      </c>
      <c r="H54">
        <v>10</v>
      </c>
      <c r="I54">
        <v>7.1585999999999999</v>
      </c>
      <c r="J54">
        <v>11</v>
      </c>
      <c r="K54">
        <v>6.3914</v>
      </c>
      <c r="L54">
        <v>11</v>
      </c>
      <c r="M54">
        <v>5.8838699999999999</v>
      </c>
      <c r="N54">
        <v>9</v>
      </c>
      <c r="O54">
        <v>5.8709699999999998</v>
      </c>
      <c r="P54">
        <v>9</v>
      </c>
      <c r="Q54">
        <v>4.6774199999999997</v>
      </c>
      <c r="R54">
        <v>8</v>
      </c>
      <c r="S54">
        <v>5.8387099999999998</v>
      </c>
    </row>
    <row r="55" spans="1:19">
      <c r="A55" t="s">
        <v>11</v>
      </c>
      <c r="B55">
        <v>31</v>
      </c>
      <c r="C55">
        <v>5</v>
      </c>
      <c r="D55">
        <v>0.5</v>
      </c>
      <c r="E55" t="s">
        <v>32</v>
      </c>
      <c r="F55">
        <v>6</v>
      </c>
      <c r="G55">
        <v>4.3569899999999997</v>
      </c>
      <c r="H55">
        <v>5</v>
      </c>
      <c r="I55">
        <v>5</v>
      </c>
      <c r="J55">
        <v>16</v>
      </c>
      <c r="K55">
        <v>12.498900000000001</v>
      </c>
      <c r="L55">
        <v>11</v>
      </c>
      <c r="M55">
        <v>9.6064500000000006</v>
      </c>
      <c r="N55">
        <v>16</v>
      </c>
      <c r="O55">
        <v>10.1935</v>
      </c>
      <c r="P55">
        <v>11</v>
      </c>
      <c r="Q55">
        <v>7.2580600000000004</v>
      </c>
      <c r="R55">
        <v>5</v>
      </c>
      <c r="S55">
        <v>3.5483899999999999</v>
      </c>
    </row>
    <row r="56" spans="1:19">
      <c r="A56" t="s">
        <v>11</v>
      </c>
      <c r="B56">
        <v>31</v>
      </c>
      <c r="C56">
        <v>5</v>
      </c>
      <c r="D56">
        <v>0.5</v>
      </c>
      <c r="E56" t="s">
        <v>33</v>
      </c>
      <c r="F56">
        <v>12</v>
      </c>
      <c r="G56">
        <v>5.1838699999999998</v>
      </c>
      <c r="H56">
        <v>12</v>
      </c>
      <c r="I56">
        <v>7.9709700000000003</v>
      </c>
      <c r="J56">
        <v>25</v>
      </c>
      <c r="K56">
        <v>8.9806500000000007</v>
      </c>
      <c r="L56">
        <v>13</v>
      </c>
      <c r="M56">
        <v>6.9634400000000003</v>
      </c>
      <c r="N56">
        <v>11</v>
      </c>
      <c r="O56">
        <v>6.2580600000000004</v>
      </c>
      <c r="P56">
        <v>11</v>
      </c>
      <c r="Q56">
        <v>5.3548400000000003</v>
      </c>
      <c r="R56">
        <v>8</v>
      </c>
      <c r="S56">
        <v>4.4516099999999996</v>
      </c>
    </row>
    <row r="57" spans="1:19">
      <c r="A57" t="s">
        <v>11</v>
      </c>
      <c r="B57">
        <v>31</v>
      </c>
      <c r="C57">
        <v>5</v>
      </c>
      <c r="D57">
        <v>0.5</v>
      </c>
      <c r="E57" t="s">
        <v>34</v>
      </c>
      <c r="F57">
        <v>29</v>
      </c>
      <c r="G57">
        <v>9.6989300000000007</v>
      </c>
      <c r="H57">
        <v>16</v>
      </c>
      <c r="I57">
        <v>8.6666699999999999</v>
      </c>
      <c r="J57">
        <v>27</v>
      </c>
      <c r="K57">
        <v>13.004300000000001</v>
      </c>
      <c r="L57">
        <v>31</v>
      </c>
      <c r="M57">
        <v>10.686</v>
      </c>
      <c r="N57">
        <v>17</v>
      </c>
      <c r="O57">
        <v>10.032299999999999</v>
      </c>
      <c r="P57">
        <v>14</v>
      </c>
      <c r="Q57">
        <v>6.3871000000000002</v>
      </c>
      <c r="R57">
        <v>8</v>
      </c>
      <c r="S57">
        <v>5.6774199999999997</v>
      </c>
    </row>
    <row r="58" spans="1:19">
      <c r="A58" t="s">
        <v>11</v>
      </c>
      <c r="B58">
        <v>31</v>
      </c>
      <c r="C58">
        <v>5</v>
      </c>
      <c r="D58">
        <v>0.6</v>
      </c>
      <c r="E58" t="s">
        <v>31</v>
      </c>
      <c r="F58">
        <v>10</v>
      </c>
      <c r="G58">
        <v>4.8333300000000001</v>
      </c>
      <c r="H58">
        <v>10</v>
      </c>
      <c r="I58">
        <v>7.1618300000000001</v>
      </c>
      <c r="J58">
        <v>11</v>
      </c>
      <c r="K58">
        <v>6.4569900000000002</v>
      </c>
      <c r="L58">
        <v>11</v>
      </c>
      <c r="M58">
        <v>6.0340499999999997</v>
      </c>
      <c r="N58">
        <v>9</v>
      </c>
      <c r="O58">
        <v>5.8709699999999998</v>
      </c>
      <c r="P58">
        <v>8</v>
      </c>
      <c r="Q58">
        <v>4.3548400000000003</v>
      </c>
      <c r="R58">
        <v>8</v>
      </c>
      <c r="S58">
        <v>5.8387099999999998</v>
      </c>
    </row>
    <row r="59" spans="1:19">
      <c r="A59" t="s">
        <v>11</v>
      </c>
      <c r="B59">
        <v>31</v>
      </c>
      <c r="C59">
        <v>5</v>
      </c>
      <c r="D59">
        <v>0.6</v>
      </c>
      <c r="E59" t="s">
        <v>32</v>
      </c>
      <c r="F59">
        <v>6</v>
      </c>
      <c r="G59">
        <v>4.2943499999999997</v>
      </c>
      <c r="H59">
        <v>5</v>
      </c>
      <c r="I59">
        <v>4.99946</v>
      </c>
      <c r="J59">
        <v>16</v>
      </c>
      <c r="K59">
        <v>12.722200000000001</v>
      </c>
      <c r="L59">
        <v>11</v>
      </c>
      <c r="M59">
        <v>9.6218599999999999</v>
      </c>
      <c r="N59">
        <v>16</v>
      </c>
      <c r="O59">
        <v>10.1935</v>
      </c>
      <c r="P59">
        <v>10</v>
      </c>
      <c r="Q59">
        <v>6.96774</v>
      </c>
      <c r="R59">
        <v>5</v>
      </c>
      <c r="S59">
        <v>3.5483899999999999</v>
      </c>
    </row>
    <row r="60" spans="1:19">
      <c r="A60" t="s">
        <v>11</v>
      </c>
      <c r="B60">
        <v>31</v>
      </c>
      <c r="C60">
        <v>5</v>
      </c>
      <c r="D60">
        <v>0.6</v>
      </c>
      <c r="E60" t="s">
        <v>33</v>
      </c>
      <c r="F60">
        <v>12</v>
      </c>
      <c r="G60">
        <v>5.3346799999999996</v>
      </c>
      <c r="H60">
        <v>12</v>
      </c>
      <c r="I60">
        <v>7.96183</v>
      </c>
      <c r="J60">
        <v>19</v>
      </c>
      <c r="K60">
        <v>8.6899599999999992</v>
      </c>
      <c r="L60">
        <v>13</v>
      </c>
      <c r="M60">
        <v>6.9014300000000004</v>
      </c>
      <c r="N60">
        <v>11</v>
      </c>
      <c r="O60">
        <v>6.2580600000000004</v>
      </c>
      <c r="P60">
        <v>10</v>
      </c>
      <c r="Q60">
        <v>5.3871000000000002</v>
      </c>
      <c r="R60">
        <v>8</v>
      </c>
      <c r="S60">
        <v>4.4516099999999996</v>
      </c>
    </row>
    <row r="61" spans="1:19">
      <c r="A61" t="s">
        <v>11</v>
      </c>
      <c r="B61">
        <v>31</v>
      </c>
      <c r="C61">
        <v>5</v>
      </c>
      <c r="D61">
        <v>0.6</v>
      </c>
      <c r="E61" t="s">
        <v>34</v>
      </c>
      <c r="F61">
        <v>27</v>
      </c>
      <c r="G61">
        <v>10.1586</v>
      </c>
      <c r="H61">
        <v>14</v>
      </c>
      <c r="I61">
        <v>8.7064500000000002</v>
      </c>
      <c r="J61">
        <v>29</v>
      </c>
      <c r="K61">
        <v>13.2509</v>
      </c>
      <c r="L61">
        <v>25</v>
      </c>
      <c r="M61">
        <v>10.589600000000001</v>
      </c>
      <c r="N61">
        <v>17</v>
      </c>
      <c r="O61">
        <v>10.032299999999999</v>
      </c>
      <c r="P61">
        <v>16</v>
      </c>
      <c r="Q61">
        <v>7.3548400000000003</v>
      </c>
      <c r="R61">
        <v>8</v>
      </c>
      <c r="S61">
        <v>5.6774199999999997</v>
      </c>
    </row>
    <row r="62" spans="1:19">
      <c r="A62" t="s">
        <v>11</v>
      </c>
      <c r="B62">
        <v>31</v>
      </c>
      <c r="C62">
        <v>5</v>
      </c>
      <c r="D62">
        <v>0.7</v>
      </c>
      <c r="E62" t="s">
        <v>31</v>
      </c>
      <c r="F62">
        <v>10</v>
      </c>
      <c r="G62">
        <v>5.0232999999999999</v>
      </c>
      <c r="H62">
        <v>11</v>
      </c>
      <c r="I62">
        <v>7.4634400000000003</v>
      </c>
      <c r="J62">
        <v>12</v>
      </c>
      <c r="K62">
        <v>6.58833</v>
      </c>
      <c r="L62">
        <v>12</v>
      </c>
      <c r="M62">
        <v>6.0122900000000001</v>
      </c>
      <c r="N62">
        <v>9</v>
      </c>
      <c r="O62">
        <v>5.8709699999999998</v>
      </c>
      <c r="P62">
        <v>7</v>
      </c>
      <c r="Q62">
        <v>4.1935500000000001</v>
      </c>
      <c r="R62">
        <v>8</v>
      </c>
      <c r="S62">
        <v>5.8387099999999998</v>
      </c>
    </row>
    <row r="63" spans="1:19">
      <c r="A63" t="s">
        <v>11</v>
      </c>
      <c r="B63">
        <v>31</v>
      </c>
      <c r="C63">
        <v>5</v>
      </c>
      <c r="D63">
        <v>0.7</v>
      </c>
      <c r="E63" t="s">
        <v>32</v>
      </c>
      <c r="F63">
        <v>6</v>
      </c>
      <c r="G63">
        <v>4.32796</v>
      </c>
      <c r="H63">
        <v>5</v>
      </c>
      <c r="I63">
        <v>4.99946</v>
      </c>
      <c r="J63">
        <v>16</v>
      </c>
      <c r="K63">
        <v>12.6052</v>
      </c>
      <c r="L63">
        <v>11</v>
      </c>
      <c r="M63">
        <v>9.6774199999999997</v>
      </c>
      <c r="N63">
        <v>16</v>
      </c>
      <c r="O63">
        <v>10.1935</v>
      </c>
      <c r="P63">
        <v>11</v>
      </c>
      <c r="Q63">
        <v>7.2258100000000001</v>
      </c>
      <c r="R63">
        <v>5</v>
      </c>
      <c r="S63">
        <v>3.5483899999999999</v>
      </c>
    </row>
    <row r="64" spans="1:19">
      <c r="A64" t="s">
        <v>11</v>
      </c>
      <c r="B64">
        <v>31</v>
      </c>
      <c r="C64">
        <v>5</v>
      </c>
      <c r="D64">
        <v>0.7</v>
      </c>
      <c r="E64" t="s">
        <v>33</v>
      </c>
      <c r="F64">
        <v>12</v>
      </c>
      <c r="G64">
        <v>5.36022</v>
      </c>
      <c r="H64">
        <v>11</v>
      </c>
      <c r="I64">
        <v>8.1516099999999998</v>
      </c>
      <c r="J64">
        <v>21</v>
      </c>
      <c r="K64">
        <v>8.9677399999999992</v>
      </c>
      <c r="L64">
        <v>13</v>
      </c>
      <c r="M64">
        <v>7.0844899999999997</v>
      </c>
      <c r="N64">
        <v>11</v>
      </c>
      <c r="O64">
        <v>6.2580600000000004</v>
      </c>
      <c r="P64">
        <v>8</v>
      </c>
      <c r="Q64">
        <v>5.1612900000000002</v>
      </c>
      <c r="R64">
        <v>8</v>
      </c>
      <c r="S64">
        <v>4.4516099999999996</v>
      </c>
    </row>
    <row r="65" spans="1:19">
      <c r="A65" t="s">
        <v>11</v>
      </c>
      <c r="B65">
        <v>31</v>
      </c>
      <c r="C65">
        <v>5</v>
      </c>
      <c r="D65">
        <v>0.7</v>
      </c>
      <c r="E65" t="s">
        <v>34</v>
      </c>
      <c r="F65">
        <v>27</v>
      </c>
      <c r="G65">
        <v>9.9498200000000008</v>
      </c>
      <c r="H65">
        <v>16</v>
      </c>
      <c r="I65">
        <v>8.7779600000000002</v>
      </c>
      <c r="J65">
        <v>31</v>
      </c>
      <c r="K65">
        <v>12.914</v>
      </c>
      <c r="L65">
        <v>26</v>
      </c>
      <c r="M65">
        <v>10.5899</v>
      </c>
      <c r="N65">
        <v>17</v>
      </c>
      <c r="O65">
        <v>10.032299999999999</v>
      </c>
      <c r="P65">
        <v>17</v>
      </c>
      <c r="Q65">
        <v>7.6774199999999997</v>
      </c>
      <c r="R65">
        <v>8</v>
      </c>
      <c r="S65">
        <v>5.6774199999999997</v>
      </c>
    </row>
    <row r="66" spans="1:19">
      <c r="A66" t="s">
        <v>11</v>
      </c>
      <c r="B66">
        <v>31</v>
      </c>
      <c r="C66">
        <v>5</v>
      </c>
      <c r="D66">
        <v>0.8</v>
      </c>
      <c r="E66" t="s">
        <v>31</v>
      </c>
      <c r="F66">
        <v>10</v>
      </c>
      <c r="G66">
        <v>4.8440899999999996</v>
      </c>
      <c r="H66">
        <v>11</v>
      </c>
      <c r="I66">
        <v>7.3086000000000002</v>
      </c>
      <c r="J66">
        <v>12</v>
      </c>
      <c r="K66">
        <v>6.5483900000000004</v>
      </c>
      <c r="L66">
        <v>11</v>
      </c>
      <c r="M66">
        <v>6.0416699999999999</v>
      </c>
      <c r="N66">
        <v>9</v>
      </c>
      <c r="O66">
        <v>5.8709699999999998</v>
      </c>
      <c r="P66">
        <v>7</v>
      </c>
      <c r="Q66">
        <v>4.2258100000000001</v>
      </c>
      <c r="R66">
        <v>8</v>
      </c>
      <c r="S66">
        <v>5.8387099999999998</v>
      </c>
    </row>
    <row r="67" spans="1:19">
      <c r="A67" t="s">
        <v>11</v>
      </c>
      <c r="B67">
        <v>31</v>
      </c>
      <c r="C67">
        <v>5</v>
      </c>
      <c r="D67">
        <v>0.8</v>
      </c>
      <c r="E67" t="s">
        <v>32</v>
      </c>
      <c r="F67">
        <v>6</v>
      </c>
      <c r="G67">
        <v>4.2876300000000001</v>
      </c>
      <c r="H67">
        <v>5</v>
      </c>
      <c r="I67">
        <v>4.99946</v>
      </c>
      <c r="J67">
        <v>16</v>
      </c>
      <c r="K67">
        <v>12.547000000000001</v>
      </c>
      <c r="L67">
        <v>11</v>
      </c>
      <c r="M67">
        <v>9.6303800000000006</v>
      </c>
      <c r="N67">
        <v>16</v>
      </c>
      <c r="O67">
        <v>10.1935</v>
      </c>
      <c r="P67">
        <v>10</v>
      </c>
      <c r="Q67">
        <v>7.0967700000000002</v>
      </c>
      <c r="R67">
        <v>5</v>
      </c>
      <c r="S67">
        <v>3.5483899999999999</v>
      </c>
    </row>
    <row r="68" spans="1:19">
      <c r="A68" t="s">
        <v>11</v>
      </c>
      <c r="B68">
        <v>31</v>
      </c>
      <c r="C68">
        <v>5</v>
      </c>
      <c r="D68">
        <v>0.8</v>
      </c>
      <c r="E68" t="s">
        <v>33</v>
      </c>
      <c r="F68">
        <v>12</v>
      </c>
      <c r="G68">
        <v>5.46774</v>
      </c>
      <c r="H68">
        <v>13</v>
      </c>
      <c r="I68">
        <v>8.3822600000000005</v>
      </c>
      <c r="J68">
        <v>25</v>
      </c>
      <c r="K68">
        <v>9.1290300000000002</v>
      </c>
      <c r="L68">
        <v>13</v>
      </c>
      <c r="M68">
        <v>7.04704</v>
      </c>
      <c r="N68">
        <v>11</v>
      </c>
      <c r="O68">
        <v>6.2580600000000004</v>
      </c>
      <c r="P68">
        <v>9</v>
      </c>
      <c r="Q68">
        <v>4.96774</v>
      </c>
      <c r="R68">
        <v>8</v>
      </c>
      <c r="S68">
        <v>4.4516099999999996</v>
      </c>
    </row>
    <row r="69" spans="1:19">
      <c r="A69" t="s">
        <v>11</v>
      </c>
      <c r="B69">
        <v>31</v>
      </c>
      <c r="C69">
        <v>5</v>
      </c>
      <c r="D69">
        <v>0.8</v>
      </c>
      <c r="E69" t="s">
        <v>34</v>
      </c>
      <c r="F69">
        <v>27</v>
      </c>
      <c r="G69">
        <v>10.1075</v>
      </c>
      <c r="H69">
        <v>15</v>
      </c>
      <c r="I69">
        <v>8.64086</v>
      </c>
      <c r="J69">
        <v>27</v>
      </c>
      <c r="K69">
        <v>12.8925</v>
      </c>
      <c r="L69">
        <v>27</v>
      </c>
      <c r="M69">
        <v>10.6089</v>
      </c>
      <c r="N69">
        <v>17</v>
      </c>
      <c r="O69">
        <v>10.032299999999999</v>
      </c>
      <c r="P69">
        <v>15</v>
      </c>
      <c r="Q69">
        <v>6.5483900000000004</v>
      </c>
      <c r="R69">
        <v>8</v>
      </c>
      <c r="S69">
        <v>5.6774199999999997</v>
      </c>
    </row>
    <row r="70" spans="1:19">
      <c r="A70" t="s">
        <v>11</v>
      </c>
      <c r="B70">
        <v>31</v>
      </c>
      <c r="C70">
        <v>5</v>
      </c>
      <c r="D70">
        <v>0.9</v>
      </c>
      <c r="E70" t="s">
        <v>31</v>
      </c>
      <c r="F70">
        <v>12</v>
      </c>
      <c r="G70">
        <v>4.9516099999999996</v>
      </c>
      <c r="H70">
        <v>11</v>
      </c>
      <c r="I70">
        <v>7.1548400000000001</v>
      </c>
      <c r="J70">
        <v>12</v>
      </c>
      <c r="K70">
        <v>6.4958200000000001</v>
      </c>
      <c r="L70">
        <v>11</v>
      </c>
      <c r="M70">
        <v>5.9988099999999998</v>
      </c>
      <c r="N70">
        <v>9</v>
      </c>
      <c r="O70">
        <v>5.8709699999999998</v>
      </c>
      <c r="P70">
        <v>10</v>
      </c>
      <c r="Q70">
        <v>4.7096799999999996</v>
      </c>
      <c r="R70">
        <v>8</v>
      </c>
      <c r="S70">
        <v>5.8387099999999998</v>
      </c>
    </row>
    <row r="71" spans="1:19">
      <c r="A71" t="s">
        <v>11</v>
      </c>
      <c r="B71">
        <v>31</v>
      </c>
      <c r="C71">
        <v>5</v>
      </c>
      <c r="D71">
        <v>0.9</v>
      </c>
      <c r="E71" t="s">
        <v>32</v>
      </c>
      <c r="F71">
        <v>6</v>
      </c>
      <c r="G71">
        <v>4.4139799999999996</v>
      </c>
      <c r="H71">
        <v>5</v>
      </c>
      <c r="I71">
        <v>4.9983899999999997</v>
      </c>
      <c r="J71">
        <v>16</v>
      </c>
      <c r="K71">
        <v>12.611700000000001</v>
      </c>
      <c r="L71">
        <v>11</v>
      </c>
      <c r="M71">
        <v>9.7120700000000006</v>
      </c>
      <c r="N71">
        <v>16</v>
      </c>
      <c r="O71">
        <v>10.1935</v>
      </c>
      <c r="P71">
        <v>11</v>
      </c>
      <c r="Q71">
        <v>7</v>
      </c>
      <c r="R71">
        <v>5</v>
      </c>
      <c r="S71">
        <v>3.5483899999999999</v>
      </c>
    </row>
    <row r="72" spans="1:19">
      <c r="A72" t="s">
        <v>11</v>
      </c>
      <c r="B72">
        <v>31</v>
      </c>
      <c r="C72">
        <v>5</v>
      </c>
      <c r="D72">
        <v>0.9</v>
      </c>
      <c r="E72" t="s">
        <v>33</v>
      </c>
      <c r="F72">
        <v>11</v>
      </c>
      <c r="G72">
        <v>5.2096799999999996</v>
      </c>
      <c r="H72">
        <v>13</v>
      </c>
      <c r="I72">
        <v>8.1542999999999992</v>
      </c>
      <c r="J72">
        <v>22</v>
      </c>
      <c r="K72">
        <v>8.8458799999999993</v>
      </c>
      <c r="L72">
        <v>13</v>
      </c>
      <c r="M72">
        <v>7.2031099999999997</v>
      </c>
      <c r="N72">
        <v>11</v>
      </c>
      <c r="O72">
        <v>6.2580600000000004</v>
      </c>
      <c r="P72">
        <v>11</v>
      </c>
      <c r="Q72">
        <v>5.6774199999999997</v>
      </c>
      <c r="R72">
        <v>8</v>
      </c>
      <c r="S72">
        <v>4.4516099999999996</v>
      </c>
    </row>
    <row r="73" spans="1:19">
      <c r="A73" t="s">
        <v>11</v>
      </c>
      <c r="B73">
        <v>31</v>
      </c>
      <c r="C73">
        <v>5</v>
      </c>
      <c r="D73">
        <v>0.9</v>
      </c>
      <c r="E73" t="s">
        <v>34</v>
      </c>
      <c r="F73">
        <v>21</v>
      </c>
      <c r="G73">
        <v>9.4085999999999999</v>
      </c>
      <c r="H73">
        <v>15</v>
      </c>
      <c r="I73">
        <v>8.6715</v>
      </c>
      <c r="J73">
        <v>31</v>
      </c>
      <c r="K73">
        <v>13.2628</v>
      </c>
      <c r="L73">
        <v>26</v>
      </c>
      <c r="M73">
        <v>10.545999999999999</v>
      </c>
      <c r="N73">
        <v>17</v>
      </c>
      <c r="O73">
        <v>10.032299999999999</v>
      </c>
      <c r="P73">
        <v>18</v>
      </c>
      <c r="Q73">
        <v>6.7741899999999999</v>
      </c>
      <c r="R73">
        <v>8</v>
      </c>
      <c r="S73">
        <v>5.6774199999999997</v>
      </c>
    </row>
    <row r="74" spans="1:19">
      <c r="A74" t="s">
        <v>12</v>
      </c>
      <c r="B74">
        <v>63</v>
      </c>
      <c r="C74">
        <v>6</v>
      </c>
      <c r="D74">
        <v>0.1</v>
      </c>
      <c r="E74" t="s">
        <v>31</v>
      </c>
      <c r="F74">
        <v>14</v>
      </c>
      <c r="G74">
        <v>6.3530300000000004</v>
      </c>
      <c r="H74">
        <v>13</v>
      </c>
      <c r="I74">
        <v>9.8555600000000005</v>
      </c>
      <c r="J74">
        <v>14</v>
      </c>
      <c r="K74">
        <v>7.9259300000000001</v>
      </c>
      <c r="L74">
        <v>13</v>
      </c>
      <c r="M74">
        <v>7.5661399999999999</v>
      </c>
      <c r="N74">
        <v>13</v>
      </c>
      <c r="O74">
        <v>7.4761899999999999</v>
      </c>
      <c r="P74">
        <v>9</v>
      </c>
      <c r="Q74">
        <v>5.4127000000000001</v>
      </c>
      <c r="R74">
        <v>12</v>
      </c>
      <c r="S74">
        <v>8.5555599999999998</v>
      </c>
    </row>
    <row r="75" spans="1:19">
      <c r="A75" t="s">
        <v>12</v>
      </c>
      <c r="B75">
        <v>63</v>
      </c>
      <c r="C75">
        <v>6</v>
      </c>
      <c r="D75">
        <v>0.1</v>
      </c>
      <c r="E75" t="s">
        <v>32</v>
      </c>
      <c r="F75">
        <v>7</v>
      </c>
      <c r="G75">
        <v>5.2389799999999997</v>
      </c>
      <c r="H75">
        <v>6</v>
      </c>
      <c r="I75">
        <v>6</v>
      </c>
      <c r="J75">
        <v>18</v>
      </c>
      <c r="K75">
        <v>14.783099999999999</v>
      </c>
      <c r="L75">
        <v>13</v>
      </c>
      <c r="M75">
        <v>11.8042</v>
      </c>
      <c r="N75">
        <v>18</v>
      </c>
      <c r="O75">
        <v>12.381</v>
      </c>
      <c r="P75">
        <v>13</v>
      </c>
      <c r="Q75">
        <v>9.1269799999999996</v>
      </c>
      <c r="R75">
        <v>6</v>
      </c>
      <c r="S75">
        <v>4.6666699999999999</v>
      </c>
    </row>
    <row r="76" spans="1:19">
      <c r="A76" t="s">
        <v>12</v>
      </c>
      <c r="B76">
        <v>63</v>
      </c>
      <c r="C76">
        <v>6</v>
      </c>
      <c r="D76">
        <v>0.1</v>
      </c>
      <c r="E76" t="s">
        <v>33</v>
      </c>
      <c r="F76">
        <v>13</v>
      </c>
      <c r="G76">
        <v>6.2489699999999999</v>
      </c>
      <c r="H76">
        <v>12</v>
      </c>
      <c r="I76">
        <v>9.8291000000000004</v>
      </c>
      <c r="J76">
        <v>22</v>
      </c>
      <c r="K76">
        <v>10.232799999999999</v>
      </c>
      <c r="L76">
        <v>13</v>
      </c>
      <c r="M76">
        <v>8.1216899999999992</v>
      </c>
      <c r="N76">
        <v>17</v>
      </c>
      <c r="O76">
        <v>7.7936500000000004</v>
      </c>
      <c r="P76">
        <v>12</v>
      </c>
      <c r="Q76">
        <v>6.1428599999999998</v>
      </c>
      <c r="R76">
        <v>10</v>
      </c>
      <c r="S76">
        <v>6.4920600000000004</v>
      </c>
    </row>
    <row r="77" spans="1:19">
      <c r="A77" t="s">
        <v>12</v>
      </c>
      <c r="B77">
        <v>63</v>
      </c>
      <c r="C77">
        <v>6</v>
      </c>
      <c r="D77">
        <v>0.1</v>
      </c>
      <c r="E77" t="s">
        <v>34</v>
      </c>
      <c r="F77">
        <v>33</v>
      </c>
      <c r="G77">
        <v>12.615500000000001</v>
      </c>
      <c r="H77">
        <v>20</v>
      </c>
      <c r="I77">
        <v>11.1717</v>
      </c>
      <c r="J77">
        <v>33</v>
      </c>
      <c r="K77">
        <v>16.206299999999999</v>
      </c>
      <c r="L77">
        <v>26</v>
      </c>
      <c r="M77">
        <v>13.883599999999999</v>
      </c>
      <c r="N77">
        <v>23</v>
      </c>
      <c r="O77">
        <v>12.396800000000001</v>
      </c>
      <c r="P77">
        <v>21</v>
      </c>
      <c r="Q77">
        <v>9.8571399999999993</v>
      </c>
      <c r="R77">
        <v>11</v>
      </c>
      <c r="S77">
        <v>8.0634899999999998</v>
      </c>
    </row>
    <row r="78" spans="1:19">
      <c r="A78" t="s">
        <v>12</v>
      </c>
      <c r="B78">
        <v>63</v>
      </c>
      <c r="C78">
        <v>6</v>
      </c>
      <c r="D78">
        <v>0.2</v>
      </c>
      <c r="E78" t="s">
        <v>31</v>
      </c>
      <c r="F78">
        <v>13</v>
      </c>
      <c r="G78">
        <v>6.1200400000000004</v>
      </c>
      <c r="H78">
        <v>12</v>
      </c>
      <c r="I78">
        <v>9.6965599999999998</v>
      </c>
      <c r="J78">
        <v>13</v>
      </c>
      <c r="K78">
        <v>7.5767199999999999</v>
      </c>
      <c r="L78">
        <v>13</v>
      </c>
      <c r="M78">
        <v>7.2116400000000001</v>
      </c>
      <c r="N78">
        <v>13</v>
      </c>
      <c r="O78">
        <v>7.4761899999999999</v>
      </c>
      <c r="P78">
        <v>9</v>
      </c>
      <c r="Q78">
        <v>5.5238100000000001</v>
      </c>
      <c r="R78">
        <v>12</v>
      </c>
      <c r="S78">
        <v>8.5555599999999998</v>
      </c>
    </row>
    <row r="79" spans="1:19">
      <c r="A79" t="s">
        <v>12</v>
      </c>
      <c r="B79">
        <v>63</v>
      </c>
      <c r="C79">
        <v>6</v>
      </c>
      <c r="D79">
        <v>0.2</v>
      </c>
      <c r="E79" t="s">
        <v>32</v>
      </c>
      <c r="F79">
        <v>8</v>
      </c>
      <c r="G79">
        <v>5.2222200000000001</v>
      </c>
      <c r="H79">
        <v>7</v>
      </c>
      <c r="I79">
        <v>6.0314800000000002</v>
      </c>
      <c r="J79">
        <v>18</v>
      </c>
      <c r="K79">
        <v>14.746</v>
      </c>
      <c r="L79">
        <v>15</v>
      </c>
      <c r="M79">
        <v>11.664</v>
      </c>
      <c r="N79">
        <v>18</v>
      </c>
      <c r="O79">
        <v>12.381</v>
      </c>
      <c r="P79">
        <v>13</v>
      </c>
      <c r="Q79">
        <v>8.9841300000000004</v>
      </c>
      <c r="R79">
        <v>6</v>
      </c>
      <c r="S79">
        <v>4.6666699999999999</v>
      </c>
    </row>
    <row r="80" spans="1:19">
      <c r="A80" t="s">
        <v>12</v>
      </c>
      <c r="B80">
        <v>63</v>
      </c>
      <c r="C80">
        <v>6</v>
      </c>
      <c r="D80">
        <v>0.2</v>
      </c>
      <c r="E80" t="s">
        <v>33</v>
      </c>
      <c r="F80">
        <v>13</v>
      </c>
      <c r="G80">
        <v>6.2440499999999997</v>
      </c>
      <c r="H80">
        <v>14</v>
      </c>
      <c r="I80">
        <v>9.70397</v>
      </c>
      <c r="J80">
        <v>24</v>
      </c>
      <c r="K80">
        <v>10.0794</v>
      </c>
      <c r="L80">
        <v>13</v>
      </c>
      <c r="M80">
        <v>8.0846599999999995</v>
      </c>
      <c r="N80">
        <v>17</v>
      </c>
      <c r="O80">
        <v>7.7936500000000004</v>
      </c>
      <c r="P80">
        <v>14</v>
      </c>
      <c r="Q80">
        <v>6.6666699999999999</v>
      </c>
      <c r="R80">
        <v>10</v>
      </c>
      <c r="S80">
        <v>6.4920600000000004</v>
      </c>
    </row>
    <row r="81" spans="1:19">
      <c r="A81" t="s">
        <v>12</v>
      </c>
      <c r="B81">
        <v>63</v>
      </c>
      <c r="C81">
        <v>6</v>
      </c>
      <c r="D81">
        <v>0.2</v>
      </c>
      <c r="E81" t="s">
        <v>34</v>
      </c>
      <c r="F81">
        <v>37</v>
      </c>
      <c r="G81">
        <v>12.7784</v>
      </c>
      <c r="H81">
        <v>19</v>
      </c>
      <c r="I81">
        <v>11.2225</v>
      </c>
      <c r="J81">
        <v>33</v>
      </c>
      <c r="K81">
        <v>16.248699999999999</v>
      </c>
      <c r="L81">
        <v>29</v>
      </c>
      <c r="M81">
        <v>13.198399999999999</v>
      </c>
      <c r="N81">
        <v>23</v>
      </c>
      <c r="O81">
        <v>12.396800000000001</v>
      </c>
      <c r="P81">
        <v>21</v>
      </c>
      <c r="Q81">
        <v>9.3333300000000001</v>
      </c>
      <c r="R81">
        <v>11</v>
      </c>
      <c r="S81">
        <v>8.0634899999999998</v>
      </c>
    </row>
    <row r="82" spans="1:19">
      <c r="A82" t="s">
        <v>12</v>
      </c>
      <c r="B82">
        <v>63</v>
      </c>
      <c r="C82">
        <v>6</v>
      </c>
      <c r="D82">
        <v>0.3</v>
      </c>
      <c r="E82" t="s">
        <v>31</v>
      </c>
      <c r="F82">
        <v>14</v>
      </c>
      <c r="G82">
        <v>6.1043099999999999</v>
      </c>
      <c r="H82">
        <v>13</v>
      </c>
      <c r="I82">
        <v>9.4076699999999995</v>
      </c>
      <c r="J82">
        <v>14</v>
      </c>
      <c r="K82">
        <v>7.79894</v>
      </c>
      <c r="L82">
        <v>13</v>
      </c>
      <c r="M82">
        <v>7.3650799999999998</v>
      </c>
      <c r="N82">
        <v>13</v>
      </c>
      <c r="O82">
        <v>7.4761899999999999</v>
      </c>
      <c r="P82">
        <v>8</v>
      </c>
      <c r="Q82">
        <v>5.3809500000000003</v>
      </c>
      <c r="R82">
        <v>12</v>
      </c>
      <c r="S82">
        <v>8.5555599999999998</v>
      </c>
    </row>
    <row r="83" spans="1:19">
      <c r="A83" t="s">
        <v>12</v>
      </c>
      <c r="B83">
        <v>63</v>
      </c>
      <c r="C83">
        <v>6</v>
      </c>
      <c r="D83">
        <v>0.3</v>
      </c>
      <c r="E83" t="s">
        <v>32</v>
      </c>
      <c r="F83">
        <v>8</v>
      </c>
      <c r="G83">
        <v>5.2498100000000001</v>
      </c>
      <c r="H83">
        <v>7</v>
      </c>
      <c r="I83">
        <v>6.0224900000000003</v>
      </c>
      <c r="J83">
        <v>18</v>
      </c>
      <c r="K83">
        <v>14.800700000000001</v>
      </c>
      <c r="L83">
        <v>15</v>
      </c>
      <c r="M83">
        <v>11.7972</v>
      </c>
      <c r="N83">
        <v>18</v>
      </c>
      <c r="O83">
        <v>12.381</v>
      </c>
      <c r="P83">
        <v>13</v>
      </c>
      <c r="Q83">
        <v>9.0476200000000002</v>
      </c>
      <c r="R83">
        <v>6</v>
      </c>
      <c r="S83">
        <v>4.6666699999999999</v>
      </c>
    </row>
    <row r="84" spans="1:19">
      <c r="A84" t="s">
        <v>12</v>
      </c>
      <c r="B84">
        <v>63</v>
      </c>
      <c r="C84">
        <v>6</v>
      </c>
      <c r="D84">
        <v>0.3</v>
      </c>
      <c r="E84" t="s">
        <v>33</v>
      </c>
      <c r="F84">
        <v>14</v>
      </c>
      <c r="G84">
        <v>6.3669700000000002</v>
      </c>
      <c r="H84">
        <v>14</v>
      </c>
      <c r="I84">
        <v>10.3421</v>
      </c>
      <c r="J84">
        <v>23</v>
      </c>
      <c r="K84">
        <v>10.0212</v>
      </c>
      <c r="L84">
        <v>15</v>
      </c>
      <c r="M84">
        <v>8.3298100000000002</v>
      </c>
      <c r="N84">
        <v>17</v>
      </c>
      <c r="O84">
        <v>7.7936500000000004</v>
      </c>
      <c r="P84">
        <v>13</v>
      </c>
      <c r="Q84">
        <v>6.5396799999999997</v>
      </c>
      <c r="R84">
        <v>10</v>
      </c>
      <c r="S84">
        <v>6.4920600000000004</v>
      </c>
    </row>
    <row r="85" spans="1:19">
      <c r="A85" t="s">
        <v>12</v>
      </c>
      <c r="B85">
        <v>63</v>
      </c>
      <c r="C85">
        <v>6</v>
      </c>
      <c r="D85">
        <v>0.3</v>
      </c>
      <c r="E85" t="s">
        <v>34</v>
      </c>
      <c r="F85">
        <v>33</v>
      </c>
      <c r="G85">
        <v>12.697699999999999</v>
      </c>
      <c r="H85">
        <v>18</v>
      </c>
      <c r="I85">
        <v>11.2066</v>
      </c>
      <c r="J85">
        <v>35</v>
      </c>
      <c r="K85">
        <v>16.396799999999999</v>
      </c>
      <c r="L85">
        <v>34</v>
      </c>
      <c r="M85">
        <v>13.160500000000001</v>
      </c>
      <c r="N85">
        <v>23</v>
      </c>
      <c r="O85">
        <v>12.396800000000001</v>
      </c>
      <c r="P85">
        <v>26</v>
      </c>
      <c r="Q85">
        <v>10</v>
      </c>
      <c r="R85">
        <v>11</v>
      </c>
      <c r="S85">
        <v>8.0634899999999998</v>
      </c>
    </row>
    <row r="86" spans="1:19">
      <c r="A86" t="s">
        <v>12</v>
      </c>
      <c r="B86">
        <v>63</v>
      </c>
      <c r="C86">
        <v>6</v>
      </c>
      <c r="D86">
        <v>0.4</v>
      </c>
      <c r="E86" t="s">
        <v>31</v>
      </c>
      <c r="F86">
        <v>13</v>
      </c>
      <c r="G86">
        <v>5.9193100000000003</v>
      </c>
      <c r="H86">
        <v>12</v>
      </c>
      <c r="I86">
        <v>9.1928599999999996</v>
      </c>
      <c r="J86">
        <v>13</v>
      </c>
      <c r="K86">
        <v>7.58995</v>
      </c>
      <c r="L86">
        <v>13</v>
      </c>
      <c r="M86">
        <v>7.1058199999999996</v>
      </c>
      <c r="N86">
        <v>13</v>
      </c>
      <c r="O86">
        <v>7.4761899999999999</v>
      </c>
      <c r="P86">
        <v>9</v>
      </c>
      <c r="Q86">
        <v>5.3333300000000001</v>
      </c>
      <c r="R86">
        <v>12</v>
      </c>
      <c r="S86">
        <v>8.5555599999999998</v>
      </c>
    </row>
    <row r="87" spans="1:19">
      <c r="A87" t="s">
        <v>12</v>
      </c>
      <c r="B87">
        <v>63</v>
      </c>
      <c r="C87">
        <v>6</v>
      </c>
      <c r="D87">
        <v>0.4</v>
      </c>
      <c r="E87" t="s">
        <v>32</v>
      </c>
      <c r="F87">
        <v>7</v>
      </c>
      <c r="G87">
        <v>5.2671999999999999</v>
      </c>
      <c r="H87">
        <v>7</v>
      </c>
      <c r="I87">
        <v>6.00556</v>
      </c>
      <c r="J87">
        <v>18</v>
      </c>
      <c r="K87">
        <v>14.8558</v>
      </c>
      <c r="L87">
        <v>15</v>
      </c>
      <c r="M87">
        <v>11.687799999999999</v>
      </c>
      <c r="N87">
        <v>18</v>
      </c>
      <c r="O87">
        <v>12.381</v>
      </c>
      <c r="P87">
        <v>13</v>
      </c>
      <c r="Q87">
        <v>9.1587300000000003</v>
      </c>
      <c r="R87">
        <v>6</v>
      </c>
      <c r="S87">
        <v>4.6666699999999999</v>
      </c>
    </row>
    <row r="88" spans="1:19">
      <c r="A88" t="s">
        <v>12</v>
      </c>
      <c r="B88">
        <v>63</v>
      </c>
      <c r="C88">
        <v>6</v>
      </c>
      <c r="D88">
        <v>0.4</v>
      </c>
      <c r="E88" t="s">
        <v>33</v>
      </c>
      <c r="F88">
        <v>16</v>
      </c>
      <c r="G88">
        <v>6.4329799999999997</v>
      </c>
      <c r="H88">
        <v>18</v>
      </c>
      <c r="I88">
        <v>10.6799</v>
      </c>
      <c r="J88">
        <v>29</v>
      </c>
      <c r="K88">
        <v>10.2249</v>
      </c>
      <c r="L88">
        <v>19</v>
      </c>
      <c r="M88">
        <v>8.3267199999999999</v>
      </c>
      <c r="N88">
        <v>17</v>
      </c>
      <c r="O88">
        <v>7.7936500000000004</v>
      </c>
      <c r="P88">
        <v>11</v>
      </c>
      <c r="Q88">
        <v>6.2698400000000003</v>
      </c>
      <c r="R88">
        <v>10</v>
      </c>
      <c r="S88">
        <v>6.4920600000000004</v>
      </c>
    </row>
    <row r="89" spans="1:19">
      <c r="A89" t="s">
        <v>12</v>
      </c>
      <c r="B89">
        <v>63</v>
      </c>
      <c r="C89">
        <v>6</v>
      </c>
      <c r="D89">
        <v>0.4</v>
      </c>
      <c r="E89" t="s">
        <v>34</v>
      </c>
      <c r="F89">
        <v>33</v>
      </c>
      <c r="G89">
        <v>12.5159</v>
      </c>
      <c r="H89">
        <v>20</v>
      </c>
      <c r="I89">
        <v>11.2852</v>
      </c>
      <c r="J89">
        <v>37</v>
      </c>
      <c r="K89">
        <v>16.222200000000001</v>
      </c>
      <c r="L89">
        <v>30</v>
      </c>
      <c r="M89">
        <v>13.277799999999999</v>
      </c>
      <c r="N89">
        <v>23</v>
      </c>
      <c r="O89">
        <v>12.396800000000001</v>
      </c>
      <c r="P89">
        <v>19</v>
      </c>
      <c r="Q89">
        <v>9.6825399999999995</v>
      </c>
      <c r="R89">
        <v>11</v>
      </c>
      <c r="S89">
        <v>8.0634899999999998</v>
      </c>
    </row>
    <row r="90" spans="1:19">
      <c r="A90" t="s">
        <v>12</v>
      </c>
      <c r="B90">
        <v>63</v>
      </c>
      <c r="C90">
        <v>6</v>
      </c>
      <c r="D90">
        <v>0.5</v>
      </c>
      <c r="E90" t="s">
        <v>31</v>
      </c>
      <c r="F90">
        <v>14</v>
      </c>
      <c r="G90">
        <v>6.0703699999999996</v>
      </c>
      <c r="H90">
        <v>13</v>
      </c>
      <c r="I90">
        <v>9.3219600000000007</v>
      </c>
      <c r="J90">
        <v>14</v>
      </c>
      <c r="K90">
        <v>7.7788399999999998</v>
      </c>
      <c r="L90">
        <v>13</v>
      </c>
      <c r="M90">
        <v>7.27407</v>
      </c>
      <c r="N90">
        <v>13</v>
      </c>
      <c r="O90">
        <v>7.4761899999999999</v>
      </c>
      <c r="P90">
        <v>9</v>
      </c>
      <c r="Q90">
        <v>5.4285699999999997</v>
      </c>
      <c r="R90">
        <v>12</v>
      </c>
      <c r="S90">
        <v>8.5555599999999998</v>
      </c>
    </row>
    <row r="91" spans="1:19">
      <c r="A91" t="s">
        <v>12</v>
      </c>
      <c r="B91">
        <v>63</v>
      </c>
      <c r="C91">
        <v>6</v>
      </c>
      <c r="D91">
        <v>0.5</v>
      </c>
      <c r="E91" t="s">
        <v>32</v>
      </c>
      <c r="F91">
        <v>7</v>
      </c>
      <c r="G91">
        <v>5.2402100000000003</v>
      </c>
      <c r="H91">
        <v>7</v>
      </c>
      <c r="I91">
        <v>6.0079399999999996</v>
      </c>
      <c r="J91">
        <v>18</v>
      </c>
      <c r="K91">
        <v>14.8582</v>
      </c>
      <c r="L91">
        <v>15</v>
      </c>
      <c r="M91">
        <v>11.652900000000001</v>
      </c>
      <c r="N91">
        <v>18</v>
      </c>
      <c r="O91">
        <v>12.381</v>
      </c>
      <c r="P91">
        <v>13</v>
      </c>
      <c r="Q91">
        <v>9.1904800000000009</v>
      </c>
      <c r="R91">
        <v>6</v>
      </c>
      <c r="S91">
        <v>4.6666699999999999</v>
      </c>
    </row>
    <row r="92" spans="1:19">
      <c r="A92" t="s">
        <v>12</v>
      </c>
      <c r="B92">
        <v>63</v>
      </c>
      <c r="C92">
        <v>6</v>
      </c>
      <c r="D92">
        <v>0.5</v>
      </c>
      <c r="E92" t="s">
        <v>33</v>
      </c>
      <c r="F92">
        <v>15</v>
      </c>
      <c r="G92">
        <v>6.5381</v>
      </c>
      <c r="H92">
        <v>17</v>
      </c>
      <c r="I92">
        <v>10.1272</v>
      </c>
      <c r="J92">
        <v>29</v>
      </c>
      <c r="K92">
        <v>10.118499999999999</v>
      </c>
      <c r="L92">
        <v>19</v>
      </c>
      <c r="M92">
        <v>8.45397</v>
      </c>
      <c r="N92">
        <v>17</v>
      </c>
      <c r="O92">
        <v>7.7936500000000004</v>
      </c>
      <c r="P92">
        <v>13</v>
      </c>
      <c r="Q92">
        <v>6.4603200000000003</v>
      </c>
      <c r="R92">
        <v>10</v>
      </c>
      <c r="S92">
        <v>6.4920600000000004</v>
      </c>
    </row>
    <row r="93" spans="1:19">
      <c r="A93" t="s">
        <v>12</v>
      </c>
      <c r="B93">
        <v>63</v>
      </c>
      <c r="C93">
        <v>6</v>
      </c>
      <c r="D93">
        <v>0.5</v>
      </c>
      <c r="E93" t="s">
        <v>34</v>
      </c>
      <c r="F93">
        <v>33</v>
      </c>
      <c r="G93">
        <v>12.772500000000001</v>
      </c>
      <c r="H93">
        <v>18</v>
      </c>
      <c r="I93">
        <v>11.4016</v>
      </c>
      <c r="J93">
        <v>35</v>
      </c>
      <c r="K93">
        <v>15.9481</v>
      </c>
      <c r="L93">
        <v>33</v>
      </c>
      <c r="M93">
        <v>13.260300000000001</v>
      </c>
      <c r="N93">
        <v>23</v>
      </c>
      <c r="O93">
        <v>12.396800000000001</v>
      </c>
      <c r="P93">
        <v>21</v>
      </c>
      <c r="Q93">
        <v>10.4762</v>
      </c>
      <c r="R93">
        <v>11</v>
      </c>
      <c r="S93">
        <v>8.0634899999999998</v>
      </c>
    </row>
    <row r="94" spans="1:19">
      <c r="A94" t="s">
        <v>12</v>
      </c>
      <c r="B94">
        <v>63</v>
      </c>
      <c r="C94">
        <v>6</v>
      </c>
      <c r="D94">
        <v>0.6</v>
      </c>
      <c r="E94" t="s">
        <v>31</v>
      </c>
      <c r="F94">
        <v>14</v>
      </c>
      <c r="G94">
        <v>6.0462999999999996</v>
      </c>
      <c r="H94">
        <v>13</v>
      </c>
      <c r="I94">
        <v>8.9367699999999992</v>
      </c>
      <c r="J94">
        <v>14</v>
      </c>
      <c r="K94">
        <v>7.5925900000000004</v>
      </c>
      <c r="L94">
        <v>14</v>
      </c>
      <c r="M94">
        <v>7.1490299999999998</v>
      </c>
      <c r="N94">
        <v>13</v>
      </c>
      <c r="O94">
        <v>7.4761899999999999</v>
      </c>
      <c r="P94">
        <v>10</v>
      </c>
      <c r="Q94">
        <v>5.3809500000000003</v>
      </c>
      <c r="R94">
        <v>12</v>
      </c>
      <c r="S94">
        <v>8.5555599999999998</v>
      </c>
    </row>
    <row r="95" spans="1:19">
      <c r="A95" t="s">
        <v>12</v>
      </c>
      <c r="B95">
        <v>63</v>
      </c>
      <c r="C95">
        <v>6</v>
      </c>
      <c r="D95">
        <v>0.6</v>
      </c>
      <c r="E95" t="s">
        <v>32</v>
      </c>
      <c r="F95">
        <v>7</v>
      </c>
      <c r="G95">
        <v>5.2308199999999996</v>
      </c>
      <c r="H95">
        <v>7</v>
      </c>
      <c r="I95">
        <v>6.0232799999999997</v>
      </c>
      <c r="J95">
        <v>18</v>
      </c>
      <c r="K95">
        <v>14.7293</v>
      </c>
      <c r="L95">
        <v>15</v>
      </c>
      <c r="M95">
        <v>11.7654</v>
      </c>
      <c r="N95">
        <v>18</v>
      </c>
      <c r="O95">
        <v>12.381</v>
      </c>
      <c r="P95">
        <v>13</v>
      </c>
      <c r="Q95">
        <v>9.11111</v>
      </c>
      <c r="R95">
        <v>6</v>
      </c>
      <c r="S95">
        <v>4.6666699999999999</v>
      </c>
    </row>
    <row r="96" spans="1:19">
      <c r="A96" t="s">
        <v>12</v>
      </c>
      <c r="B96">
        <v>63</v>
      </c>
      <c r="C96">
        <v>6</v>
      </c>
      <c r="D96">
        <v>0.6</v>
      </c>
      <c r="E96" t="s">
        <v>33</v>
      </c>
      <c r="F96">
        <v>14</v>
      </c>
      <c r="G96">
        <v>6.4847900000000003</v>
      </c>
      <c r="H96">
        <v>16</v>
      </c>
      <c r="I96">
        <v>10.284700000000001</v>
      </c>
      <c r="J96">
        <v>26</v>
      </c>
      <c r="K96">
        <v>10.2081</v>
      </c>
      <c r="L96">
        <v>16</v>
      </c>
      <c r="M96">
        <v>8.2883600000000008</v>
      </c>
      <c r="N96">
        <v>17</v>
      </c>
      <c r="O96">
        <v>7.7936500000000004</v>
      </c>
      <c r="P96">
        <v>11</v>
      </c>
      <c r="Q96">
        <v>6.9682500000000003</v>
      </c>
      <c r="R96">
        <v>10</v>
      </c>
      <c r="S96">
        <v>6.4920600000000004</v>
      </c>
    </row>
    <row r="97" spans="1:19">
      <c r="A97" t="s">
        <v>12</v>
      </c>
      <c r="B97">
        <v>63</v>
      </c>
      <c r="C97">
        <v>6</v>
      </c>
      <c r="D97">
        <v>0.6</v>
      </c>
      <c r="E97" t="s">
        <v>34</v>
      </c>
      <c r="F97">
        <v>37</v>
      </c>
      <c r="G97">
        <v>12.6389</v>
      </c>
      <c r="H97">
        <v>18</v>
      </c>
      <c r="I97">
        <v>11.3193</v>
      </c>
      <c r="J97">
        <v>37</v>
      </c>
      <c r="K97">
        <v>16.153400000000001</v>
      </c>
      <c r="L97">
        <v>32</v>
      </c>
      <c r="M97">
        <v>13.395899999999999</v>
      </c>
      <c r="N97">
        <v>23</v>
      </c>
      <c r="O97">
        <v>12.396800000000001</v>
      </c>
      <c r="P97">
        <v>22</v>
      </c>
      <c r="Q97">
        <v>9.9523799999999998</v>
      </c>
      <c r="R97">
        <v>11</v>
      </c>
      <c r="S97">
        <v>8.0634899999999998</v>
      </c>
    </row>
    <row r="98" spans="1:19">
      <c r="A98" t="s">
        <v>12</v>
      </c>
      <c r="B98">
        <v>63</v>
      </c>
      <c r="C98">
        <v>6</v>
      </c>
      <c r="D98">
        <v>0.7</v>
      </c>
      <c r="E98" t="s">
        <v>31</v>
      </c>
      <c r="F98">
        <v>12</v>
      </c>
      <c r="G98">
        <v>6.0246899999999997</v>
      </c>
      <c r="H98">
        <v>14</v>
      </c>
      <c r="I98">
        <v>9.4058200000000003</v>
      </c>
      <c r="J98">
        <v>15</v>
      </c>
      <c r="K98">
        <v>7.5895700000000001</v>
      </c>
      <c r="L98">
        <v>15</v>
      </c>
      <c r="M98">
        <v>7.1353</v>
      </c>
      <c r="N98">
        <v>13</v>
      </c>
      <c r="O98">
        <v>7.4761899999999999</v>
      </c>
      <c r="P98">
        <v>9</v>
      </c>
      <c r="Q98">
        <v>5.4603200000000003</v>
      </c>
      <c r="R98">
        <v>12</v>
      </c>
      <c r="S98">
        <v>8.5555599999999998</v>
      </c>
    </row>
    <row r="99" spans="1:19">
      <c r="A99" t="s">
        <v>12</v>
      </c>
      <c r="B99">
        <v>63</v>
      </c>
      <c r="C99">
        <v>6</v>
      </c>
      <c r="D99">
        <v>0.7</v>
      </c>
      <c r="E99" t="s">
        <v>32</v>
      </c>
      <c r="F99">
        <v>7</v>
      </c>
      <c r="G99">
        <v>5.2381000000000002</v>
      </c>
      <c r="H99">
        <v>7</v>
      </c>
      <c r="I99">
        <v>6.0304200000000003</v>
      </c>
      <c r="J99">
        <v>18</v>
      </c>
      <c r="K99">
        <v>14.8995</v>
      </c>
      <c r="L99">
        <v>15</v>
      </c>
      <c r="M99">
        <v>11.751300000000001</v>
      </c>
      <c r="N99">
        <v>18</v>
      </c>
      <c r="O99">
        <v>12.381</v>
      </c>
      <c r="P99">
        <v>13</v>
      </c>
      <c r="Q99">
        <v>9.0317500000000006</v>
      </c>
      <c r="R99">
        <v>6</v>
      </c>
      <c r="S99">
        <v>4.6666699999999999</v>
      </c>
    </row>
    <row r="100" spans="1:19">
      <c r="A100" t="s">
        <v>12</v>
      </c>
      <c r="B100">
        <v>63</v>
      </c>
      <c r="C100">
        <v>6</v>
      </c>
      <c r="D100">
        <v>0.7</v>
      </c>
      <c r="E100" t="s">
        <v>33</v>
      </c>
      <c r="F100">
        <v>15</v>
      </c>
      <c r="G100">
        <v>6.6745999999999999</v>
      </c>
      <c r="H100">
        <v>15</v>
      </c>
      <c r="I100">
        <v>10.3042</v>
      </c>
      <c r="J100">
        <v>31</v>
      </c>
      <c r="K100">
        <v>10.027200000000001</v>
      </c>
      <c r="L100">
        <v>16</v>
      </c>
      <c r="M100">
        <v>8.2857099999999999</v>
      </c>
      <c r="N100">
        <v>17</v>
      </c>
      <c r="O100">
        <v>7.7936500000000004</v>
      </c>
      <c r="P100">
        <v>12</v>
      </c>
      <c r="Q100">
        <v>6.2857099999999999</v>
      </c>
      <c r="R100">
        <v>10</v>
      </c>
      <c r="S100">
        <v>6.4920600000000004</v>
      </c>
    </row>
    <row r="101" spans="1:19">
      <c r="A101" t="s">
        <v>12</v>
      </c>
      <c r="B101">
        <v>63</v>
      </c>
      <c r="C101">
        <v>6</v>
      </c>
      <c r="D101">
        <v>0.7</v>
      </c>
      <c r="E101" t="s">
        <v>34</v>
      </c>
      <c r="F101">
        <v>33</v>
      </c>
      <c r="G101">
        <v>12.710800000000001</v>
      </c>
      <c r="H101">
        <v>19</v>
      </c>
      <c r="I101">
        <v>11.404999999999999</v>
      </c>
      <c r="J101">
        <v>35</v>
      </c>
      <c r="K101">
        <v>16.0779</v>
      </c>
      <c r="L101">
        <v>31</v>
      </c>
      <c r="M101">
        <v>13.4346</v>
      </c>
      <c r="N101">
        <v>23</v>
      </c>
      <c r="O101">
        <v>12.396800000000001</v>
      </c>
      <c r="P101">
        <v>21</v>
      </c>
      <c r="Q101">
        <v>10.5397</v>
      </c>
      <c r="R101">
        <v>11</v>
      </c>
      <c r="S101">
        <v>8.0634899999999998</v>
      </c>
    </row>
    <row r="102" spans="1:19">
      <c r="A102" t="s">
        <v>12</v>
      </c>
      <c r="B102">
        <v>63</v>
      </c>
      <c r="C102">
        <v>6</v>
      </c>
      <c r="D102">
        <v>0.8</v>
      </c>
      <c r="E102" t="s">
        <v>31</v>
      </c>
      <c r="F102">
        <v>14</v>
      </c>
      <c r="G102">
        <v>6.04894</v>
      </c>
      <c r="H102">
        <v>16</v>
      </c>
      <c r="I102">
        <v>9.2383600000000001</v>
      </c>
      <c r="J102">
        <v>17</v>
      </c>
      <c r="K102">
        <v>7.6044999999999998</v>
      </c>
      <c r="L102">
        <v>15</v>
      </c>
      <c r="M102">
        <v>7.1031700000000004</v>
      </c>
      <c r="N102">
        <v>13</v>
      </c>
      <c r="O102">
        <v>7.4761899999999999</v>
      </c>
      <c r="P102">
        <v>10</v>
      </c>
      <c r="Q102">
        <v>5.5238100000000001</v>
      </c>
      <c r="R102">
        <v>12</v>
      </c>
      <c r="S102">
        <v>8.5555599999999998</v>
      </c>
    </row>
    <row r="103" spans="1:19">
      <c r="A103" t="s">
        <v>12</v>
      </c>
      <c r="B103">
        <v>63</v>
      </c>
      <c r="C103">
        <v>6</v>
      </c>
      <c r="D103">
        <v>0.8</v>
      </c>
      <c r="E103" t="s">
        <v>32</v>
      </c>
      <c r="F103">
        <v>7</v>
      </c>
      <c r="G103">
        <v>5.2063499999999996</v>
      </c>
      <c r="H103">
        <v>7</v>
      </c>
      <c r="I103">
        <v>6.01905</v>
      </c>
      <c r="J103">
        <v>18</v>
      </c>
      <c r="K103">
        <v>14.761200000000001</v>
      </c>
      <c r="L103">
        <v>15</v>
      </c>
      <c r="M103">
        <v>11.7705</v>
      </c>
      <c r="N103">
        <v>18</v>
      </c>
      <c r="O103">
        <v>12.381</v>
      </c>
      <c r="P103">
        <v>13</v>
      </c>
      <c r="Q103">
        <v>9.0793599999999994</v>
      </c>
      <c r="R103">
        <v>6</v>
      </c>
      <c r="S103">
        <v>4.6666699999999999</v>
      </c>
    </row>
    <row r="104" spans="1:19">
      <c r="A104" t="s">
        <v>12</v>
      </c>
      <c r="B104">
        <v>63</v>
      </c>
      <c r="C104">
        <v>6</v>
      </c>
      <c r="D104">
        <v>0.8</v>
      </c>
      <c r="E104" t="s">
        <v>33</v>
      </c>
      <c r="F104">
        <v>16</v>
      </c>
      <c r="G104">
        <v>6.7354500000000002</v>
      </c>
      <c r="H104">
        <v>17</v>
      </c>
      <c r="I104">
        <v>10.587300000000001</v>
      </c>
      <c r="J104">
        <v>28</v>
      </c>
      <c r="K104">
        <v>10.342599999999999</v>
      </c>
      <c r="L104">
        <v>17</v>
      </c>
      <c r="M104">
        <v>8.4226200000000002</v>
      </c>
      <c r="N104">
        <v>17</v>
      </c>
      <c r="O104">
        <v>7.7936500000000004</v>
      </c>
      <c r="P104">
        <v>16</v>
      </c>
      <c r="Q104">
        <v>8.11111</v>
      </c>
      <c r="R104">
        <v>10</v>
      </c>
      <c r="S104">
        <v>6.4920600000000004</v>
      </c>
    </row>
    <row r="105" spans="1:19">
      <c r="A105" t="s">
        <v>12</v>
      </c>
      <c r="B105">
        <v>63</v>
      </c>
      <c r="C105">
        <v>6</v>
      </c>
      <c r="D105">
        <v>0.8</v>
      </c>
      <c r="E105" t="s">
        <v>34</v>
      </c>
      <c r="F105">
        <v>29</v>
      </c>
      <c r="G105">
        <v>12.6587</v>
      </c>
      <c r="H105">
        <v>17</v>
      </c>
      <c r="I105">
        <v>11.4079</v>
      </c>
      <c r="J105">
        <v>35</v>
      </c>
      <c r="K105">
        <v>16.101900000000001</v>
      </c>
      <c r="L105">
        <v>32</v>
      </c>
      <c r="M105">
        <v>13.522500000000001</v>
      </c>
      <c r="N105">
        <v>23</v>
      </c>
      <c r="O105">
        <v>12.396800000000001</v>
      </c>
      <c r="P105">
        <v>21</v>
      </c>
      <c r="Q105">
        <v>9.3492099999999994</v>
      </c>
      <c r="R105">
        <v>11</v>
      </c>
      <c r="S105">
        <v>8.0634899999999998</v>
      </c>
    </row>
    <row r="106" spans="1:19">
      <c r="A106" t="s">
        <v>12</v>
      </c>
      <c r="B106">
        <v>63</v>
      </c>
      <c r="C106">
        <v>6</v>
      </c>
      <c r="D106">
        <v>0.9</v>
      </c>
      <c r="E106" t="s">
        <v>31</v>
      </c>
      <c r="F106">
        <v>10</v>
      </c>
      <c r="G106">
        <v>5.5872999999999999</v>
      </c>
      <c r="H106">
        <v>14</v>
      </c>
      <c r="I106">
        <v>8.6497399999999995</v>
      </c>
      <c r="J106">
        <v>15</v>
      </c>
      <c r="K106">
        <v>7.3639000000000001</v>
      </c>
      <c r="L106">
        <v>14</v>
      </c>
      <c r="M106">
        <v>6.8859500000000002</v>
      </c>
      <c r="N106">
        <v>13</v>
      </c>
      <c r="O106">
        <v>7.4761899999999999</v>
      </c>
      <c r="P106">
        <v>8</v>
      </c>
      <c r="Q106">
        <v>5.3174599999999996</v>
      </c>
      <c r="R106">
        <v>12</v>
      </c>
      <c r="S106">
        <v>8.5555599999999998</v>
      </c>
    </row>
    <row r="107" spans="1:19">
      <c r="A107" t="s">
        <v>12</v>
      </c>
      <c r="B107">
        <v>63</v>
      </c>
      <c r="C107">
        <v>6</v>
      </c>
      <c r="D107">
        <v>0.9</v>
      </c>
      <c r="E107" t="s">
        <v>32</v>
      </c>
      <c r="F107">
        <v>7</v>
      </c>
      <c r="G107">
        <v>5.1719600000000003</v>
      </c>
      <c r="H107">
        <v>7</v>
      </c>
      <c r="I107">
        <v>6.0198400000000003</v>
      </c>
      <c r="J107">
        <v>18</v>
      </c>
      <c r="K107">
        <v>14.805400000000001</v>
      </c>
      <c r="L107">
        <v>15</v>
      </c>
      <c r="M107">
        <v>11.6943</v>
      </c>
      <c r="N107">
        <v>18</v>
      </c>
      <c r="O107">
        <v>12.381</v>
      </c>
      <c r="P107">
        <v>13</v>
      </c>
      <c r="Q107">
        <v>9.0476200000000002</v>
      </c>
      <c r="R107">
        <v>6</v>
      </c>
      <c r="S107">
        <v>4.6666699999999999</v>
      </c>
    </row>
    <row r="108" spans="1:19">
      <c r="A108" t="s">
        <v>12</v>
      </c>
      <c r="B108">
        <v>63</v>
      </c>
      <c r="C108">
        <v>6</v>
      </c>
      <c r="D108">
        <v>0.9</v>
      </c>
      <c r="E108" t="s">
        <v>33</v>
      </c>
      <c r="F108">
        <v>13</v>
      </c>
      <c r="G108">
        <v>6.59788</v>
      </c>
      <c r="H108">
        <v>16</v>
      </c>
      <c r="I108">
        <v>10.7111</v>
      </c>
      <c r="J108">
        <v>28</v>
      </c>
      <c r="K108">
        <v>10.3657</v>
      </c>
      <c r="L108">
        <v>15</v>
      </c>
      <c r="M108">
        <v>8.5337999999999994</v>
      </c>
      <c r="N108">
        <v>17</v>
      </c>
      <c r="O108">
        <v>7.7936500000000004</v>
      </c>
      <c r="P108">
        <v>11</v>
      </c>
      <c r="Q108">
        <v>6.5079399999999996</v>
      </c>
      <c r="R108">
        <v>10</v>
      </c>
      <c r="S108">
        <v>6.4920600000000004</v>
      </c>
    </row>
    <row r="109" spans="1:19">
      <c r="A109" t="s">
        <v>12</v>
      </c>
      <c r="B109">
        <v>63</v>
      </c>
      <c r="C109">
        <v>6</v>
      </c>
      <c r="D109">
        <v>0.9</v>
      </c>
      <c r="E109" t="s">
        <v>34</v>
      </c>
      <c r="F109">
        <v>31</v>
      </c>
      <c r="G109">
        <v>13.211600000000001</v>
      </c>
      <c r="H109">
        <v>19</v>
      </c>
      <c r="I109">
        <v>11.5159</v>
      </c>
      <c r="J109">
        <v>35</v>
      </c>
      <c r="K109">
        <v>16.056999999999999</v>
      </c>
      <c r="L109">
        <v>32</v>
      </c>
      <c r="M109">
        <v>13.2357</v>
      </c>
      <c r="N109">
        <v>23</v>
      </c>
      <c r="O109">
        <v>12.396800000000001</v>
      </c>
      <c r="P109">
        <v>24</v>
      </c>
      <c r="Q109">
        <v>10.4603</v>
      </c>
      <c r="R109">
        <v>11</v>
      </c>
      <c r="S109">
        <v>8.0634899999999998</v>
      </c>
    </row>
    <row r="110" spans="1:19">
      <c r="A110" t="s">
        <v>13</v>
      </c>
      <c r="B110">
        <v>127</v>
      </c>
      <c r="C110">
        <v>7</v>
      </c>
      <c r="D110">
        <v>0.1</v>
      </c>
      <c r="E110" t="s">
        <v>31</v>
      </c>
      <c r="F110">
        <v>16</v>
      </c>
      <c r="G110">
        <v>7.7102700000000004</v>
      </c>
      <c r="H110">
        <v>15</v>
      </c>
      <c r="I110">
        <v>12.3345</v>
      </c>
      <c r="J110">
        <v>16</v>
      </c>
      <c r="K110">
        <v>9.5328099999999996</v>
      </c>
      <c r="L110">
        <v>15</v>
      </c>
      <c r="M110">
        <v>8.8582699999999992</v>
      </c>
      <c r="N110">
        <v>16</v>
      </c>
      <c r="O110">
        <v>8.5275599999999994</v>
      </c>
      <c r="P110">
        <v>11</v>
      </c>
      <c r="Q110">
        <v>6.6141699999999997</v>
      </c>
      <c r="R110">
        <v>15</v>
      </c>
      <c r="S110">
        <v>11.007899999999999</v>
      </c>
    </row>
    <row r="111" spans="1:19">
      <c r="A111" t="s">
        <v>13</v>
      </c>
      <c r="B111">
        <v>127</v>
      </c>
      <c r="C111">
        <v>7</v>
      </c>
      <c r="D111">
        <v>0.1</v>
      </c>
      <c r="E111" t="s">
        <v>32</v>
      </c>
      <c r="F111">
        <v>9</v>
      </c>
      <c r="G111">
        <v>6.2143499999999996</v>
      </c>
      <c r="H111">
        <v>8</v>
      </c>
      <c r="I111">
        <v>7.2434399999999997</v>
      </c>
      <c r="J111">
        <v>20</v>
      </c>
      <c r="K111">
        <v>16.761199999999999</v>
      </c>
      <c r="L111">
        <v>17</v>
      </c>
      <c r="M111">
        <v>13.771699999999999</v>
      </c>
      <c r="N111">
        <v>20</v>
      </c>
      <c r="O111">
        <v>14.3622</v>
      </c>
      <c r="P111">
        <v>15</v>
      </c>
      <c r="Q111">
        <v>10.9291</v>
      </c>
      <c r="R111">
        <v>8</v>
      </c>
      <c r="S111">
        <v>5.7795300000000003</v>
      </c>
    </row>
    <row r="112" spans="1:19">
      <c r="A112" t="s">
        <v>13</v>
      </c>
      <c r="B112">
        <v>127</v>
      </c>
      <c r="C112">
        <v>7</v>
      </c>
      <c r="D112">
        <v>0.1</v>
      </c>
      <c r="E112" t="s">
        <v>33</v>
      </c>
      <c r="F112">
        <v>16</v>
      </c>
      <c r="G112">
        <v>7.8630800000000001</v>
      </c>
      <c r="H112">
        <v>15</v>
      </c>
      <c r="I112">
        <v>12.8713</v>
      </c>
      <c r="J112">
        <v>25</v>
      </c>
      <c r="K112">
        <v>11.8504</v>
      </c>
      <c r="L112">
        <v>15</v>
      </c>
      <c r="M112">
        <v>9.9527599999999996</v>
      </c>
      <c r="N112">
        <v>22</v>
      </c>
      <c r="O112">
        <v>9.2440899999999999</v>
      </c>
      <c r="P112">
        <v>15</v>
      </c>
      <c r="Q112">
        <v>8.74803</v>
      </c>
      <c r="R112">
        <v>12</v>
      </c>
      <c r="S112">
        <v>8.7873999999999999</v>
      </c>
    </row>
    <row r="113" spans="1:19">
      <c r="A113" t="s">
        <v>13</v>
      </c>
      <c r="B113">
        <v>127</v>
      </c>
      <c r="C113">
        <v>7</v>
      </c>
      <c r="D113">
        <v>0.1</v>
      </c>
      <c r="E113" t="s">
        <v>34</v>
      </c>
      <c r="F113">
        <v>41</v>
      </c>
      <c r="G113">
        <v>15.3284</v>
      </c>
      <c r="H113">
        <v>23</v>
      </c>
      <c r="I113">
        <v>13.9735</v>
      </c>
      <c r="J113">
        <v>37</v>
      </c>
      <c r="K113">
        <v>18.994800000000001</v>
      </c>
      <c r="L113">
        <v>32</v>
      </c>
      <c r="M113">
        <v>16.551200000000001</v>
      </c>
      <c r="N113">
        <v>31</v>
      </c>
      <c r="O113">
        <v>15.252000000000001</v>
      </c>
      <c r="P113">
        <v>29</v>
      </c>
      <c r="Q113">
        <v>12.0945</v>
      </c>
      <c r="R113">
        <v>14</v>
      </c>
      <c r="S113">
        <v>10.9213</v>
      </c>
    </row>
    <row r="114" spans="1:19">
      <c r="A114" t="s">
        <v>13</v>
      </c>
      <c r="B114">
        <v>127</v>
      </c>
      <c r="C114">
        <v>7</v>
      </c>
      <c r="D114">
        <v>0.2</v>
      </c>
      <c r="E114" t="s">
        <v>31</v>
      </c>
      <c r="F114">
        <v>18</v>
      </c>
      <c r="G114">
        <v>7.2916699999999999</v>
      </c>
      <c r="H114">
        <v>17</v>
      </c>
      <c r="I114">
        <v>11.617599999999999</v>
      </c>
      <c r="J114">
        <v>18</v>
      </c>
      <c r="K114">
        <v>8.8858300000000003</v>
      </c>
      <c r="L114">
        <v>17</v>
      </c>
      <c r="M114">
        <v>8.4698200000000003</v>
      </c>
      <c r="N114">
        <v>16</v>
      </c>
      <c r="O114">
        <v>8.5275599999999994</v>
      </c>
      <c r="P114">
        <v>10</v>
      </c>
      <c r="Q114">
        <v>6.4724399999999997</v>
      </c>
      <c r="R114">
        <v>15</v>
      </c>
      <c r="S114">
        <v>11.007899999999999</v>
      </c>
    </row>
    <row r="115" spans="1:19">
      <c r="A115" t="s">
        <v>13</v>
      </c>
      <c r="B115">
        <v>127</v>
      </c>
      <c r="C115">
        <v>7</v>
      </c>
      <c r="D115">
        <v>0.2</v>
      </c>
      <c r="E115" t="s">
        <v>32</v>
      </c>
      <c r="F115">
        <v>9</v>
      </c>
      <c r="G115">
        <v>6.2196499999999997</v>
      </c>
      <c r="H115">
        <v>8</v>
      </c>
      <c r="I115">
        <v>7.1364799999999997</v>
      </c>
      <c r="J115">
        <v>22</v>
      </c>
      <c r="K115">
        <v>16.9239</v>
      </c>
      <c r="L115">
        <v>17</v>
      </c>
      <c r="M115">
        <v>13.809699999999999</v>
      </c>
      <c r="N115">
        <v>20</v>
      </c>
      <c r="O115">
        <v>14.3622</v>
      </c>
      <c r="P115">
        <v>15</v>
      </c>
      <c r="Q115">
        <v>10.913399999999999</v>
      </c>
      <c r="R115">
        <v>8</v>
      </c>
      <c r="S115">
        <v>5.7795300000000003</v>
      </c>
    </row>
    <row r="116" spans="1:19">
      <c r="A116" t="s">
        <v>13</v>
      </c>
      <c r="B116">
        <v>127</v>
      </c>
      <c r="C116">
        <v>7</v>
      </c>
      <c r="D116">
        <v>0.2</v>
      </c>
      <c r="E116" t="s">
        <v>33</v>
      </c>
      <c r="F116">
        <v>16</v>
      </c>
      <c r="G116">
        <v>7.97933</v>
      </c>
      <c r="H116">
        <v>16</v>
      </c>
      <c r="I116">
        <v>13.044600000000001</v>
      </c>
      <c r="J116">
        <v>29</v>
      </c>
      <c r="K116">
        <v>11.681100000000001</v>
      </c>
      <c r="L116">
        <v>17</v>
      </c>
      <c r="M116">
        <v>9.7873999999999999</v>
      </c>
      <c r="N116">
        <v>22</v>
      </c>
      <c r="O116">
        <v>9.2440899999999999</v>
      </c>
      <c r="P116">
        <v>14</v>
      </c>
      <c r="Q116">
        <v>7.9842500000000003</v>
      </c>
      <c r="R116">
        <v>12</v>
      </c>
      <c r="S116">
        <v>8.7873999999999999</v>
      </c>
    </row>
    <row r="117" spans="1:19">
      <c r="A117" t="s">
        <v>13</v>
      </c>
      <c r="B117">
        <v>127</v>
      </c>
      <c r="C117">
        <v>7</v>
      </c>
      <c r="D117">
        <v>0.2</v>
      </c>
      <c r="E117" t="s">
        <v>34</v>
      </c>
      <c r="F117">
        <v>41</v>
      </c>
      <c r="G117">
        <v>15.3576</v>
      </c>
      <c r="H117">
        <v>22</v>
      </c>
      <c r="I117">
        <v>13.8278</v>
      </c>
      <c r="J117">
        <v>41</v>
      </c>
      <c r="K117">
        <v>19.0105</v>
      </c>
      <c r="L117">
        <v>38</v>
      </c>
      <c r="M117">
        <v>16.0945</v>
      </c>
      <c r="N117">
        <v>31</v>
      </c>
      <c r="O117">
        <v>15.252000000000001</v>
      </c>
      <c r="P117">
        <v>24</v>
      </c>
      <c r="Q117">
        <v>12.440899999999999</v>
      </c>
      <c r="R117">
        <v>14</v>
      </c>
      <c r="S117">
        <v>10.9213</v>
      </c>
    </row>
    <row r="118" spans="1:19">
      <c r="A118" t="s">
        <v>13</v>
      </c>
      <c r="B118">
        <v>127</v>
      </c>
      <c r="C118">
        <v>7</v>
      </c>
      <c r="D118">
        <v>0.3</v>
      </c>
      <c r="E118" t="s">
        <v>31</v>
      </c>
      <c r="F118">
        <v>15</v>
      </c>
      <c r="G118">
        <v>7.1404199999999998</v>
      </c>
      <c r="H118">
        <v>15</v>
      </c>
      <c r="I118">
        <v>11.712300000000001</v>
      </c>
      <c r="J118">
        <v>16</v>
      </c>
      <c r="K118">
        <v>8.8118999999999996</v>
      </c>
      <c r="L118">
        <v>16</v>
      </c>
      <c r="M118">
        <v>8.2983399999999996</v>
      </c>
      <c r="N118">
        <v>16</v>
      </c>
      <c r="O118">
        <v>8.5275599999999994</v>
      </c>
      <c r="P118">
        <v>12</v>
      </c>
      <c r="Q118">
        <v>6.7322800000000003</v>
      </c>
      <c r="R118">
        <v>15</v>
      </c>
      <c r="S118">
        <v>11.007899999999999</v>
      </c>
    </row>
    <row r="119" spans="1:19">
      <c r="A119" t="s">
        <v>13</v>
      </c>
      <c r="B119">
        <v>127</v>
      </c>
      <c r="C119">
        <v>7</v>
      </c>
      <c r="D119">
        <v>0.3</v>
      </c>
      <c r="E119" t="s">
        <v>32</v>
      </c>
      <c r="F119">
        <v>9</v>
      </c>
      <c r="G119">
        <v>6.1985400000000004</v>
      </c>
      <c r="H119">
        <v>8</v>
      </c>
      <c r="I119">
        <v>7.2392399999999997</v>
      </c>
      <c r="J119">
        <v>22</v>
      </c>
      <c r="K119">
        <v>16.8066</v>
      </c>
      <c r="L119">
        <v>17</v>
      </c>
      <c r="M119">
        <v>13.7288</v>
      </c>
      <c r="N119">
        <v>20</v>
      </c>
      <c r="O119">
        <v>14.3622</v>
      </c>
      <c r="P119">
        <v>15</v>
      </c>
      <c r="Q119">
        <v>10.984299999999999</v>
      </c>
      <c r="R119">
        <v>8</v>
      </c>
      <c r="S119">
        <v>5.7795300000000003</v>
      </c>
    </row>
    <row r="120" spans="1:19">
      <c r="A120" t="s">
        <v>13</v>
      </c>
      <c r="B120">
        <v>127</v>
      </c>
      <c r="C120">
        <v>7</v>
      </c>
      <c r="D120">
        <v>0.3</v>
      </c>
      <c r="E120" t="s">
        <v>33</v>
      </c>
      <c r="F120">
        <v>19</v>
      </c>
      <c r="G120">
        <v>8.3772000000000002</v>
      </c>
      <c r="H120">
        <v>20</v>
      </c>
      <c r="I120">
        <v>14.019399999999999</v>
      </c>
      <c r="J120">
        <v>34</v>
      </c>
      <c r="K120">
        <v>12.2362</v>
      </c>
      <c r="L120">
        <v>19</v>
      </c>
      <c r="M120">
        <v>10.169700000000001</v>
      </c>
      <c r="N120">
        <v>22</v>
      </c>
      <c r="O120">
        <v>9.2440899999999999</v>
      </c>
      <c r="P120">
        <v>16</v>
      </c>
      <c r="Q120">
        <v>8.0944900000000004</v>
      </c>
      <c r="R120">
        <v>12</v>
      </c>
      <c r="S120">
        <v>8.7873999999999999</v>
      </c>
    </row>
    <row r="121" spans="1:19">
      <c r="A121" t="s">
        <v>13</v>
      </c>
      <c r="B121">
        <v>127</v>
      </c>
      <c r="C121">
        <v>7</v>
      </c>
      <c r="D121">
        <v>0.3</v>
      </c>
      <c r="E121" t="s">
        <v>34</v>
      </c>
      <c r="F121">
        <v>37</v>
      </c>
      <c r="G121">
        <v>15.375299999999999</v>
      </c>
      <c r="H121">
        <v>23</v>
      </c>
      <c r="I121">
        <v>13.871</v>
      </c>
      <c r="J121">
        <v>39</v>
      </c>
      <c r="K121">
        <v>19.042000000000002</v>
      </c>
      <c r="L121">
        <v>34</v>
      </c>
      <c r="M121">
        <v>16.062999999999999</v>
      </c>
      <c r="N121">
        <v>31</v>
      </c>
      <c r="O121">
        <v>15.252000000000001</v>
      </c>
      <c r="P121">
        <v>32</v>
      </c>
      <c r="Q121">
        <v>12.7874</v>
      </c>
      <c r="R121">
        <v>14</v>
      </c>
      <c r="S121">
        <v>10.9213</v>
      </c>
    </row>
    <row r="122" spans="1:19">
      <c r="A122" t="s">
        <v>13</v>
      </c>
      <c r="B122">
        <v>127</v>
      </c>
      <c r="C122">
        <v>7</v>
      </c>
      <c r="D122">
        <v>0.4</v>
      </c>
      <c r="E122" t="s">
        <v>31</v>
      </c>
      <c r="F122">
        <v>16</v>
      </c>
      <c r="G122">
        <v>7.2668400000000002</v>
      </c>
      <c r="H122">
        <v>16</v>
      </c>
      <c r="I122">
        <v>11.779299999999999</v>
      </c>
      <c r="J122">
        <v>17</v>
      </c>
      <c r="K122">
        <v>9.0249299999999995</v>
      </c>
      <c r="L122">
        <v>16</v>
      </c>
      <c r="M122">
        <v>8.5373999999999999</v>
      </c>
      <c r="N122">
        <v>16</v>
      </c>
      <c r="O122">
        <v>8.5275599999999994</v>
      </c>
      <c r="P122">
        <v>13</v>
      </c>
      <c r="Q122">
        <v>6.7795300000000003</v>
      </c>
      <c r="R122">
        <v>15</v>
      </c>
      <c r="S122">
        <v>11.007899999999999</v>
      </c>
    </row>
    <row r="123" spans="1:19">
      <c r="A123" t="s">
        <v>13</v>
      </c>
      <c r="B123">
        <v>127</v>
      </c>
      <c r="C123">
        <v>7</v>
      </c>
      <c r="D123">
        <v>0.4</v>
      </c>
      <c r="E123" t="s">
        <v>32</v>
      </c>
      <c r="F123">
        <v>9</v>
      </c>
      <c r="G123">
        <v>6.16317</v>
      </c>
      <c r="H123">
        <v>8</v>
      </c>
      <c r="I123">
        <v>7.0969800000000003</v>
      </c>
      <c r="J123">
        <v>21</v>
      </c>
      <c r="K123">
        <v>16.8064</v>
      </c>
      <c r="L123">
        <v>17</v>
      </c>
      <c r="M123">
        <v>13.7224</v>
      </c>
      <c r="N123">
        <v>20</v>
      </c>
      <c r="O123">
        <v>14.3622</v>
      </c>
      <c r="P123">
        <v>15</v>
      </c>
      <c r="Q123">
        <v>11.007899999999999</v>
      </c>
      <c r="R123">
        <v>8</v>
      </c>
      <c r="S123">
        <v>5.7795300000000003</v>
      </c>
    </row>
    <row r="124" spans="1:19">
      <c r="A124" t="s">
        <v>13</v>
      </c>
      <c r="B124">
        <v>127</v>
      </c>
      <c r="C124">
        <v>7</v>
      </c>
      <c r="D124">
        <v>0.4</v>
      </c>
      <c r="E124" t="s">
        <v>33</v>
      </c>
      <c r="F124">
        <v>18</v>
      </c>
      <c r="G124">
        <v>7.9739699999999996</v>
      </c>
      <c r="H124">
        <v>18</v>
      </c>
      <c r="I124">
        <v>13.167199999999999</v>
      </c>
      <c r="J124">
        <v>30</v>
      </c>
      <c r="K124">
        <v>11.8766</v>
      </c>
      <c r="L124">
        <v>19</v>
      </c>
      <c r="M124">
        <v>9.9284800000000004</v>
      </c>
      <c r="N124">
        <v>22</v>
      </c>
      <c r="O124">
        <v>9.2440899999999999</v>
      </c>
      <c r="P124">
        <v>16</v>
      </c>
      <c r="Q124">
        <v>8.9763800000000007</v>
      </c>
      <c r="R124">
        <v>12</v>
      </c>
      <c r="S124">
        <v>8.7873999999999999</v>
      </c>
    </row>
    <row r="125" spans="1:19">
      <c r="A125" t="s">
        <v>13</v>
      </c>
      <c r="B125">
        <v>127</v>
      </c>
      <c r="C125">
        <v>7</v>
      </c>
      <c r="D125">
        <v>0.4</v>
      </c>
      <c r="E125" t="s">
        <v>34</v>
      </c>
      <c r="F125">
        <v>41</v>
      </c>
      <c r="G125">
        <v>15.484299999999999</v>
      </c>
      <c r="H125">
        <v>24</v>
      </c>
      <c r="I125">
        <v>14.145099999999999</v>
      </c>
      <c r="J125">
        <v>41</v>
      </c>
      <c r="K125">
        <v>19.082699999999999</v>
      </c>
      <c r="L125">
        <v>43</v>
      </c>
      <c r="M125">
        <v>16.334599999999998</v>
      </c>
      <c r="N125">
        <v>31</v>
      </c>
      <c r="O125">
        <v>15.252000000000001</v>
      </c>
      <c r="P125">
        <v>24</v>
      </c>
      <c r="Q125">
        <v>12.2362</v>
      </c>
      <c r="R125">
        <v>14</v>
      </c>
      <c r="S125">
        <v>10.9213</v>
      </c>
    </row>
    <row r="126" spans="1:19">
      <c r="A126" t="s">
        <v>13</v>
      </c>
      <c r="B126">
        <v>127</v>
      </c>
      <c r="C126">
        <v>7</v>
      </c>
      <c r="D126">
        <v>0.5</v>
      </c>
      <c r="E126" t="s">
        <v>31</v>
      </c>
      <c r="F126">
        <v>14</v>
      </c>
      <c r="G126">
        <v>7.1396300000000004</v>
      </c>
      <c r="H126">
        <v>15</v>
      </c>
      <c r="I126">
        <v>11.6669</v>
      </c>
      <c r="J126">
        <v>16</v>
      </c>
      <c r="K126">
        <v>8.8598400000000002</v>
      </c>
      <c r="L126">
        <v>15</v>
      </c>
      <c r="M126">
        <v>8.3223099999999999</v>
      </c>
      <c r="N126">
        <v>16</v>
      </c>
      <c r="O126">
        <v>8.5275599999999994</v>
      </c>
      <c r="P126">
        <v>13</v>
      </c>
      <c r="Q126">
        <v>6.5118099999999997</v>
      </c>
      <c r="R126">
        <v>15</v>
      </c>
      <c r="S126">
        <v>11.007899999999999</v>
      </c>
    </row>
    <row r="127" spans="1:19">
      <c r="A127" t="s">
        <v>13</v>
      </c>
      <c r="B127">
        <v>127</v>
      </c>
      <c r="C127">
        <v>7</v>
      </c>
      <c r="D127">
        <v>0.5</v>
      </c>
      <c r="E127" t="s">
        <v>32</v>
      </c>
      <c r="F127">
        <v>9</v>
      </c>
      <c r="G127">
        <v>6.2391100000000002</v>
      </c>
      <c r="H127">
        <v>8</v>
      </c>
      <c r="I127">
        <v>7.24803</v>
      </c>
      <c r="J127">
        <v>22</v>
      </c>
      <c r="K127">
        <v>16.793199999999999</v>
      </c>
      <c r="L127">
        <v>17</v>
      </c>
      <c r="M127">
        <v>13.729699999999999</v>
      </c>
      <c r="N127">
        <v>20</v>
      </c>
      <c r="O127">
        <v>14.3622</v>
      </c>
      <c r="P127">
        <v>15</v>
      </c>
      <c r="Q127">
        <v>10.9764</v>
      </c>
      <c r="R127">
        <v>8</v>
      </c>
      <c r="S127">
        <v>5.7795300000000003</v>
      </c>
    </row>
    <row r="128" spans="1:19">
      <c r="A128" t="s">
        <v>13</v>
      </c>
      <c r="B128">
        <v>127</v>
      </c>
      <c r="C128">
        <v>7</v>
      </c>
      <c r="D128">
        <v>0.5</v>
      </c>
      <c r="E128" t="s">
        <v>33</v>
      </c>
      <c r="F128">
        <v>18</v>
      </c>
      <c r="G128">
        <v>8.0585299999999993</v>
      </c>
      <c r="H128">
        <v>19</v>
      </c>
      <c r="I128">
        <v>13.5021</v>
      </c>
      <c r="J128">
        <v>31</v>
      </c>
      <c r="K128">
        <v>11.948600000000001</v>
      </c>
      <c r="L128">
        <v>19</v>
      </c>
      <c r="M128">
        <v>10.0688</v>
      </c>
      <c r="N128">
        <v>22</v>
      </c>
      <c r="O128">
        <v>9.2440899999999999</v>
      </c>
      <c r="P128">
        <v>14</v>
      </c>
      <c r="Q128">
        <v>8.0236199999999993</v>
      </c>
      <c r="R128">
        <v>12</v>
      </c>
      <c r="S128">
        <v>8.7873999999999999</v>
      </c>
    </row>
    <row r="129" spans="1:19">
      <c r="A129" t="s">
        <v>13</v>
      </c>
      <c r="B129">
        <v>127</v>
      </c>
      <c r="C129">
        <v>7</v>
      </c>
      <c r="D129">
        <v>0.5</v>
      </c>
      <c r="E129" t="s">
        <v>34</v>
      </c>
      <c r="F129">
        <v>41</v>
      </c>
      <c r="G129">
        <v>15.2966</v>
      </c>
      <c r="H129">
        <v>24</v>
      </c>
      <c r="I129">
        <v>13.9899</v>
      </c>
      <c r="J129">
        <v>43</v>
      </c>
      <c r="K129">
        <v>19.028300000000002</v>
      </c>
      <c r="L129">
        <v>36</v>
      </c>
      <c r="M129">
        <v>16.238299999999999</v>
      </c>
      <c r="N129">
        <v>31</v>
      </c>
      <c r="O129">
        <v>15.252000000000001</v>
      </c>
      <c r="P129">
        <v>30</v>
      </c>
      <c r="Q129">
        <v>12.5039</v>
      </c>
      <c r="R129">
        <v>14</v>
      </c>
      <c r="S129">
        <v>10.9213</v>
      </c>
    </row>
    <row r="130" spans="1:19">
      <c r="A130" t="s">
        <v>13</v>
      </c>
      <c r="B130">
        <v>127</v>
      </c>
      <c r="C130">
        <v>7</v>
      </c>
      <c r="D130">
        <v>0.6</v>
      </c>
      <c r="E130" t="s">
        <v>31</v>
      </c>
      <c r="F130">
        <v>15</v>
      </c>
      <c r="G130">
        <v>6.9763799999999998</v>
      </c>
      <c r="H130">
        <v>15</v>
      </c>
      <c r="I130">
        <v>11.1661</v>
      </c>
      <c r="J130">
        <v>16</v>
      </c>
      <c r="K130">
        <v>8.7077899999999993</v>
      </c>
      <c r="L130">
        <v>16</v>
      </c>
      <c r="M130">
        <v>8.1434800000000003</v>
      </c>
      <c r="N130">
        <v>16</v>
      </c>
      <c r="O130">
        <v>8.5275599999999994</v>
      </c>
      <c r="P130">
        <v>12</v>
      </c>
      <c r="Q130">
        <v>6.3858300000000003</v>
      </c>
      <c r="R130">
        <v>15</v>
      </c>
      <c r="S130">
        <v>11.007899999999999</v>
      </c>
    </row>
    <row r="131" spans="1:19">
      <c r="A131" t="s">
        <v>13</v>
      </c>
      <c r="B131">
        <v>127</v>
      </c>
      <c r="C131">
        <v>7</v>
      </c>
      <c r="D131">
        <v>0.6</v>
      </c>
      <c r="E131" t="s">
        <v>32</v>
      </c>
      <c r="F131">
        <v>9</v>
      </c>
      <c r="G131">
        <v>6.2352400000000001</v>
      </c>
      <c r="H131">
        <v>8</v>
      </c>
      <c r="I131">
        <v>7.3313600000000001</v>
      </c>
      <c r="J131">
        <v>22</v>
      </c>
      <c r="K131">
        <v>16.8902</v>
      </c>
      <c r="L131">
        <v>17</v>
      </c>
      <c r="M131">
        <v>13.765499999999999</v>
      </c>
      <c r="N131">
        <v>20</v>
      </c>
      <c r="O131">
        <v>14.3622</v>
      </c>
      <c r="P131">
        <v>15</v>
      </c>
      <c r="Q131">
        <v>11.0236</v>
      </c>
      <c r="R131">
        <v>8</v>
      </c>
      <c r="S131">
        <v>5.7795300000000003</v>
      </c>
    </row>
    <row r="132" spans="1:19">
      <c r="A132" t="s">
        <v>13</v>
      </c>
      <c r="B132">
        <v>127</v>
      </c>
      <c r="C132">
        <v>7</v>
      </c>
      <c r="D132">
        <v>0.6</v>
      </c>
      <c r="E132" t="s">
        <v>33</v>
      </c>
      <c r="F132">
        <v>17</v>
      </c>
      <c r="G132">
        <v>7.9061700000000004</v>
      </c>
      <c r="H132">
        <v>18</v>
      </c>
      <c r="I132">
        <v>12.978</v>
      </c>
      <c r="J132">
        <v>28</v>
      </c>
      <c r="K132">
        <v>11.682399999999999</v>
      </c>
      <c r="L132">
        <v>18</v>
      </c>
      <c r="M132">
        <v>9.7943999999999996</v>
      </c>
      <c r="N132">
        <v>22</v>
      </c>
      <c r="O132">
        <v>9.2440899999999999</v>
      </c>
      <c r="P132">
        <v>13</v>
      </c>
      <c r="Q132">
        <v>7.89764</v>
      </c>
      <c r="R132">
        <v>12</v>
      </c>
      <c r="S132">
        <v>8.7873999999999999</v>
      </c>
    </row>
    <row r="133" spans="1:19">
      <c r="A133" t="s">
        <v>13</v>
      </c>
      <c r="B133">
        <v>127</v>
      </c>
      <c r="C133">
        <v>7</v>
      </c>
      <c r="D133">
        <v>0.6</v>
      </c>
      <c r="E133" t="s">
        <v>34</v>
      </c>
      <c r="F133">
        <v>45</v>
      </c>
      <c r="G133">
        <v>15.412699999999999</v>
      </c>
      <c r="H133">
        <v>25</v>
      </c>
      <c r="I133">
        <v>14.0144</v>
      </c>
      <c r="J133">
        <v>45</v>
      </c>
      <c r="K133">
        <v>18.8399</v>
      </c>
      <c r="L133">
        <v>41</v>
      </c>
      <c r="M133">
        <v>16.416899999999998</v>
      </c>
      <c r="N133">
        <v>31</v>
      </c>
      <c r="O133">
        <v>15.252000000000001</v>
      </c>
      <c r="P133">
        <v>33</v>
      </c>
      <c r="Q133">
        <v>12.3307</v>
      </c>
      <c r="R133">
        <v>14</v>
      </c>
      <c r="S133">
        <v>10.9213</v>
      </c>
    </row>
    <row r="134" spans="1:19">
      <c r="A134" t="s">
        <v>13</v>
      </c>
      <c r="B134">
        <v>127</v>
      </c>
      <c r="C134">
        <v>7</v>
      </c>
      <c r="D134">
        <v>0.7</v>
      </c>
      <c r="E134" t="s">
        <v>31</v>
      </c>
      <c r="F134">
        <v>14</v>
      </c>
      <c r="G134">
        <v>7.0026200000000003</v>
      </c>
      <c r="H134">
        <v>15</v>
      </c>
      <c r="I134">
        <v>10.9902</v>
      </c>
      <c r="J134">
        <v>16</v>
      </c>
      <c r="K134">
        <v>8.7202900000000003</v>
      </c>
      <c r="L134">
        <v>15</v>
      </c>
      <c r="M134">
        <v>8.2418499999999995</v>
      </c>
      <c r="N134">
        <v>16</v>
      </c>
      <c r="O134">
        <v>8.5275599999999994</v>
      </c>
      <c r="P134">
        <v>13</v>
      </c>
      <c r="Q134">
        <v>6.6299200000000003</v>
      </c>
      <c r="R134">
        <v>15</v>
      </c>
      <c r="S134">
        <v>11.007899999999999</v>
      </c>
    </row>
    <row r="135" spans="1:19">
      <c r="A135" t="s">
        <v>13</v>
      </c>
      <c r="B135">
        <v>127</v>
      </c>
      <c r="C135">
        <v>7</v>
      </c>
      <c r="D135">
        <v>0.7</v>
      </c>
      <c r="E135" t="s">
        <v>32</v>
      </c>
      <c r="F135">
        <v>9</v>
      </c>
      <c r="G135">
        <v>6.25678</v>
      </c>
      <c r="H135">
        <v>8</v>
      </c>
      <c r="I135">
        <v>7.1926500000000004</v>
      </c>
      <c r="J135">
        <v>22</v>
      </c>
      <c r="K135">
        <v>16.9085</v>
      </c>
      <c r="L135">
        <v>17</v>
      </c>
      <c r="M135">
        <v>13.8103</v>
      </c>
      <c r="N135">
        <v>20</v>
      </c>
      <c r="O135">
        <v>14.3622</v>
      </c>
      <c r="P135">
        <v>15</v>
      </c>
      <c r="Q135">
        <v>10.9528</v>
      </c>
      <c r="R135">
        <v>8</v>
      </c>
      <c r="S135">
        <v>5.7795300000000003</v>
      </c>
    </row>
    <row r="136" spans="1:19">
      <c r="A136" t="s">
        <v>13</v>
      </c>
      <c r="B136">
        <v>127</v>
      </c>
      <c r="C136">
        <v>7</v>
      </c>
      <c r="D136">
        <v>0.7</v>
      </c>
      <c r="E136" t="s">
        <v>33</v>
      </c>
      <c r="F136">
        <v>17</v>
      </c>
      <c r="G136">
        <v>8.3101500000000001</v>
      </c>
      <c r="H136">
        <v>19</v>
      </c>
      <c r="I136">
        <v>13.568</v>
      </c>
      <c r="J136">
        <v>30</v>
      </c>
      <c r="K136">
        <v>12.277799999999999</v>
      </c>
      <c r="L136">
        <v>19</v>
      </c>
      <c r="M136">
        <v>10.2606</v>
      </c>
      <c r="N136">
        <v>22</v>
      </c>
      <c r="O136">
        <v>9.2440899999999999</v>
      </c>
      <c r="P136">
        <v>18</v>
      </c>
      <c r="Q136">
        <v>8.1732300000000002</v>
      </c>
      <c r="R136">
        <v>12</v>
      </c>
      <c r="S136">
        <v>8.7873999999999999</v>
      </c>
    </row>
    <row r="137" spans="1:19">
      <c r="A137" t="s">
        <v>13</v>
      </c>
      <c r="B137">
        <v>127</v>
      </c>
      <c r="C137">
        <v>7</v>
      </c>
      <c r="D137">
        <v>0.7</v>
      </c>
      <c r="E137" t="s">
        <v>34</v>
      </c>
      <c r="F137">
        <v>43</v>
      </c>
      <c r="G137">
        <v>15.962400000000001</v>
      </c>
      <c r="H137">
        <v>24</v>
      </c>
      <c r="I137">
        <v>14.0633</v>
      </c>
      <c r="J137">
        <v>45</v>
      </c>
      <c r="K137">
        <v>18.890499999999999</v>
      </c>
      <c r="L137">
        <v>36</v>
      </c>
      <c r="M137">
        <v>16.2392</v>
      </c>
      <c r="N137">
        <v>31</v>
      </c>
      <c r="O137">
        <v>15.252000000000001</v>
      </c>
      <c r="P137">
        <v>27</v>
      </c>
      <c r="Q137">
        <v>11.913399999999999</v>
      </c>
      <c r="R137">
        <v>14</v>
      </c>
      <c r="S137">
        <v>10.9213</v>
      </c>
    </row>
    <row r="138" spans="1:19">
      <c r="A138" t="s">
        <v>13</v>
      </c>
      <c r="B138">
        <v>127</v>
      </c>
      <c r="C138">
        <v>7</v>
      </c>
      <c r="D138">
        <v>0.8</v>
      </c>
      <c r="E138" t="s">
        <v>31</v>
      </c>
      <c r="F138">
        <v>13</v>
      </c>
      <c r="G138">
        <v>7.0032800000000002</v>
      </c>
      <c r="H138">
        <v>17</v>
      </c>
      <c r="I138">
        <v>10.6698</v>
      </c>
      <c r="J138">
        <v>18</v>
      </c>
      <c r="K138">
        <v>8.6417300000000008</v>
      </c>
      <c r="L138">
        <v>16</v>
      </c>
      <c r="M138">
        <v>8.0780799999999999</v>
      </c>
      <c r="N138">
        <v>16</v>
      </c>
      <c r="O138">
        <v>8.5275599999999994</v>
      </c>
      <c r="P138">
        <v>10</v>
      </c>
      <c r="Q138">
        <v>6.2913399999999999</v>
      </c>
      <c r="R138">
        <v>15</v>
      </c>
      <c r="S138">
        <v>11.007899999999999</v>
      </c>
    </row>
    <row r="139" spans="1:19">
      <c r="A139" t="s">
        <v>13</v>
      </c>
      <c r="B139">
        <v>127</v>
      </c>
      <c r="C139">
        <v>7</v>
      </c>
      <c r="D139">
        <v>0.8</v>
      </c>
      <c r="E139" t="s">
        <v>32</v>
      </c>
      <c r="F139">
        <v>9</v>
      </c>
      <c r="G139">
        <v>6.1719200000000001</v>
      </c>
      <c r="H139">
        <v>8</v>
      </c>
      <c r="I139">
        <v>7.1852999999999998</v>
      </c>
      <c r="J139">
        <v>22</v>
      </c>
      <c r="K139">
        <v>16.829699999999999</v>
      </c>
      <c r="L139">
        <v>17</v>
      </c>
      <c r="M139">
        <v>13.7425</v>
      </c>
      <c r="N139">
        <v>20</v>
      </c>
      <c r="O139">
        <v>14.3622</v>
      </c>
      <c r="P139">
        <v>15</v>
      </c>
      <c r="Q139">
        <v>10.960599999999999</v>
      </c>
      <c r="R139">
        <v>8</v>
      </c>
      <c r="S139">
        <v>5.7795300000000003</v>
      </c>
    </row>
    <row r="140" spans="1:19">
      <c r="A140" t="s">
        <v>13</v>
      </c>
      <c r="B140">
        <v>127</v>
      </c>
      <c r="C140">
        <v>7</v>
      </c>
      <c r="D140">
        <v>0.8</v>
      </c>
      <c r="E140" t="s">
        <v>33</v>
      </c>
      <c r="F140">
        <v>18</v>
      </c>
      <c r="G140">
        <v>8.1594499999999996</v>
      </c>
      <c r="H140">
        <v>18</v>
      </c>
      <c r="I140">
        <v>13.1203</v>
      </c>
      <c r="J140">
        <v>30</v>
      </c>
      <c r="K140">
        <v>11.9816</v>
      </c>
      <c r="L140">
        <v>18</v>
      </c>
      <c r="M140">
        <v>9.9704700000000006</v>
      </c>
      <c r="N140">
        <v>22</v>
      </c>
      <c r="O140">
        <v>9.2440899999999999</v>
      </c>
      <c r="P140">
        <v>15</v>
      </c>
      <c r="Q140">
        <v>7.9133899999999997</v>
      </c>
      <c r="R140">
        <v>12</v>
      </c>
      <c r="S140">
        <v>8.7873999999999999</v>
      </c>
    </row>
    <row r="141" spans="1:19">
      <c r="A141" t="s">
        <v>13</v>
      </c>
      <c r="B141">
        <v>127</v>
      </c>
      <c r="C141">
        <v>7</v>
      </c>
      <c r="D141">
        <v>0.8</v>
      </c>
      <c r="E141" t="s">
        <v>34</v>
      </c>
      <c r="F141">
        <v>35</v>
      </c>
      <c r="G141">
        <v>15.4108</v>
      </c>
      <c r="H141">
        <v>23</v>
      </c>
      <c r="I141">
        <v>14.207000000000001</v>
      </c>
      <c r="J141">
        <v>43</v>
      </c>
      <c r="K141">
        <v>19.1083</v>
      </c>
      <c r="L141">
        <v>39</v>
      </c>
      <c r="M141">
        <v>16.357299999999999</v>
      </c>
      <c r="N141">
        <v>31</v>
      </c>
      <c r="O141">
        <v>15.252000000000001</v>
      </c>
      <c r="P141">
        <v>31</v>
      </c>
      <c r="Q141">
        <v>12.220499999999999</v>
      </c>
      <c r="R141">
        <v>14</v>
      </c>
      <c r="S141">
        <v>10.9213</v>
      </c>
    </row>
    <row r="142" spans="1:19">
      <c r="A142" t="s">
        <v>13</v>
      </c>
      <c r="B142">
        <v>127</v>
      </c>
      <c r="C142">
        <v>7</v>
      </c>
      <c r="D142">
        <v>0.9</v>
      </c>
      <c r="E142" t="s">
        <v>31</v>
      </c>
      <c r="F142">
        <v>16</v>
      </c>
      <c r="G142">
        <v>7.2099700000000002</v>
      </c>
      <c r="H142">
        <v>15</v>
      </c>
      <c r="I142">
        <v>11.179399999999999</v>
      </c>
      <c r="J142">
        <v>16</v>
      </c>
      <c r="K142">
        <v>8.8191900000000008</v>
      </c>
      <c r="L142">
        <v>16</v>
      </c>
      <c r="M142">
        <v>8.2688799999999993</v>
      </c>
      <c r="N142">
        <v>16</v>
      </c>
      <c r="O142">
        <v>8.5275599999999994</v>
      </c>
      <c r="P142">
        <v>12</v>
      </c>
      <c r="Q142">
        <v>6.5354299999999999</v>
      </c>
      <c r="R142">
        <v>15</v>
      </c>
      <c r="S142">
        <v>11.007899999999999</v>
      </c>
    </row>
    <row r="143" spans="1:19">
      <c r="A143" t="s">
        <v>13</v>
      </c>
      <c r="B143">
        <v>127</v>
      </c>
      <c r="C143">
        <v>7</v>
      </c>
      <c r="D143">
        <v>0.9</v>
      </c>
      <c r="E143" t="s">
        <v>32</v>
      </c>
      <c r="F143">
        <v>9</v>
      </c>
      <c r="G143">
        <v>6.2795300000000003</v>
      </c>
      <c r="H143">
        <v>8</v>
      </c>
      <c r="I143">
        <v>7.2356999999999996</v>
      </c>
      <c r="J143">
        <v>22</v>
      </c>
      <c r="K143">
        <v>16.833500000000001</v>
      </c>
      <c r="L143">
        <v>17</v>
      </c>
      <c r="M143">
        <v>13.769600000000001</v>
      </c>
      <c r="N143">
        <v>20</v>
      </c>
      <c r="O143">
        <v>14.3622</v>
      </c>
      <c r="P143">
        <v>15</v>
      </c>
      <c r="Q143">
        <v>10.803100000000001</v>
      </c>
      <c r="R143">
        <v>8</v>
      </c>
      <c r="S143">
        <v>5.7795300000000003</v>
      </c>
    </row>
    <row r="144" spans="1:19">
      <c r="A144" t="s">
        <v>13</v>
      </c>
      <c r="B144">
        <v>127</v>
      </c>
      <c r="C144">
        <v>7</v>
      </c>
      <c r="D144">
        <v>0.9</v>
      </c>
      <c r="E144" t="s">
        <v>33</v>
      </c>
      <c r="F144">
        <v>17</v>
      </c>
      <c r="G144">
        <v>7.9986899999999999</v>
      </c>
      <c r="H144">
        <v>19</v>
      </c>
      <c r="I144">
        <v>13.4268</v>
      </c>
      <c r="J144">
        <v>33</v>
      </c>
      <c r="K144">
        <v>11.9443</v>
      </c>
      <c r="L144">
        <v>20</v>
      </c>
      <c r="M144">
        <v>9.9652999999999992</v>
      </c>
      <c r="N144">
        <v>22</v>
      </c>
      <c r="O144">
        <v>9.2440899999999999</v>
      </c>
      <c r="P144">
        <v>14</v>
      </c>
      <c r="Q144">
        <v>7.7244099999999998</v>
      </c>
      <c r="R144">
        <v>12</v>
      </c>
      <c r="S144">
        <v>8.7873999999999999</v>
      </c>
    </row>
    <row r="145" spans="1:19">
      <c r="A145" t="s">
        <v>13</v>
      </c>
      <c r="B145">
        <v>127</v>
      </c>
      <c r="C145">
        <v>7</v>
      </c>
      <c r="D145">
        <v>0.9</v>
      </c>
      <c r="E145" t="s">
        <v>34</v>
      </c>
      <c r="F145">
        <v>35</v>
      </c>
      <c r="G145">
        <v>15.7087</v>
      </c>
      <c r="H145">
        <v>24</v>
      </c>
      <c r="I145">
        <v>14.327</v>
      </c>
      <c r="J145">
        <v>45</v>
      </c>
      <c r="K145">
        <v>19.035</v>
      </c>
      <c r="L145">
        <v>39</v>
      </c>
      <c r="M145">
        <v>16.246400000000001</v>
      </c>
      <c r="N145">
        <v>31</v>
      </c>
      <c r="O145">
        <v>15.252000000000001</v>
      </c>
      <c r="P145">
        <v>31</v>
      </c>
      <c r="Q145">
        <v>12.464600000000001</v>
      </c>
      <c r="R145">
        <v>14</v>
      </c>
      <c r="S145">
        <v>10.9213</v>
      </c>
    </row>
    <row r="146" spans="1:19">
      <c r="A146" t="s">
        <v>14</v>
      </c>
      <c r="B146">
        <v>255</v>
      </c>
      <c r="C146">
        <v>8</v>
      </c>
      <c r="D146">
        <v>0.1</v>
      </c>
      <c r="E146" t="s">
        <v>31</v>
      </c>
      <c r="F146">
        <v>18</v>
      </c>
      <c r="G146">
        <v>8.6593300000000006</v>
      </c>
      <c r="H146">
        <v>18</v>
      </c>
      <c r="I146">
        <v>14.1732</v>
      </c>
      <c r="J146">
        <v>19</v>
      </c>
      <c r="K146">
        <v>10.4209</v>
      </c>
      <c r="L146">
        <v>17</v>
      </c>
      <c r="M146">
        <v>10.0092</v>
      </c>
      <c r="N146">
        <v>18</v>
      </c>
      <c r="O146">
        <v>9.9490200000000009</v>
      </c>
      <c r="P146">
        <v>13</v>
      </c>
      <c r="Q146">
        <v>7.8196099999999999</v>
      </c>
      <c r="R146">
        <v>17</v>
      </c>
      <c r="S146">
        <v>13.713699999999999</v>
      </c>
    </row>
    <row r="147" spans="1:19">
      <c r="A147" t="s">
        <v>14</v>
      </c>
      <c r="B147">
        <v>255</v>
      </c>
      <c r="C147">
        <v>8</v>
      </c>
      <c r="D147">
        <v>0.1</v>
      </c>
      <c r="E147" t="s">
        <v>32</v>
      </c>
      <c r="F147">
        <v>10</v>
      </c>
      <c r="G147">
        <v>7.1694300000000002</v>
      </c>
      <c r="H147">
        <v>9</v>
      </c>
      <c r="I147">
        <v>8.7130700000000001</v>
      </c>
      <c r="J147">
        <v>24</v>
      </c>
      <c r="K147">
        <v>18.7529</v>
      </c>
      <c r="L147">
        <v>19</v>
      </c>
      <c r="M147">
        <v>15.700699999999999</v>
      </c>
      <c r="N147">
        <v>22</v>
      </c>
      <c r="O147">
        <v>16.423500000000001</v>
      </c>
      <c r="P147">
        <v>17</v>
      </c>
      <c r="Q147">
        <v>12.901999999999999</v>
      </c>
      <c r="R147">
        <v>9</v>
      </c>
      <c r="S147">
        <v>6.9882400000000002</v>
      </c>
    </row>
    <row r="148" spans="1:19">
      <c r="A148" t="s">
        <v>14</v>
      </c>
      <c r="B148">
        <v>255</v>
      </c>
      <c r="C148">
        <v>8</v>
      </c>
      <c r="D148">
        <v>0.1</v>
      </c>
      <c r="E148" t="s">
        <v>33</v>
      </c>
      <c r="F148">
        <v>22</v>
      </c>
      <c r="G148">
        <v>10.022600000000001</v>
      </c>
      <c r="H148">
        <v>21</v>
      </c>
      <c r="I148">
        <v>16.6722</v>
      </c>
      <c r="J148">
        <v>32</v>
      </c>
      <c r="K148">
        <v>14.1595</v>
      </c>
      <c r="L148">
        <v>22</v>
      </c>
      <c r="M148">
        <v>12.107200000000001</v>
      </c>
      <c r="N148">
        <v>26</v>
      </c>
      <c r="O148">
        <v>11.254899999999999</v>
      </c>
      <c r="P148">
        <v>18</v>
      </c>
      <c r="Q148">
        <v>10.0314</v>
      </c>
      <c r="R148">
        <v>15</v>
      </c>
      <c r="S148">
        <v>11.470599999999999</v>
      </c>
    </row>
    <row r="149" spans="1:19">
      <c r="A149" t="s">
        <v>14</v>
      </c>
      <c r="B149">
        <v>255</v>
      </c>
      <c r="C149">
        <v>8</v>
      </c>
      <c r="D149">
        <v>0.1</v>
      </c>
      <c r="E149" t="s">
        <v>34</v>
      </c>
      <c r="F149">
        <v>45</v>
      </c>
      <c r="G149">
        <v>18.195399999999999</v>
      </c>
      <c r="H149">
        <v>26</v>
      </c>
      <c r="I149">
        <v>16.740200000000002</v>
      </c>
      <c r="J149">
        <v>41</v>
      </c>
      <c r="K149">
        <v>21.9359</v>
      </c>
      <c r="L149">
        <v>38</v>
      </c>
      <c r="M149">
        <v>18.7699</v>
      </c>
      <c r="N149">
        <v>39</v>
      </c>
      <c r="O149">
        <v>17.956900000000001</v>
      </c>
      <c r="P149">
        <v>36</v>
      </c>
      <c r="Q149">
        <v>14.9686</v>
      </c>
      <c r="R149">
        <v>20</v>
      </c>
      <c r="S149">
        <v>13.556900000000001</v>
      </c>
    </row>
    <row r="150" spans="1:19">
      <c r="A150" t="s">
        <v>14</v>
      </c>
      <c r="B150">
        <v>255</v>
      </c>
      <c r="C150">
        <v>8</v>
      </c>
      <c r="D150">
        <v>0.2</v>
      </c>
      <c r="E150" t="s">
        <v>31</v>
      </c>
      <c r="F150">
        <v>18</v>
      </c>
      <c r="G150">
        <v>8.5044900000000005</v>
      </c>
      <c r="H150">
        <v>18</v>
      </c>
      <c r="I150">
        <v>14.016</v>
      </c>
      <c r="J150">
        <v>19</v>
      </c>
      <c r="K150">
        <v>10.2379</v>
      </c>
      <c r="L150">
        <v>17</v>
      </c>
      <c r="M150">
        <v>9.6666699999999999</v>
      </c>
      <c r="N150">
        <v>18</v>
      </c>
      <c r="O150">
        <v>9.9490200000000009</v>
      </c>
      <c r="P150">
        <v>14</v>
      </c>
      <c r="Q150">
        <v>7.87059</v>
      </c>
      <c r="R150">
        <v>17</v>
      </c>
      <c r="S150">
        <v>13.713699999999999</v>
      </c>
    </row>
    <row r="151" spans="1:19">
      <c r="A151" t="s">
        <v>14</v>
      </c>
      <c r="B151">
        <v>255</v>
      </c>
      <c r="C151">
        <v>8</v>
      </c>
      <c r="D151">
        <v>0.2</v>
      </c>
      <c r="E151" t="s">
        <v>32</v>
      </c>
      <c r="F151">
        <v>10</v>
      </c>
      <c r="G151">
        <v>7.20899</v>
      </c>
      <c r="H151">
        <v>9</v>
      </c>
      <c r="I151">
        <v>8.7462700000000009</v>
      </c>
      <c r="J151">
        <v>24</v>
      </c>
      <c r="K151">
        <v>18.875800000000002</v>
      </c>
      <c r="L151">
        <v>19</v>
      </c>
      <c r="M151">
        <v>15.8124</v>
      </c>
      <c r="N151">
        <v>22</v>
      </c>
      <c r="O151">
        <v>16.423500000000001</v>
      </c>
      <c r="P151">
        <v>17</v>
      </c>
      <c r="Q151">
        <v>12.960800000000001</v>
      </c>
      <c r="R151">
        <v>9</v>
      </c>
      <c r="S151">
        <v>6.9882400000000002</v>
      </c>
    </row>
    <row r="152" spans="1:19">
      <c r="A152" t="s">
        <v>14</v>
      </c>
      <c r="B152">
        <v>255</v>
      </c>
      <c r="C152">
        <v>8</v>
      </c>
      <c r="D152">
        <v>0.2</v>
      </c>
      <c r="E152" t="s">
        <v>33</v>
      </c>
      <c r="F152">
        <v>23</v>
      </c>
      <c r="G152">
        <v>10.2121</v>
      </c>
      <c r="H152">
        <v>22</v>
      </c>
      <c r="I152">
        <v>17.3688</v>
      </c>
      <c r="J152">
        <v>37</v>
      </c>
      <c r="K152">
        <v>14.1516</v>
      </c>
      <c r="L152">
        <v>23</v>
      </c>
      <c r="M152">
        <v>12.1922</v>
      </c>
      <c r="N152">
        <v>26</v>
      </c>
      <c r="O152">
        <v>11.254899999999999</v>
      </c>
      <c r="P152">
        <v>17</v>
      </c>
      <c r="Q152">
        <v>9.5137300000000007</v>
      </c>
      <c r="R152">
        <v>15</v>
      </c>
      <c r="S152">
        <v>11.470599999999999</v>
      </c>
    </row>
    <row r="153" spans="1:19">
      <c r="A153" t="s">
        <v>14</v>
      </c>
      <c r="B153">
        <v>255</v>
      </c>
      <c r="C153">
        <v>8</v>
      </c>
      <c r="D153">
        <v>0.2</v>
      </c>
      <c r="E153" t="s">
        <v>34</v>
      </c>
      <c r="F153">
        <v>47</v>
      </c>
      <c r="G153">
        <v>18.264700000000001</v>
      </c>
      <c r="H153">
        <v>26</v>
      </c>
      <c r="I153">
        <v>16.668199999999999</v>
      </c>
      <c r="J153">
        <v>43</v>
      </c>
      <c r="K153">
        <v>22.141200000000001</v>
      </c>
      <c r="L153">
        <v>42</v>
      </c>
      <c r="M153">
        <v>18.8261</v>
      </c>
      <c r="N153">
        <v>39</v>
      </c>
      <c r="O153">
        <v>17.956900000000001</v>
      </c>
      <c r="P153">
        <v>32</v>
      </c>
      <c r="Q153">
        <v>15.556900000000001</v>
      </c>
      <c r="R153">
        <v>20</v>
      </c>
      <c r="S153">
        <v>13.556900000000001</v>
      </c>
    </row>
    <row r="154" spans="1:19">
      <c r="A154" t="s">
        <v>14</v>
      </c>
      <c r="B154">
        <v>255</v>
      </c>
      <c r="C154">
        <v>8</v>
      </c>
      <c r="D154">
        <v>0.3</v>
      </c>
      <c r="E154" t="s">
        <v>31</v>
      </c>
      <c r="F154">
        <v>19</v>
      </c>
      <c r="G154">
        <v>8.3113899999999994</v>
      </c>
      <c r="H154">
        <v>18</v>
      </c>
      <c r="I154">
        <v>13.353999999999999</v>
      </c>
      <c r="J154">
        <v>19</v>
      </c>
      <c r="K154">
        <v>10.058400000000001</v>
      </c>
      <c r="L154">
        <v>19</v>
      </c>
      <c r="M154">
        <v>9.4980399999999996</v>
      </c>
      <c r="N154">
        <v>18</v>
      </c>
      <c r="O154">
        <v>9.9490200000000009</v>
      </c>
      <c r="P154">
        <v>13</v>
      </c>
      <c r="Q154">
        <v>7.7176499999999999</v>
      </c>
      <c r="R154">
        <v>17</v>
      </c>
      <c r="S154">
        <v>13.713699999999999</v>
      </c>
    </row>
    <row r="155" spans="1:19">
      <c r="A155" t="s">
        <v>14</v>
      </c>
      <c r="B155">
        <v>255</v>
      </c>
      <c r="C155">
        <v>8</v>
      </c>
      <c r="D155">
        <v>0.3</v>
      </c>
      <c r="E155" t="s">
        <v>32</v>
      </c>
      <c r="F155">
        <v>10</v>
      </c>
      <c r="G155">
        <v>7.1966400000000004</v>
      </c>
      <c r="H155">
        <v>9</v>
      </c>
      <c r="I155">
        <v>8.8164099999999994</v>
      </c>
      <c r="J155">
        <v>24</v>
      </c>
      <c r="K155">
        <v>18.837</v>
      </c>
      <c r="L155">
        <v>19</v>
      </c>
      <c r="M155">
        <v>15.776899999999999</v>
      </c>
      <c r="N155">
        <v>22</v>
      </c>
      <c r="O155">
        <v>16.423500000000001</v>
      </c>
      <c r="P155">
        <v>19</v>
      </c>
      <c r="Q155">
        <v>12.9373</v>
      </c>
      <c r="R155">
        <v>9</v>
      </c>
      <c r="S155">
        <v>6.9882400000000002</v>
      </c>
    </row>
    <row r="156" spans="1:19">
      <c r="A156" t="s">
        <v>14</v>
      </c>
      <c r="B156">
        <v>255</v>
      </c>
      <c r="C156">
        <v>8</v>
      </c>
      <c r="D156">
        <v>0.3</v>
      </c>
      <c r="E156" t="s">
        <v>33</v>
      </c>
      <c r="F156">
        <v>20</v>
      </c>
      <c r="G156">
        <v>9.7147500000000004</v>
      </c>
      <c r="H156">
        <v>21</v>
      </c>
      <c r="I156">
        <v>16.416899999999998</v>
      </c>
      <c r="J156">
        <v>32</v>
      </c>
      <c r="K156">
        <v>13.5617</v>
      </c>
      <c r="L156">
        <v>22</v>
      </c>
      <c r="M156">
        <v>11.6366</v>
      </c>
      <c r="N156">
        <v>26</v>
      </c>
      <c r="O156">
        <v>11.254899999999999</v>
      </c>
      <c r="P156">
        <v>20</v>
      </c>
      <c r="Q156">
        <v>9.5960800000000006</v>
      </c>
      <c r="R156">
        <v>15</v>
      </c>
      <c r="S156">
        <v>11.470599999999999</v>
      </c>
    </row>
    <row r="157" spans="1:19">
      <c r="A157" t="s">
        <v>14</v>
      </c>
      <c r="B157">
        <v>255</v>
      </c>
      <c r="C157">
        <v>8</v>
      </c>
      <c r="D157">
        <v>0.3</v>
      </c>
      <c r="E157" t="s">
        <v>34</v>
      </c>
      <c r="F157">
        <v>45</v>
      </c>
      <c r="G157">
        <v>18.27</v>
      </c>
      <c r="H157">
        <v>28</v>
      </c>
      <c r="I157">
        <v>16.7316</v>
      </c>
      <c r="J157">
        <v>43</v>
      </c>
      <c r="K157">
        <v>22.2148</v>
      </c>
      <c r="L157">
        <v>40</v>
      </c>
      <c r="M157">
        <v>19.008700000000001</v>
      </c>
      <c r="N157">
        <v>39</v>
      </c>
      <c r="O157">
        <v>17.956900000000001</v>
      </c>
      <c r="P157">
        <v>37</v>
      </c>
      <c r="Q157">
        <v>15.6235</v>
      </c>
      <c r="R157">
        <v>20</v>
      </c>
      <c r="S157">
        <v>13.556900000000001</v>
      </c>
    </row>
    <row r="158" spans="1:19">
      <c r="A158" t="s">
        <v>14</v>
      </c>
      <c r="B158">
        <v>255</v>
      </c>
      <c r="C158">
        <v>8</v>
      </c>
      <c r="D158">
        <v>0.4</v>
      </c>
      <c r="E158" t="s">
        <v>31</v>
      </c>
      <c r="F158">
        <v>19</v>
      </c>
      <c r="G158">
        <v>8.3535900000000005</v>
      </c>
      <c r="H158">
        <v>18</v>
      </c>
      <c r="I158">
        <v>13.5685</v>
      </c>
      <c r="J158">
        <v>19</v>
      </c>
      <c r="K158">
        <v>10.096399999999999</v>
      </c>
      <c r="L158">
        <v>19</v>
      </c>
      <c r="M158">
        <v>9.5715699999999995</v>
      </c>
      <c r="N158">
        <v>18</v>
      </c>
      <c r="O158">
        <v>9.9490200000000009</v>
      </c>
      <c r="P158">
        <v>15</v>
      </c>
      <c r="Q158">
        <v>7.81569</v>
      </c>
      <c r="R158">
        <v>17</v>
      </c>
      <c r="S158">
        <v>13.713699999999999</v>
      </c>
    </row>
    <row r="159" spans="1:19">
      <c r="A159" t="s">
        <v>14</v>
      </c>
      <c r="B159">
        <v>255</v>
      </c>
      <c r="C159">
        <v>8</v>
      </c>
      <c r="D159">
        <v>0.4</v>
      </c>
      <c r="E159" t="s">
        <v>32</v>
      </c>
      <c r="F159">
        <v>10</v>
      </c>
      <c r="G159">
        <v>7.2094800000000001</v>
      </c>
      <c r="H159">
        <v>9</v>
      </c>
      <c r="I159">
        <v>8.6898700000000009</v>
      </c>
      <c r="J159">
        <v>24</v>
      </c>
      <c r="K159">
        <v>18.910499999999999</v>
      </c>
      <c r="L159">
        <v>19</v>
      </c>
      <c r="M159">
        <v>15.788600000000001</v>
      </c>
      <c r="N159">
        <v>22</v>
      </c>
      <c r="O159">
        <v>16.423500000000001</v>
      </c>
      <c r="P159">
        <v>17</v>
      </c>
      <c r="Q159">
        <v>12.980399999999999</v>
      </c>
      <c r="R159">
        <v>9</v>
      </c>
      <c r="S159">
        <v>6.9882400000000002</v>
      </c>
    </row>
    <row r="160" spans="1:19">
      <c r="A160" t="s">
        <v>14</v>
      </c>
      <c r="B160">
        <v>255</v>
      </c>
      <c r="C160">
        <v>8</v>
      </c>
      <c r="D160">
        <v>0.4</v>
      </c>
      <c r="E160" t="s">
        <v>33</v>
      </c>
      <c r="F160">
        <v>21</v>
      </c>
      <c r="G160">
        <v>9.3889999999999993</v>
      </c>
      <c r="H160">
        <v>21</v>
      </c>
      <c r="I160">
        <v>16.180800000000001</v>
      </c>
      <c r="J160">
        <v>35</v>
      </c>
      <c r="K160">
        <v>13.185</v>
      </c>
      <c r="L160">
        <v>22</v>
      </c>
      <c r="M160">
        <v>11.230399999999999</v>
      </c>
      <c r="N160">
        <v>26</v>
      </c>
      <c r="O160">
        <v>11.254899999999999</v>
      </c>
      <c r="P160">
        <v>16</v>
      </c>
      <c r="Q160">
        <v>8.7843099999999996</v>
      </c>
      <c r="R160">
        <v>15</v>
      </c>
      <c r="S160">
        <v>11.470599999999999</v>
      </c>
    </row>
    <row r="161" spans="1:19">
      <c r="A161" t="s">
        <v>14</v>
      </c>
      <c r="B161">
        <v>255</v>
      </c>
      <c r="C161">
        <v>8</v>
      </c>
      <c r="D161">
        <v>0.4</v>
      </c>
      <c r="E161" t="s">
        <v>34</v>
      </c>
      <c r="F161">
        <v>45</v>
      </c>
      <c r="G161">
        <v>18.316099999999999</v>
      </c>
      <c r="H161">
        <v>30</v>
      </c>
      <c r="I161">
        <v>16.776599999999998</v>
      </c>
      <c r="J161">
        <v>45</v>
      </c>
      <c r="K161">
        <v>22.046399999999998</v>
      </c>
      <c r="L161">
        <v>44</v>
      </c>
      <c r="M161">
        <v>19.102</v>
      </c>
      <c r="N161">
        <v>39</v>
      </c>
      <c r="O161">
        <v>17.956900000000001</v>
      </c>
      <c r="P161">
        <v>35</v>
      </c>
      <c r="Q161">
        <v>15.396100000000001</v>
      </c>
      <c r="R161">
        <v>20</v>
      </c>
      <c r="S161">
        <v>13.556900000000001</v>
      </c>
    </row>
    <row r="162" spans="1:19">
      <c r="A162" t="s">
        <v>14</v>
      </c>
      <c r="B162">
        <v>255</v>
      </c>
      <c r="C162">
        <v>8</v>
      </c>
      <c r="D162">
        <v>0.5</v>
      </c>
      <c r="E162" t="s">
        <v>31</v>
      </c>
      <c r="F162">
        <v>17</v>
      </c>
      <c r="G162">
        <v>8.3719000000000001</v>
      </c>
      <c r="H162">
        <v>17</v>
      </c>
      <c r="I162">
        <v>13.417400000000001</v>
      </c>
      <c r="J162">
        <v>18</v>
      </c>
      <c r="K162">
        <v>10.0588</v>
      </c>
      <c r="L162">
        <v>18</v>
      </c>
      <c r="M162">
        <v>9.5613100000000006</v>
      </c>
      <c r="N162">
        <v>18</v>
      </c>
      <c r="O162">
        <v>9.9490200000000009</v>
      </c>
      <c r="P162">
        <v>12</v>
      </c>
      <c r="Q162">
        <v>7.81569</v>
      </c>
      <c r="R162">
        <v>17</v>
      </c>
      <c r="S162">
        <v>13.713699999999999</v>
      </c>
    </row>
    <row r="163" spans="1:19">
      <c r="A163" t="s">
        <v>14</v>
      </c>
      <c r="B163">
        <v>255</v>
      </c>
      <c r="C163">
        <v>8</v>
      </c>
      <c r="D163">
        <v>0.5</v>
      </c>
      <c r="E163" t="s">
        <v>32</v>
      </c>
      <c r="F163">
        <v>10</v>
      </c>
      <c r="G163">
        <v>7.15543</v>
      </c>
      <c r="H163">
        <v>9</v>
      </c>
      <c r="I163">
        <v>8.4998699999999996</v>
      </c>
      <c r="J163">
        <v>24</v>
      </c>
      <c r="K163">
        <v>18.902000000000001</v>
      </c>
      <c r="L163">
        <v>19</v>
      </c>
      <c r="M163">
        <v>15.7668</v>
      </c>
      <c r="N163">
        <v>22</v>
      </c>
      <c r="O163">
        <v>16.423500000000001</v>
      </c>
      <c r="P163">
        <v>19</v>
      </c>
      <c r="Q163">
        <v>12.984299999999999</v>
      </c>
      <c r="R163">
        <v>9</v>
      </c>
      <c r="S163">
        <v>6.9882400000000002</v>
      </c>
    </row>
    <row r="164" spans="1:19">
      <c r="A164" t="s">
        <v>14</v>
      </c>
      <c r="B164">
        <v>255</v>
      </c>
      <c r="C164">
        <v>8</v>
      </c>
      <c r="D164">
        <v>0.5</v>
      </c>
      <c r="E164" t="s">
        <v>33</v>
      </c>
      <c r="F164">
        <v>21</v>
      </c>
      <c r="G164">
        <v>9.2699300000000004</v>
      </c>
      <c r="H164">
        <v>21</v>
      </c>
      <c r="I164">
        <v>15.9476</v>
      </c>
      <c r="J164">
        <v>38</v>
      </c>
      <c r="K164">
        <v>13.361800000000001</v>
      </c>
      <c r="L164">
        <v>22</v>
      </c>
      <c r="M164">
        <v>11.204700000000001</v>
      </c>
      <c r="N164">
        <v>26</v>
      </c>
      <c r="O164">
        <v>11.254899999999999</v>
      </c>
      <c r="P164">
        <v>16</v>
      </c>
      <c r="Q164">
        <v>8.8078400000000006</v>
      </c>
      <c r="R164">
        <v>15</v>
      </c>
      <c r="S164">
        <v>11.470599999999999</v>
      </c>
    </row>
    <row r="165" spans="1:19">
      <c r="A165" t="s">
        <v>14</v>
      </c>
      <c r="B165">
        <v>255</v>
      </c>
      <c r="C165">
        <v>8</v>
      </c>
      <c r="D165">
        <v>0.5</v>
      </c>
      <c r="E165" t="s">
        <v>34</v>
      </c>
      <c r="F165">
        <v>51</v>
      </c>
      <c r="G165">
        <v>18.4573</v>
      </c>
      <c r="H165">
        <v>27</v>
      </c>
      <c r="I165">
        <v>16.852</v>
      </c>
      <c r="J165">
        <v>49</v>
      </c>
      <c r="K165">
        <v>21.923400000000001</v>
      </c>
      <c r="L165">
        <v>42</v>
      </c>
      <c r="M165">
        <v>19.0379</v>
      </c>
      <c r="N165">
        <v>39</v>
      </c>
      <c r="O165">
        <v>17.956900000000001</v>
      </c>
      <c r="P165">
        <v>37</v>
      </c>
      <c r="Q165">
        <v>15.1647</v>
      </c>
      <c r="R165">
        <v>20</v>
      </c>
      <c r="S165">
        <v>13.556900000000001</v>
      </c>
    </row>
    <row r="166" spans="1:19">
      <c r="A166" t="s">
        <v>14</v>
      </c>
      <c r="B166">
        <v>255</v>
      </c>
      <c r="C166">
        <v>8</v>
      </c>
      <c r="D166">
        <v>0.6</v>
      </c>
      <c r="E166" t="s">
        <v>31</v>
      </c>
      <c r="F166">
        <v>18</v>
      </c>
      <c r="G166">
        <v>8.3504900000000006</v>
      </c>
      <c r="H166">
        <v>18</v>
      </c>
      <c r="I166">
        <v>13.1988</v>
      </c>
      <c r="J166">
        <v>19</v>
      </c>
      <c r="K166">
        <v>10.083399999999999</v>
      </c>
      <c r="L166">
        <v>18</v>
      </c>
      <c r="M166">
        <v>9.5651399999999995</v>
      </c>
      <c r="N166">
        <v>18</v>
      </c>
      <c r="O166">
        <v>9.9490200000000009</v>
      </c>
      <c r="P166">
        <v>14</v>
      </c>
      <c r="Q166">
        <v>7.6980399999999998</v>
      </c>
      <c r="R166">
        <v>17</v>
      </c>
      <c r="S166">
        <v>13.713699999999999</v>
      </c>
    </row>
    <row r="167" spans="1:19">
      <c r="A167" t="s">
        <v>14</v>
      </c>
      <c r="B167">
        <v>255</v>
      </c>
      <c r="C167">
        <v>8</v>
      </c>
      <c r="D167">
        <v>0.6</v>
      </c>
      <c r="E167" t="s">
        <v>32</v>
      </c>
      <c r="F167">
        <v>10</v>
      </c>
      <c r="G167">
        <v>7.2039200000000001</v>
      </c>
      <c r="H167">
        <v>9</v>
      </c>
      <c r="I167">
        <v>8.7419600000000006</v>
      </c>
      <c r="J167">
        <v>24</v>
      </c>
      <c r="K167">
        <v>18.895900000000001</v>
      </c>
      <c r="L167">
        <v>19</v>
      </c>
      <c r="M167">
        <v>15.7806</v>
      </c>
      <c r="N167">
        <v>22</v>
      </c>
      <c r="O167">
        <v>16.423500000000001</v>
      </c>
      <c r="P167">
        <v>17</v>
      </c>
      <c r="Q167">
        <v>12.905900000000001</v>
      </c>
      <c r="R167">
        <v>9</v>
      </c>
      <c r="S167">
        <v>6.9882400000000002</v>
      </c>
    </row>
    <row r="168" spans="1:19">
      <c r="A168" t="s">
        <v>14</v>
      </c>
      <c r="B168">
        <v>255</v>
      </c>
      <c r="C168">
        <v>8</v>
      </c>
      <c r="D168">
        <v>0.6</v>
      </c>
      <c r="E168" t="s">
        <v>33</v>
      </c>
      <c r="F168">
        <v>20</v>
      </c>
      <c r="G168">
        <v>9.2725500000000007</v>
      </c>
      <c r="H168">
        <v>21</v>
      </c>
      <c r="I168">
        <v>15.5669</v>
      </c>
      <c r="J168">
        <v>37</v>
      </c>
      <c r="K168">
        <v>13.1492</v>
      </c>
      <c r="L168">
        <v>22</v>
      </c>
      <c r="M168">
        <v>11.1808</v>
      </c>
      <c r="N168">
        <v>26</v>
      </c>
      <c r="O168">
        <v>11.254899999999999</v>
      </c>
      <c r="P168">
        <v>15</v>
      </c>
      <c r="Q168">
        <v>9.1333300000000008</v>
      </c>
      <c r="R168">
        <v>15</v>
      </c>
      <c r="S168">
        <v>11.470599999999999</v>
      </c>
    </row>
    <row r="169" spans="1:19">
      <c r="A169" t="s">
        <v>14</v>
      </c>
      <c r="B169">
        <v>255</v>
      </c>
      <c r="C169">
        <v>8</v>
      </c>
      <c r="D169">
        <v>0.6</v>
      </c>
      <c r="E169" t="s">
        <v>34</v>
      </c>
      <c r="F169">
        <v>51</v>
      </c>
      <c r="G169">
        <v>18.430399999999999</v>
      </c>
      <c r="H169">
        <v>28</v>
      </c>
      <c r="I169">
        <v>16.9057</v>
      </c>
      <c r="J169">
        <v>49</v>
      </c>
      <c r="K169">
        <v>21.947700000000001</v>
      </c>
      <c r="L169">
        <v>47</v>
      </c>
      <c r="M169">
        <v>19.277999999999999</v>
      </c>
      <c r="N169">
        <v>39</v>
      </c>
      <c r="O169">
        <v>17.956900000000001</v>
      </c>
      <c r="P169">
        <v>32</v>
      </c>
      <c r="Q169">
        <v>15.3451</v>
      </c>
      <c r="R169">
        <v>20</v>
      </c>
      <c r="S169">
        <v>13.556900000000001</v>
      </c>
    </row>
    <row r="170" spans="1:19">
      <c r="A170" t="s">
        <v>14</v>
      </c>
      <c r="B170">
        <v>255</v>
      </c>
      <c r="C170">
        <v>8</v>
      </c>
      <c r="D170">
        <v>0.7</v>
      </c>
      <c r="E170" t="s">
        <v>31</v>
      </c>
      <c r="F170">
        <v>17</v>
      </c>
      <c r="G170">
        <v>8.3995599999999992</v>
      </c>
      <c r="H170">
        <v>18</v>
      </c>
      <c r="I170">
        <v>13.394600000000001</v>
      </c>
      <c r="J170">
        <v>19</v>
      </c>
      <c r="K170">
        <v>10.0657</v>
      </c>
      <c r="L170">
        <v>19</v>
      </c>
      <c r="M170">
        <v>9.5075599999999998</v>
      </c>
      <c r="N170">
        <v>18</v>
      </c>
      <c r="O170">
        <v>9.9490200000000009</v>
      </c>
      <c r="P170">
        <v>14</v>
      </c>
      <c r="Q170">
        <v>7.6313700000000004</v>
      </c>
      <c r="R170">
        <v>17</v>
      </c>
      <c r="S170">
        <v>13.713699999999999</v>
      </c>
    </row>
    <row r="171" spans="1:19">
      <c r="A171" t="s">
        <v>14</v>
      </c>
      <c r="B171">
        <v>255</v>
      </c>
      <c r="C171">
        <v>8</v>
      </c>
      <c r="D171">
        <v>0.7</v>
      </c>
      <c r="E171" t="s">
        <v>32</v>
      </c>
      <c r="F171">
        <v>10</v>
      </c>
      <c r="G171">
        <v>7.2344200000000001</v>
      </c>
      <c r="H171">
        <v>9</v>
      </c>
      <c r="I171">
        <v>8.6034600000000001</v>
      </c>
      <c r="J171">
        <v>24</v>
      </c>
      <c r="K171">
        <v>18.9238</v>
      </c>
      <c r="L171">
        <v>19</v>
      </c>
      <c r="M171">
        <v>15.7742</v>
      </c>
      <c r="N171">
        <v>22</v>
      </c>
      <c r="O171">
        <v>16.423500000000001</v>
      </c>
      <c r="P171">
        <v>19</v>
      </c>
      <c r="Q171">
        <v>12.9373</v>
      </c>
      <c r="R171">
        <v>9</v>
      </c>
      <c r="S171">
        <v>6.9882400000000002</v>
      </c>
    </row>
    <row r="172" spans="1:19">
      <c r="A172" t="s">
        <v>14</v>
      </c>
      <c r="B172">
        <v>255</v>
      </c>
      <c r="C172">
        <v>8</v>
      </c>
      <c r="D172">
        <v>0.7</v>
      </c>
      <c r="E172" t="s">
        <v>33</v>
      </c>
      <c r="F172">
        <v>21</v>
      </c>
      <c r="G172">
        <v>9.3244000000000007</v>
      </c>
      <c r="H172">
        <v>22</v>
      </c>
      <c r="I172">
        <v>15.6714</v>
      </c>
      <c r="J172">
        <v>33</v>
      </c>
      <c r="K172">
        <v>13.2239</v>
      </c>
      <c r="L172">
        <v>24</v>
      </c>
      <c r="M172">
        <v>11.298999999999999</v>
      </c>
      <c r="N172">
        <v>26</v>
      </c>
      <c r="O172">
        <v>11.254899999999999</v>
      </c>
      <c r="P172">
        <v>21</v>
      </c>
      <c r="Q172">
        <v>9.9921600000000002</v>
      </c>
      <c r="R172">
        <v>15</v>
      </c>
      <c r="S172">
        <v>11.470599999999999</v>
      </c>
    </row>
    <row r="173" spans="1:19">
      <c r="A173" t="s">
        <v>14</v>
      </c>
      <c r="B173">
        <v>255</v>
      </c>
      <c r="C173">
        <v>8</v>
      </c>
      <c r="D173">
        <v>0.7</v>
      </c>
      <c r="E173" t="s">
        <v>34</v>
      </c>
      <c r="F173">
        <v>45</v>
      </c>
      <c r="G173">
        <v>18.318999999999999</v>
      </c>
      <c r="H173">
        <v>26</v>
      </c>
      <c r="I173">
        <v>16.894500000000001</v>
      </c>
      <c r="J173">
        <v>49</v>
      </c>
      <c r="K173">
        <v>21.951599999999999</v>
      </c>
      <c r="L173">
        <v>46</v>
      </c>
      <c r="M173">
        <v>19.155200000000001</v>
      </c>
      <c r="N173">
        <v>39</v>
      </c>
      <c r="O173">
        <v>17.956900000000001</v>
      </c>
      <c r="P173">
        <v>32</v>
      </c>
      <c r="Q173">
        <v>14.7804</v>
      </c>
      <c r="R173">
        <v>20</v>
      </c>
      <c r="S173">
        <v>13.556900000000001</v>
      </c>
    </row>
    <row r="174" spans="1:19">
      <c r="A174" t="s">
        <v>14</v>
      </c>
      <c r="B174">
        <v>255</v>
      </c>
      <c r="C174">
        <v>8</v>
      </c>
      <c r="D174">
        <v>0.8</v>
      </c>
      <c r="E174" t="s">
        <v>31</v>
      </c>
      <c r="F174">
        <v>16</v>
      </c>
      <c r="G174">
        <v>8.4058799999999998</v>
      </c>
      <c r="H174">
        <v>19</v>
      </c>
      <c r="I174">
        <v>14.008599999999999</v>
      </c>
      <c r="J174">
        <v>20</v>
      </c>
      <c r="K174">
        <v>10.1614</v>
      </c>
      <c r="L174">
        <v>18</v>
      </c>
      <c r="M174">
        <v>9.6490200000000002</v>
      </c>
      <c r="N174">
        <v>18</v>
      </c>
      <c r="O174">
        <v>9.9490200000000009</v>
      </c>
      <c r="P174">
        <v>14</v>
      </c>
      <c r="Q174">
        <v>7.8548999999999998</v>
      </c>
      <c r="R174">
        <v>17</v>
      </c>
      <c r="S174">
        <v>13.713699999999999</v>
      </c>
    </row>
    <row r="175" spans="1:19">
      <c r="A175" t="s">
        <v>14</v>
      </c>
      <c r="B175">
        <v>255</v>
      </c>
      <c r="C175">
        <v>8</v>
      </c>
      <c r="D175">
        <v>0.8</v>
      </c>
      <c r="E175" t="s">
        <v>32</v>
      </c>
      <c r="F175">
        <v>10</v>
      </c>
      <c r="G175">
        <v>7.2343099999999998</v>
      </c>
      <c r="H175">
        <v>9</v>
      </c>
      <c r="I175">
        <v>8.5792800000000007</v>
      </c>
      <c r="J175">
        <v>24</v>
      </c>
      <c r="K175">
        <v>18.891500000000001</v>
      </c>
      <c r="L175">
        <v>19</v>
      </c>
      <c r="M175">
        <v>15.782999999999999</v>
      </c>
      <c r="N175">
        <v>22</v>
      </c>
      <c r="O175">
        <v>16.423500000000001</v>
      </c>
      <c r="P175">
        <v>19</v>
      </c>
      <c r="Q175">
        <v>12.980399999999999</v>
      </c>
      <c r="R175">
        <v>9</v>
      </c>
      <c r="S175">
        <v>6.9882400000000002</v>
      </c>
    </row>
    <row r="176" spans="1:19">
      <c r="A176" t="s">
        <v>14</v>
      </c>
      <c r="B176">
        <v>255</v>
      </c>
      <c r="C176">
        <v>8</v>
      </c>
      <c r="D176">
        <v>0.8</v>
      </c>
      <c r="E176" t="s">
        <v>33</v>
      </c>
      <c r="F176">
        <v>20</v>
      </c>
      <c r="G176">
        <v>9.2761399999999998</v>
      </c>
      <c r="H176">
        <v>21</v>
      </c>
      <c r="I176">
        <v>15.810499999999999</v>
      </c>
      <c r="J176">
        <v>35</v>
      </c>
      <c r="K176">
        <v>13.250299999999999</v>
      </c>
      <c r="L176">
        <v>22</v>
      </c>
      <c r="M176">
        <v>11.2399</v>
      </c>
      <c r="N176">
        <v>26</v>
      </c>
      <c r="O176">
        <v>11.254899999999999</v>
      </c>
      <c r="P176">
        <v>20</v>
      </c>
      <c r="Q176">
        <v>9.6235300000000006</v>
      </c>
      <c r="R176">
        <v>15</v>
      </c>
      <c r="S176">
        <v>11.470599999999999</v>
      </c>
    </row>
    <row r="177" spans="1:19">
      <c r="A177" t="s">
        <v>14</v>
      </c>
      <c r="B177">
        <v>255</v>
      </c>
      <c r="C177">
        <v>8</v>
      </c>
      <c r="D177">
        <v>0.8</v>
      </c>
      <c r="E177" t="s">
        <v>34</v>
      </c>
      <c r="F177">
        <v>43</v>
      </c>
      <c r="G177">
        <v>18.377800000000001</v>
      </c>
      <c r="H177">
        <v>27</v>
      </c>
      <c r="I177">
        <v>17.0425</v>
      </c>
      <c r="J177">
        <v>47</v>
      </c>
      <c r="K177">
        <v>22.022500000000001</v>
      </c>
      <c r="L177">
        <v>46</v>
      </c>
      <c r="M177">
        <v>19.262599999999999</v>
      </c>
      <c r="N177">
        <v>39</v>
      </c>
      <c r="O177">
        <v>17.956900000000001</v>
      </c>
      <c r="P177">
        <v>38</v>
      </c>
      <c r="Q177">
        <v>15.737299999999999</v>
      </c>
      <c r="R177">
        <v>20</v>
      </c>
      <c r="S177">
        <v>13.556900000000001</v>
      </c>
    </row>
    <row r="178" spans="1:19">
      <c r="A178" t="s">
        <v>14</v>
      </c>
      <c r="B178">
        <v>255</v>
      </c>
      <c r="C178">
        <v>8</v>
      </c>
      <c r="D178">
        <v>0.9</v>
      </c>
      <c r="E178" t="s">
        <v>31</v>
      </c>
      <c r="F178">
        <v>18</v>
      </c>
      <c r="G178">
        <v>8.2111099999999997</v>
      </c>
      <c r="H178">
        <v>18</v>
      </c>
      <c r="I178">
        <v>13.194699999999999</v>
      </c>
      <c r="J178">
        <v>19</v>
      </c>
      <c r="K178">
        <v>9.9683399999999995</v>
      </c>
      <c r="L178">
        <v>18</v>
      </c>
      <c r="M178">
        <v>9.45505</v>
      </c>
      <c r="N178">
        <v>18</v>
      </c>
      <c r="O178">
        <v>9.9490200000000009</v>
      </c>
      <c r="P178">
        <v>13</v>
      </c>
      <c r="Q178">
        <v>7.4980399999999996</v>
      </c>
      <c r="R178">
        <v>17</v>
      </c>
      <c r="S178">
        <v>13.713699999999999</v>
      </c>
    </row>
    <row r="179" spans="1:19">
      <c r="A179" t="s">
        <v>14</v>
      </c>
      <c r="B179">
        <v>255</v>
      </c>
      <c r="C179">
        <v>8</v>
      </c>
      <c r="D179">
        <v>0.9</v>
      </c>
      <c r="E179" t="s">
        <v>32</v>
      </c>
      <c r="F179">
        <v>10</v>
      </c>
      <c r="G179">
        <v>7.2189500000000004</v>
      </c>
      <c r="H179">
        <v>9</v>
      </c>
      <c r="I179">
        <v>8.7708499999999994</v>
      </c>
      <c r="J179">
        <v>24</v>
      </c>
      <c r="K179">
        <v>18.895399999999999</v>
      </c>
      <c r="L179">
        <v>19</v>
      </c>
      <c r="M179">
        <v>15.796099999999999</v>
      </c>
      <c r="N179">
        <v>22</v>
      </c>
      <c r="O179">
        <v>16.423500000000001</v>
      </c>
      <c r="P179">
        <v>17</v>
      </c>
      <c r="Q179">
        <v>12.8941</v>
      </c>
      <c r="R179">
        <v>9</v>
      </c>
      <c r="S179">
        <v>6.9882400000000002</v>
      </c>
    </row>
    <row r="180" spans="1:19">
      <c r="A180" t="s">
        <v>14</v>
      </c>
      <c r="B180">
        <v>255</v>
      </c>
      <c r="C180">
        <v>8</v>
      </c>
      <c r="D180">
        <v>0.9</v>
      </c>
      <c r="E180" t="s">
        <v>33</v>
      </c>
      <c r="F180">
        <v>20</v>
      </c>
      <c r="G180">
        <v>9.1647099999999995</v>
      </c>
      <c r="H180">
        <v>21</v>
      </c>
      <c r="I180">
        <v>15.628</v>
      </c>
      <c r="J180">
        <v>33</v>
      </c>
      <c r="K180">
        <v>13.210900000000001</v>
      </c>
      <c r="L180">
        <v>23</v>
      </c>
      <c r="M180">
        <v>11.272500000000001</v>
      </c>
      <c r="N180">
        <v>26</v>
      </c>
      <c r="O180">
        <v>11.254899999999999</v>
      </c>
      <c r="P180">
        <v>19</v>
      </c>
      <c r="Q180">
        <v>8.8039199999999997</v>
      </c>
      <c r="R180">
        <v>15</v>
      </c>
      <c r="S180">
        <v>11.470599999999999</v>
      </c>
    </row>
    <row r="181" spans="1:19">
      <c r="A181" t="s">
        <v>14</v>
      </c>
      <c r="B181">
        <v>255</v>
      </c>
      <c r="C181">
        <v>8</v>
      </c>
      <c r="D181">
        <v>0.9</v>
      </c>
      <c r="E181" t="s">
        <v>34</v>
      </c>
      <c r="F181">
        <v>43</v>
      </c>
      <c r="G181">
        <v>18.483699999999999</v>
      </c>
      <c r="H181">
        <v>27</v>
      </c>
      <c r="I181">
        <v>17.060099999999998</v>
      </c>
      <c r="J181">
        <v>49</v>
      </c>
      <c r="K181">
        <v>21.9574</v>
      </c>
      <c r="L181">
        <v>44</v>
      </c>
      <c r="M181">
        <v>19.1784</v>
      </c>
      <c r="N181">
        <v>39</v>
      </c>
      <c r="O181">
        <v>17.956900000000001</v>
      </c>
      <c r="P181">
        <v>32</v>
      </c>
      <c r="Q181">
        <v>15.698</v>
      </c>
      <c r="R181">
        <v>20</v>
      </c>
      <c r="S181">
        <v>13.556900000000001</v>
      </c>
    </row>
    <row r="182" spans="1:19">
      <c r="A182" t="s">
        <v>15</v>
      </c>
      <c r="B182">
        <v>511</v>
      </c>
      <c r="C182">
        <v>9</v>
      </c>
      <c r="D182">
        <v>0.1</v>
      </c>
      <c r="E182" t="s">
        <v>31</v>
      </c>
      <c r="F182">
        <v>22</v>
      </c>
      <c r="G182">
        <v>10.0329</v>
      </c>
      <c r="H182">
        <v>21</v>
      </c>
      <c r="I182">
        <v>16.605699999999999</v>
      </c>
      <c r="J182">
        <v>22</v>
      </c>
      <c r="K182">
        <v>11.8637</v>
      </c>
      <c r="L182">
        <v>22</v>
      </c>
      <c r="M182">
        <v>11.304</v>
      </c>
      <c r="N182">
        <v>21</v>
      </c>
      <c r="O182">
        <v>11.401199999999999</v>
      </c>
      <c r="P182">
        <v>16</v>
      </c>
      <c r="Q182">
        <v>9.0841499999999993</v>
      </c>
      <c r="R182">
        <v>20</v>
      </c>
      <c r="S182">
        <v>16.471599999999999</v>
      </c>
    </row>
    <row r="183" spans="1:19">
      <c r="A183" t="s">
        <v>15</v>
      </c>
      <c r="B183">
        <v>511</v>
      </c>
      <c r="C183">
        <v>9</v>
      </c>
      <c r="D183">
        <v>0.1</v>
      </c>
      <c r="E183" t="s">
        <v>32</v>
      </c>
      <c r="F183">
        <v>11</v>
      </c>
      <c r="G183">
        <v>8.2017500000000005</v>
      </c>
      <c r="H183">
        <v>10</v>
      </c>
      <c r="I183">
        <v>9.9176099999999998</v>
      </c>
      <c r="J183">
        <v>26</v>
      </c>
      <c r="K183">
        <v>20.996700000000001</v>
      </c>
      <c r="L183">
        <v>21</v>
      </c>
      <c r="M183">
        <v>17.8095</v>
      </c>
      <c r="N183">
        <v>24</v>
      </c>
      <c r="O183">
        <v>18.326799999999999</v>
      </c>
      <c r="P183">
        <v>19</v>
      </c>
      <c r="Q183">
        <v>14.843400000000001</v>
      </c>
      <c r="R183">
        <v>10</v>
      </c>
      <c r="S183">
        <v>8.0724099999999996</v>
      </c>
    </row>
    <row r="184" spans="1:19">
      <c r="A184" t="s">
        <v>15</v>
      </c>
      <c r="B184">
        <v>511</v>
      </c>
      <c r="C184">
        <v>9</v>
      </c>
      <c r="D184">
        <v>0.1</v>
      </c>
      <c r="E184" t="s">
        <v>33</v>
      </c>
      <c r="F184">
        <v>21</v>
      </c>
      <c r="G184">
        <v>10.521699999999999</v>
      </c>
      <c r="H184">
        <v>21</v>
      </c>
      <c r="I184">
        <v>17.779</v>
      </c>
      <c r="J184">
        <v>34</v>
      </c>
      <c r="K184">
        <v>14.440300000000001</v>
      </c>
      <c r="L184">
        <v>22</v>
      </c>
      <c r="M184">
        <v>12.4716</v>
      </c>
      <c r="N184">
        <v>30</v>
      </c>
      <c r="O184">
        <v>13.0176</v>
      </c>
      <c r="P184">
        <v>21</v>
      </c>
      <c r="Q184">
        <v>10.4618</v>
      </c>
      <c r="R184">
        <v>17</v>
      </c>
      <c r="S184">
        <v>14.698600000000001</v>
      </c>
    </row>
    <row r="185" spans="1:19">
      <c r="A185" t="s">
        <v>15</v>
      </c>
      <c r="B185">
        <v>511</v>
      </c>
      <c r="C185">
        <v>9</v>
      </c>
      <c r="D185">
        <v>0.1</v>
      </c>
      <c r="E185" t="s">
        <v>34</v>
      </c>
      <c r="F185">
        <v>55</v>
      </c>
      <c r="G185">
        <v>21.1052</v>
      </c>
      <c r="H185">
        <v>34</v>
      </c>
      <c r="I185">
        <v>19.717500000000001</v>
      </c>
      <c r="J185">
        <v>57</v>
      </c>
      <c r="K185">
        <v>24.4847</v>
      </c>
      <c r="L185">
        <v>46</v>
      </c>
      <c r="M185">
        <v>21.804300000000001</v>
      </c>
      <c r="N185">
        <v>47</v>
      </c>
      <c r="O185">
        <v>20.9178</v>
      </c>
      <c r="P185">
        <v>48</v>
      </c>
      <c r="Q185">
        <v>18.295500000000001</v>
      </c>
      <c r="R185">
        <v>22</v>
      </c>
      <c r="S185">
        <v>16.401199999999999</v>
      </c>
    </row>
    <row r="186" spans="1:19">
      <c r="A186" t="s">
        <v>15</v>
      </c>
      <c r="B186">
        <v>511</v>
      </c>
      <c r="C186">
        <v>9</v>
      </c>
      <c r="D186">
        <v>0.2</v>
      </c>
      <c r="E186" t="s">
        <v>31</v>
      </c>
      <c r="F186">
        <v>21</v>
      </c>
      <c r="G186">
        <v>9.9408399999999997</v>
      </c>
      <c r="H186">
        <v>20</v>
      </c>
      <c r="I186">
        <v>16.2638</v>
      </c>
      <c r="J186">
        <v>21</v>
      </c>
      <c r="K186">
        <v>11.6791</v>
      </c>
      <c r="L186">
        <v>21</v>
      </c>
      <c r="M186">
        <v>11.0884</v>
      </c>
      <c r="N186">
        <v>21</v>
      </c>
      <c r="O186">
        <v>11.401199999999999</v>
      </c>
      <c r="P186">
        <v>15</v>
      </c>
      <c r="Q186">
        <v>9.2700600000000009</v>
      </c>
      <c r="R186">
        <v>20</v>
      </c>
      <c r="S186">
        <v>16.471599999999999</v>
      </c>
    </row>
    <row r="187" spans="1:19">
      <c r="A187" t="s">
        <v>15</v>
      </c>
      <c r="B187">
        <v>511</v>
      </c>
      <c r="C187">
        <v>9</v>
      </c>
      <c r="D187">
        <v>0.2</v>
      </c>
      <c r="E187" t="s">
        <v>32</v>
      </c>
      <c r="F187">
        <v>11</v>
      </c>
      <c r="G187">
        <v>8.2103699999999993</v>
      </c>
      <c r="H187">
        <v>10</v>
      </c>
      <c r="I187">
        <v>9.9053199999999997</v>
      </c>
      <c r="J187">
        <v>26</v>
      </c>
      <c r="K187">
        <v>20.912600000000001</v>
      </c>
      <c r="L187">
        <v>21</v>
      </c>
      <c r="M187">
        <v>17.800699999999999</v>
      </c>
      <c r="N187">
        <v>24</v>
      </c>
      <c r="O187">
        <v>18.326799999999999</v>
      </c>
      <c r="P187">
        <v>21</v>
      </c>
      <c r="Q187">
        <v>14.9785</v>
      </c>
      <c r="R187">
        <v>10</v>
      </c>
      <c r="S187">
        <v>8.0724099999999996</v>
      </c>
    </row>
    <row r="188" spans="1:19">
      <c r="A188" t="s">
        <v>15</v>
      </c>
      <c r="B188">
        <v>511</v>
      </c>
      <c r="C188">
        <v>9</v>
      </c>
      <c r="D188">
        <v>0.2</v>
      </c>
      <c r="E188" t="s">
        <v>33</v>
      </c>
      <c r="F188">
        <v>24</v>
      </c>
      <c r="G188">
        <v>10.8569</v>
      </c>
      <c r="H188">
        <v>24</v>
      </c>
      <c r="I188">
        <v>18.567699999999999</v>
      </c>
      <c r="J188">
        <v>34</v>
      </c>
      <c r="K188">
        <v>14.7378</v>
      </c>
      <c r="L188">
        <v>24</v>
      </c>
      <c r="M188">
        <v>12.7081</v>
      </c>
      <c r="N188">
        <v>30</v>
      </c>
      <c r="O188">
        <v>13.0176</v>
      </c>
      <c r="P188">
        <v>19</v>
      </c>
      <c r="Q188">
        <v>10.395300000000001</v>
      </c>
      <c r="R188">
        <v>17</v>
      </c>
      <c r="S188">
        <v>14.698600000000001</v>
      </c>
    </row>
    <row r="189" spans="1:19">
      <c r="A189" t="s">
        <v>15</v>
      </c>
      <c r="B189">
        <v>511</v>
      </c>
      <c r="C189">
        <v>9</v>
      </c>
      <c r="D189">
        <v>0.2</v>
      </c>
      <c r="E189" t="s">
        <v>34</v>
      </c>
      <c r="F189">
        <v>57</v>
      </c>
      <c r="G189">
        <v>21.110199999999999</v>
      </c>
      <c r="H189">
        <v>32</v>
      </c>
      <c r="I189">
        <v>19.5625</v>
      </c>
      <c r="J189">
        <v>55</v>
      </c>
      <c r="K189">
        <v>24.974599999999999</v>
      </c>
      <c r="L189">
        <v>48</v>
      </c>
      <c r="M189">
        <v>21.700299999999999</v>
      </c>
      <c r="N189">
        <v>47</v>
      </c>
      <c r="O189">
        <v>20.9178</v>
      </c>
      <c r="P189">
        <v>40</v>
      </c>
      <c r="Q189">
        <v>18.283799999999999</v>
      </c>
      <c r="R189">
        <v>22</v>
      </c>
      <c r="S189">
        <v>16.401199999999999</v>
      </c>
    </row>
    <row r="190" spans="1:19">
      <c r="A190" t="s">
        <v>15</v>
      </c>
      <c r="B190">
        <v>511</v>
      </c>
      <c r="C190">
        <v>9</v>
      </c>
      <c r="D190">
        <v>0.3</v>
      </c>
      <c r="E190" t="s">
        <v>31</v>
      </c>
      <c r="F190">
        <v>22</v>
      </c>
      <c r="G190">
        <v>9.9152900000000006</v>
      </c>
      <c r="H190">
        <v>22</v>
      </c>
      <c r="I190">
        <v>16.049700000000001</v>
      </c>
      <c r="J190">
        <v>23</v>
      </c>
      <c r="K190">
        <v>11.6899</v>
      </c>
      <c r="L190">
        <v>22</v>
      </c>
      <c r="M190">
        <v>11.182</v>
      </c>
      <c r="N190">
        <v>21</v>
      </c>
      <c r="O190">
        <v>11.401199999999999</v>
      </c>
      <c r="P190">
        <v>15</v>
      </c>
      <c r="Q190">
        <v>9.0234799999999993</v>
      </c>
      <c r="R190">
        <v>20</v>
      </c>
      <c r="S190">
        <v>16.471599999999999</v>
      </c>
    </row>
    <row r="191" spans="1:19">
      <c r="A191" t="s">
        <v>15</v>
      </c>
      <c r="B191">
        <v>511</v>
      </c>
      <c r="C191">
        <v>9</v>
      </c>
      <c r="D191">
        <v>0.3</v>
      </c>
      <c r="E191" t="s">
        <v>32</v>
      </c>
      <c r="F191">
        <v>11</v>
      </c>
      <c r="G191">
        <v>8.2032399999999992</v>
      </c>
      <c r="H191">
        <v>10</v>
      </c>
      <c r="I191">
        <v>9.8640600000000003</v>
      </c>
      <c r="J191">
        <v>26</v>
      </c>
      <c r="K191">
        <v>20.894100000000002</v>
      </c>
      <c r="L191">
        <v>21</v>
      </c>
      <c r="M191">
        <v>17.8156</v>
      </c>
      <c r="N191">
        <v>24</v>
      </c>
      <c r="O191">
        <v>18.326799999999999</v>
      </c>
      <c r="P191">
        <v>21</v>
      </c>
      <c r="Q191">
        <v>14.988300000000001</v>
      </c>
      <c r="R191">
        <v>10</v>
      </c>
      <c r="S191">
        <v>8.0724099999999996</v>
      </c>
    </row>
    <row r="192" spans="1:19">
      <c r="A192" t="s">
        <v>15</v>
      </c>
      <c r="B192">
        <v>511</v>
      </c>
      <c r="C192">
        <v>9</v>
      </c>
      <c r="D192">
        <v>0.3</v>
      </c>
      <c r="E192" t="s">
        <v>33</v>
      </c>
      <c r="F192">
        <v>23</v>
      </c>
      <c r="G192">
        <v>10.735799999999999</v>
      </c>
      <c r="H192">
        <v>23</v>
      </c>
      <c r="I192">
        <v>18.005400000000002</v>
      </c>
      <c r="J192">
        <v>39</v>
      </c>
      <c r="K192">
        <v>14.6975</v>
      </c>
      <c r="L192">
        <v>24</v>
      </c>
      <c r="M192">
        <v>12.670999999999999</v>
      </c>
      <c r="N192">
        <v>30</v>
      </c>
      <c r="O192">
        <v>13.0176</v>
      </c>
      <c r="P192">
        <v>20</v>
      </c>
      <c r="Q192">
        <v>10.690799999999999</v>
      </c>
      <c r="R192">
        <v>17</v>
      </c>
      <c r="S192">
        <v>14.698600000000001</v>
      </c>
    </row>
    <row r="193" spans="1:19">
      <c r="A193" t="s">
        <v>15</v>
      </c>
      <c r="B193">
        <v>511</v>
      </c>
      <c r="C193">
        <v>9</v>
      </c>
      <c r="D193">
        <v>0.3</v>
      </c>
      <c r="E193" t="s">
        <v>34</v>
      </c>
      <c r="F193">
        <v>53</v>
      </c>
      <c r="G193">
        <v>21.166</v>
      </c>
      <c r="H193">
        <v>30</v>
      </c>
      <c r="I193">
        <v>19.627199999999998</v>
      </c>
      <c r="J193">
        <v>49</v>
      </c>
      <c r="K193">
        <v>25.034400000000002</v>
      </c>
      <c r="L193">
        <v>50</v>
      </c>
      <c r="M193">
        <v>21.9376</v>
      </c>
      <c r="N193">
        <v>47</v>
      </c>
      <c r="O193">
        <v>20.9178</v>
      </c>
      <c r="P193">
        <v>40</v>
      </c>
      <c r="Q193">
        <v>18.0489</v>
      </c>
      <c r="R193">
        <v>22</v>
      </c>
      <c r="S193">
        <v>16.401199999999999</v>
      </c>
    </row>
    <row r="194" spans="1:19">
      <c r="A194" t="s">
        <v>15</v>
      </c>
      <c r="B194">
        <v>511</v>
      </c>
      <c r="C194">
        <v>9</v>
      </c>
      <c r="D194">
        <v>0.4</v>
      </c>
      <c r="E194" t="s">
        <v>31</v>
      </c>
      <c r="F194">
        <v>22</v>
      </c>
      <c r="G194">
        <v>9.8443100000000001</v>
      </c>
      <c r="H194">
        <v>22</v>
      </c>
      <c r="I194">
        <v>16.2898</v>
      </c>
      <c r="J194">
        <v>23</v>
      </c>
      <c r="K194">
        <v>11.5085</v>
      </c>
      <c r="L194">
        <v>22</v>
      </c>
      <c r="M194">
        <v>10.9643</v>
      </c>
      <c r="N194">
        <v>21</v>
      </c>
      <c r="O194">
        <v>11.401199999999999</v>
      </c>
      <c r="P194">
        <v>16</v>
      </c>
      <c r="Q194">
        <v>8.9902200000000008</v>
      </c>
      <c r="R194">
        <v>20</v>
      </c>
      <c r="S194">
        <v>16.471599999999999</v>
      </c>
    </row>
    <row r="195" spans="1:19">
      <c r="A195" t="s">
        <v>15</v>
      </c>
      <c r="B195">
        <v>511</v>
      </c>
      <c r="C195">
        <v>9</v>
      </c>
      <c r="D195">
        <v>0.4</v>
      </c>
      <c r="E195" t="s">
        <v>32</v>
      </c>
      <c r="F195">
        <v>11</v>
      </c>
      <c r="G195">
        <v>8.2062399999999993</v>
      </c>
      <c r="H195">
        <v>10</v>
      </c>
      <c r="I195">
        <v>9.9488599999999998</v>
      </c>
      <c r="J195">
        <v>26</v>
      </c>
      <c r="K195">
        <v>20.892700000000001</v>
      </c>
      <c r="L195">
        <v>21</v>
      </c>
      <c r="M195">
        <v>17.808700000000002</v>
      </c>
      <c r="N195">
        <v>24</v>
      </c>
      <c r="O195">
        <v>18.326799999999999</v>
      </c>
      <c r="P195">
        <v>20</v>
      </c>
      <c r="Q195">
        <v>14.9198</v>
      </c>
      <c r="R195">
        <v>10</v>
      </c>
      <c r="S195">
        <v>8.0724099999999996</v>
      </c>
    </row>
    <row r="196" spans="1:19">
      <c r="A196" t="s">
        <v>15</v>
      </c>
      <c r="B196">
        <v>511</v>
      </c>
      <c r="C196">
        <v>9</v>
      </c>
      <c r="D196">
        <v>0.4</v>
      </c>
      <c r="E196" t="s">
        <v>33</v>
      </c>
      <c r="F196">
        <v>28</v>
      </c>
      <c r="G196">
        <v>10.6915</v>
      </c>
      <c r="H196">
        <v>28</v>
      </c>
      <c r="I196">
        <v>18.8033</v>
      </c>
      <c r="J196">
        <v>47</v>
      </c>
      <c r="K196">
        <v>14.6249</v>
      </c>
      <c r="L196">
        <v>27</v>
      </c>
      <c r="M196">
        <v>12.5845</v>
      </c>
      <c r="N196">
        <v>30</v>
      </c>
      <c r="O196">
        <v>13.0176</v>
      </c>
      <c r="P196">
        <v>20</v>
      </c>
      <c r="Q196">
        <v>10.215299999999999</v>
      </c>
      <c r="R196">
        <v>17</v>
      </c>
      <c r="S196">
        <v>14.698600000000001</v>
      </c>
    </row>
    <row r="197" spans="1:19">
      <c r="A197" t="s">
        <v>15</v>
      </c>
      <c r="B197">
        <v>511</v>
      </c>
      <c r="C197">
        <v>9</v>
      </c>
      <c r="D197">
        <v>0.4</v>
      </c>
      <c r="E197" t="s">
        <v>34</v>
      </c>
      <c r="F197">
        <v>49</v>
      </c>
      <c r="G197">
        <v>21.200199999999999</v>
      </c>
      <c r="H197">
        <v>32</v>
      </c>
      <c r="I197">
        <v>19.677900000000001</v>
      </c>
      <c r="J197">
        <v>55</v>
      </c>
      <c r="K197">
        <v>24.986599999999999</v>
      </c>
      <c r="L197">
        <v>48</v>
      </c>
      <c r="M197">
        <v>22.018899999999999</v>
      </c>
      <c r="N197">
        <v>47</v>
      </c>
      <c r="O197">
        <v>20.9178</v>
      </c>
      <c r="P197">
        <v>42</v>
      </c>
      <c r="Q197">
        <v>18.09</v>
      </c>
      <c r="R197">
        <v>22</v>
      </c>
      <c r="S197">
        <v>16.401199999999999</v>
      </c>
    </row>
    <row r="198" spans="1:19">
      <c r="A198" t="s">
        <v>15</v>
      </c>
      <c r="B198">
        <v>511</v>
      </c>
      <c r="C198">
        <v>9</v>
      </c>
      <c r="D198">
        <v>0.5</v>
      </c>
      <c r="E198" t="s">
        <v>31</v>
      </c>
      <c r="F198">
        <v>20</v>
      </c>
      <c r="G198">
        <v>9.6992200000000004</v>
      </c>
      <c r="H198">
        <v>20</v>
      </c>
      <c r="I198">
        <v>15.6007</v>
      </c>
      <c r="J198">
        <v>20</v>
      </c>
      <c r="K198">
        <v>11.4611</v>
      </c>
      <c r="L198">
        <v>21</v>
      </c>
      <c r="M198">
        <v>10.9435</v>
      </c>
      <c r="N198">
        <v>21</v>
      </c>
      <c r="O198">
        <v>11.401199999999999</v>
      </c>
      <c r="P198">
        <v>15</v>
      </c>
      <c r="Q198">
        <v>8.9980399999999996</v>
      </c>
      <c r="R198">
        <v>20</v>
      </c>
      <c r="S198">
        <v>16.471599999999999</v>
      </c>
    </row>
    <row r="199" spans="1:19">
      <c r="A199" t="s">
        <v>15</v>
      </c>
      <c r="B199">
        <v>511</v>
      </c>
      <c r="C199">
        <v>9</v>
      </c>
      <c r="D199">
        <v>0.5</v>
      </c>
      <c r="E199" t="s">
        <v>32</v>
      </c>
      <c r="F199">
        <v>11</v>
      </c>
      <c r="G199">
        <v>8.2078900000000008</v>
      </c>
      <c r="H199">
        <v>10</v>
      </c>
      <c r="I199">
        <v>9.9043100000000006</v>
      </c>
      <c r="J199">
        <v>26</v>
      </c>
      <c r="K199">
        <v>20.845500000000001</v>
      </c>
      <c r="L199">
        <v>21</v>
      </c>
      <c r="M199">
        <v>17.7834</v>
      </c>
      <c r="N199">
        <v>24</v>
      </c>
      <c r="O199">
        <v>18.326799999999999</v>
      </c>
      <c r="P199">
        <v>21</v>
      </c>
      <c r="Q199">
        <v>14.898199999999999</v>
      </c>
      <c r="R199">
        <v>10</v>
      </c>
      <c r="S199">
        <v>8.0724099999999996</v>
      </c>
    </row>
    <row r="200" spans="1:19">
      <c r="A200" t="s">
        <v>15</v>
      </c>
      <c r="B200">
        <v>511</v>
      </c>
      <c r="C200">
        <v>9</v>
      </c>
      <c r="D200">
        <v>0.5</v>
      </c>
      <c r="E200" t="s">
        <v>33</v>
      </c>
      <c r="F200">
        <v>27</v>
      </c>
      <c r="G200">
        <v>10.676399999999999</v>
      </c>
      <c r="H200">
        <v>26</v>
      </c>
      <c r="I200">
        <v>18.564599999999999</v>
      </c>
      <c r="J200">
        <v>47</v>
      </c>
      <c r="K200">
        <v>14.603400000000001</v>
      </c>
      <c r="L200">
        <v>26</v>
      </c>
      <c r="M200">
        <v>12.547800000000001</v>
      </c>
      <c r="N200">
        <v>30</v>
      </c>
      <c r="O200">
        <v>13.0176</v>
      </c>
      <c r="P200">
        <v>20</v>
      </c>
      <c r="Q200">
        <v>10.5969</v>
      </c>
      <c r="R200">
        <v>17</v>
      </c>
      <c r="S200">
        <v>14.698600000000001</v>
      </c>
    </row>
    <row r="201" spans="1:19">
      <c r="A201" t="s">
        <v>15</v>
      </c>
      <c r="B201">
        <v>511</v>
      </c>
      <c r="C201">
        <v>9</v>
      </c>
      <c r="D201">
        <v>0.5</v>
      </c>
      <c r="E201" t="s">
        <v>34</v>
      </c>
      <c r="F201">
        <v>53</v>
      </c>
      <c r="G201">
        <v>21.191400000000002</v>
      </c>
      <c r="H201">
        <v>33</v>
      </c>
      <c r="I201">
        <v>19.6999</v>
      </c>
      <c r="J201">
        <v>53</v>
      </c>
      <c r="K201">
        <v>24.861699999999999</v>
      </c>
      <c r="L201">
        <v>55</v>
      </c>
      <c r="M201">
        <v>22.019300000000001</v>
      </c>
      <c r="N201">
        <v>47</v>
      </c>
      <c r="O201">
        <v>20.9178</v>
      </c>
      <c r="P201">
        <v>40</v>
      </c>
      <c r="Q201">
        <v>18.142900000000001</v>
      </c>
      <c r="R201">
        <v>22</v>
      </c>
      <c r="S201">
        <v>16.401199999999999</v>
      </c>
    </row>
    <row r="202" spans="1:19">
      <c r="A202" t="s">
        <v>15</v>
      </c>
      <c r="B202">
        <v>511</v>
      </c>
      <c r="C202">
        <v>9</v>
      </c>
      <c r="D202">
        <v>0.6</v>
      </c>
      <c r="E202" t="s">
        <v>31</v>
      </c>
      <c r="F202">
        <v>21</v>
      </c>
      <c r="G202">
        <v>9.6956900000000008</v>
      </c>
      <c r="H202">
        <v>21</v>
      </c>
      <c r="I202">
        <v>16.329499999999999</v>
      </c>
      <c r="J202">
        <v>22</v>
      </c>
      <c r="K202">
        <v>11.3964</v>
      </c>
      <c r="L202">
        <v>21</v>
      </c>
      <c r="M202">
        <v>10.9115</v>
      </c>
      <c r="N202">
        <v>21</v>
      </c>
      <c r="O202">
        <v>11.401199999999999</v>
      </c>
      <c r="P202">
        <v>17</v>
      </c>
      <c r="Q202">
        <v>9.0684900000000006</v>
      </c>
      <c r="R202">
        <v>20</v>
      </c>
      <c r="S202">
        <v>16.471599999999999</v>
      </c>
    </row>
    <row r="203" spans="1:19">
      <c r="A203" t="s">
        <v>15</v>
      </c>
      <c r="B203">
        <v>511</v>
      </c>
      <c r="C203">
        <v>9</v>
      </c>
      <c r="D203">
        <v>0.6</v>
      </c>
      <c r="E203" t="s">
        <v>32</v>
      </c>
      <c r="F203">
        <v>11</v>
      </c>
      <c r="G203">
        <v>8.2164900000000003</v>
      </c>
      <c r="H203">
        <v>10</v>
      </c>
      <c r="I203">
        <v>9.9313400000000005</v>
      </c>
      <c r="J203">
        <v>26</v>
      </c>
      <c r="K203">
        <v>20.883900000000001</v>
      </c>
      <c r="L203">
        <v>21</v>
      </c>
      <c r="M203">
        <v>17.815799999999999</v>
      </c>
      <c r="N203">
        <v>24</v>
      </c>
      <c r="O203">
        <v>18.326799999999999</v>
      </c>
      <c r="P203">
        <v>20</v>
      </c>
      <c r="Q203">
        <v>14.8591</v>
      </c>
      <c r="R203">
        <v>10</v>
      </c>
      <c r="S203">
        <v>8.0724099999999996</v>
      </c>
    </row>
    <row r="204" spans="1:19">
      <c r="A204" t="s">
        <v>15</v>
      </c>
      <c r="B204">
        <v>511</v>
      </c>
      <c r="C204">
        <v>9</v>
      </c>
      <c r="D204">
        <v>0.6</v>
      </c>
      <c r="E204" t="s">
        <v>33</v>
      </c>
      <c r="F204">
        <v>24</v>
      </c>
      <c r="G204">
        <v>10.6305</v>
      </c>
      <c r="H204">
        <v>25</v>
      </c>
      <c r="I204">
        <v>18.325600000000001</v>
      </c>
      <c r="J204">
        <v>41</v>
      </c>
      <c r="K204">
        <v>14.55</v>
      </c>
      <c r="L204">
        <v>24</v>
      </c>
      <c r="M204">
        <v>12.5936</v>
      </c>
      <c r="N204">
        <v>30</v>
      </c>
      <c r="O204">
        <v>13.0176</v>
      </c>
      <c r="P204">
        <v>19</v>
      </c>
      <c r="Q204">
        <v>10.708399999999999</v>
      </c>
      <c r="R204">
        <v>17</v>
      </c>
      <c r="S204">
        <v>14.698600000000001</v>
      </c>
    </row>
    <row r="205" spans="1:19">
      <c r="A205" t="s">
        <v>15</v>
      </c>
      <c r="B205">
        <v>511</v>
      </c>
      <c r="C205">
        <v>9</v>
      </c>
      <c r="D205">
        <v>0.6</v>
      </c>
      <c r="E205" t="s">
        <v>34</v>
      </c>
      <c r="F205">
        <v>59</v>
      </c>
      <c r="G205">
        <v>21.284600000000001</v>
      </c>
      <c r="H205">
        <v>32</v>
      </c>
      <c r="I205">
        <v>19.869900000000001</v>
      </c>
      <c r="J205">
        <v>49</v>
      </c>
      <c r="K205">
        <v>24.9</v>
      </c>
      <c r="L205">
        <v>51</v>
      </c>
      <c r="M205">
        <v>22.148700000000002</v>
      </c>
      <c r="N205">
        <v>47</v>
      </c>
      <c r="O205">
        <v>20.9178</v>
      </c>
      <c r="P205">
        <v>41</v>
      </c>
      <c r="Q205">
        <v>18.086099999999998</v>
      </c>
      <c r="R205">
        <v>22</v>
      </c>
      <c r="S205">
        <v>16.401199999999999</v>
      </c>
    </row>
    <row r="206" spans="1:19">
      <c r="A206" t="s">
        <v>15</v>
      </c>
      <c r="B206">
        <v>511</v>
      </c>
      <c r="C206">
        <v>9</v>
      </c>
      <c r="D206">
        <v>0.7</v>
      </c>
      <c r="E206" t="s">
        <v>31</v>
      </c>
      <c r="F206">
        <v>21</v>
      </c>
      <c r="G206">
        <v>9.6511200000000006</v>
      </c>
      <c r="H206">
        <v>20</v>
      </c>
      <c r="I206">
        <v>16.064399999999999</v>
      </c>
      <c r="J206">
        <v>21</v>
      </c>
      <c r="K206">
        <v>11.3422</v>
      </c>
      <c r="L206">
        <v>21</v>
      </c>
      <c r="M206">
        <v>10.8253</v>
      </c>
      <c r="N206">
        <v>21</v>
      </c>
      <c r="O206">
        <v>11.401199999999999</v>
      </c>
      <c r="P206">
        <v>15</v>
      </c>
      <c r="Q206">
        <v>9.0352200000000007</v>
      </c>
      <c r="R206">
        <v>20</v>
      </c>
      <c r="S206">
        <v>16.471599999999999</v>
      </c>
    </row>
    <row r="207" spans="1:19">
      <c r="A207" t="s">
        <v>15</v>
      </c>
      <c r="B207">
        <v>511</v>
      </c>
      <c r="C207">
        <v>9</v>
      </c>
      <c r="D207">
        <v>0.7</v>
      </c>
      <c r="E207" t="s">
        <v>32</v>
      </c>
      <c r="F207">
        <v>11</v>
      </c>
      <c r="G207">
        <v>8.1765600000000003</v>
      </c>
      <c r="H207">
        <v>10</v>
      </c>
      <c r="I207">
        <v>9.8386499999999995</v>
      </c>
      <c r="J207">
        <v>26</v>
      </c>
      <c r="K207">
        <v>20.830500000000001</v>
      </c>
      <c r="L207">
        <v>21</v>
      </c>
      <c r="M207">
        <v>17.7758</v>
      </c>
      <c r="N207">
        <v>24</v>
      </c>
      <c r="O207">
        <v>18.326799999999999</v>
      </c>
      <c r="P207">
        <v>21</v>
      </c>
      <c r="Q207">
        <v>14.8787</v>
      </c>
      <c r="R207">
        <v>10</v>
      </c>
      <c r="S207">
        <v>8.0724099999999996</v>
      </c>
    </row>
    <row r="208" spans="1:19">
      <c r="A208" t="s">
        <v>15</v>
      </c>
      <c r="B208">
        <v>511</v>
      </c>
      <c r="C208">
        <v>9</v>
      </c>
      <c r="D208">
        <v>0.7</v>
      </c>
      <c r="E208" t="s">
        <v>33</v>
      </c>
      <c r="F208">
        <v>24</v>
      </c>
      <c r="G208">
        <v>10.6927</v>
      </c>
      <c r="H208">
        <v>25</v>
      </c>
      <c r="I208">
        <v>18.3062</v>
      </c>
      <c r="J208">
        <v>39</v>
      </c>
      <c r="K208">
        <v>14.648099999999999</v>
      </c>
      <c r="L208">
        <v>25</v>
      </c>
      <c r="M208">
        <v>12.674200000000001</v>
      </c>
      <c r="N208">
        <v>30</v>
      </c>
      <c r="O208">
        <v>13.0176</v>
      </c>
      <c r="P208">
        <v>19</v>
      </c>
      <c r="Q208">
        <v>10.8787</v>
      </c>
      <c r="R208">
        <v>17</v>
      </c>
      <c r="S208">
        <v>14.698600000000001</v>
      </c>
    </row>
    <row r="209" spans="1:19">
      <c r="A209" t="s">
        <v>15</v>
      </c>
      <c r="B209">
        <v>511</v>
      </c>
      <c r="C209">
        <v>9</v>
      </c>
      <c r="D209">
        <v>0.7</v>
      </c>
      <c r="E209" t="s">
        <v>34</v>
      </c>
      <c r="F209">
        <v>49</v>
      </c>
      <c r="G209">
        <v>21.235700000000001</v>
      </c>
      <c r="H209">
        <v>31</v>
      </c>
      <c r="I209">
        <v>19.833200000000001</v>
      </c>
      <c r="J209">
        <v>55</v>
      </c>
      <c r="K209">
        <v>24.850200000000001</v>
      </c>
      <c r="L209">
        <v>52</v>
      </c>
      <c r="M209">
        <v>22.1099</v>
      </c>
      <c r="N209">
        <v>47</v>
      </c>
      <c r="O209">
        <v>20.9178</v>
      </c>
      <c r="P209">
        <v>44</v>
      </c>
      <c r="Q209">
        <v>17.857099999999999</v>
      </c>
      <c r="R209">
        <v>22</v>
      </c>
      <c r="S209">
        <v>16.401199999999999</v>
      </c>
    </row>
    <row r="210" spans="1:19">
      <c r="A210" t="s">
        <v>15</v>
      </c>
      <c r="B210">
        <v>511</v>
      </c>
      <c r="C210">
        <v>9</v>
      </c>
      <c r="D210">
        <v>0.8</v>
      </c>
      <c r="E210" t="s">
        <v>31</v>
      </c>
      <c r="F210">
        <v>22</v>
      </c>
      <c r="G210">
        <v>9.6113800000000005</v>
      </c>
      <c r="H210">
        <v>21</v>
      </c>
      <c r="I210">
        <v>15.727</v>
      </c>
      <c r="J210">
        <v>22</v>
      </c>
      <c r="K210">
        <v>11.3124</v>
      </c>
      <c r="L210">
        <v>22</v>
      </c>
      <c r="M210">
        <v>10.787800000000001</v>
      </c>
      <c r="N210">
        <v>21</v>
      </c>
      <c r="O210">
        <v>11.401199999999999</v>
      </c>
      <c r="P210">
        <v>15</v>
      </c>
      <c r="Q210">
        <v>8.9158500000000007</v>
      </c>
      <c r="R210">
        <v>20</v>
      </c>
      <c r="S210">
        <v>16.471599999999999</v>
      </c>
    </row>
    <row r="211" spans="1:19">
      <c r="A211" t="s">
        <v>15</v>
      </c>
      <c r="B211">
        <v>511</v>
      </c>
      <c r="C211">
        <v>9</v>
      </c>
      <c r="D211">
        <v>0.8</v>
      </c>
      <c r="E211" t="s">
        <v>32</v>
      </c>
      <c r="F211">
        <v>11</v>
      </c>
      <c r="G211">
        <v>8.2154299999999996</v>
      </c>
      <c r="H211">
        <v>10</v>
      </c>
      <c r="I211">
        <v>9.9397300000000008</v>
      </c>
      <c r="J211">
        <v>26</v>
      </c>
      <c r="K211">
        <v>20.8751</v>
      </c>
      <c r="L211">
        <v>21</v>
      </c>
      <c r="M211">
        <v>17.819600000000001</v>
      </c>
      <c r="N211">
        <v>24</v>
      </c>
      <c r="O211">
        <v>18.326799999999999</v>
      </c>
      <c r="P211">
        <v>21</v>
      </c>
      <c r="Q211">
        <v>14.9785</v>
      </c>
      <c r="R211">
        <v>10</v>
      </c>
      <c r="S211">
        <v>8.0724099999999996</v>
      </c>
    </row>
    <row r="212" spans="1:19">
      <c r="A212" t="s">
        <v>15</v>
      </c>
      <c r="B212">
        <v>511</v>
      </c>
      <c r="C212">
        <v>9</v>
      </c>
      <c r="D212">
        <v>0.8</v>
      </c>
      <c r="E212" t="s">
        <v>33</v>
      </c>
      <c r="F212">
        <v>25</v>
      </c>
      <c r="G212">
        <v>10.9529</v>
      </c>
      <c r="H212">
        <v>25</v>
      </c>
      <c r="I212">
        <v>18.721399999999999</v>
      </c>
      <c r="J212">
        <v>43</v>
      </c>
      <c r="K212">
        <v>14.901199999999999</v>
      </c>
      <c r="L212">
        <v>25</v>
      </c>
      <c r="M212">
        <v>12.8583</v>
      </c>
      <c r="N212">
        <v>30</v>
      </c>
      <c r="O212">
        <v>13.0176</v>
      </c>
      <c r="P212">
        <v>23</v>
      </c>
      <c r="Q212">
        <v>11.2094</v>
      </c>
      <c r="R212">
        <v>17</v>
      </c>
      <c r="S212">
        <v>14.698600000000001</v>
      </c>
    </row>
    <row r="213" spans="1:19">
      <c r="A213" t="s">
        <v>15</v>
      </c>
      <c r="B213">
        <v>511</v>
      </c>
      <c r="C213">
        <v>9</v>
      </c>
      <c r="D213">
        <v>0.8</v>
      </c>
      <c r="E213" t="s">
        <v>34</v>
      </c>
      <c r="F213">
        <v>51</v>
      </c>
      <c r="G213">
        <v>21.2469</v>
      </c>
      <c r="H213">
        <v>31</v>
      </c>
      <c r="I213">
        <v>19.920000000000002</v>
      </c>
      <c r="J213">
        <v>53</v>
      </c>
      <c r="K213">
        <v>24.883900000000001</v>
      </c>
      <c r="L213">
        <v>54</v>
      </c>
      <c r="M213">
        <v>22.176500000000001</v>
      </c>
      <c r="N213">
        <v>47</v>
      </c>
      <c r="O213">
        <v>20.9178</v>
      </c>
      <c r="P213">
        <v>41</v>
      </c>
      <c r="Q213">
        <v>17.839500000000001</v>
      </c>
      <c r="R213">
        <v>22</v>
      </c>
      <c r="S213">
        <v>16.401199999999999</v>
      </c>
    </row>
    <row r="214" spans="1:19">
      <c r="A214" t="s">
        <v>15</v>
      </c>
      <c r="B214">
        <v>511</v>
      </c>
      <c r="C214">
        <v>9</v>
      </c>
      <c r="D214">
        <v>0.9</v>
      </c>
      <c r="E214" t="s">
        <v>31</v>
      </c>
      <c r="F214">
        <v>20</v>
      </c>
      <c r="G214">
        <v>9.3763900000000007</v>
      </c>
      <c r="H214">
        <v>20</v>
      </c>
      <c r="I214">
        <v>14.863799999999999</v>
      </c>
      <c r="J214">
        <v>21</v>
      </c>
      <c r="K214">
        <v>11.1073</v>
      </c>
      <c r="L214">
        <v>21</v>
      </c>
      <c r="M214">
        <v>10.606</v>
      </c>
      <c r="N214">
        <v>21</v>
      </c>
      <c r="O214">
        <v>11.401199999999999</v>
      </c>
      <c r="P214">
        <v>15</v>
      </c>
      <c r="Q214">
        <v>8.7084200000000003</v>
      </c>
      <c r="R214">
        <v>20</v>
      </c>
      <c r="S214">
        <v>16.471599999999999</v>
      </c>
    </row>
    <row r="215" spans="1:19">
      <c r="A215" t="s">
        <v>15</v>
      </c>
      <c r="B215">
        <v>511</v>
      </c>
      <c r="C215">
        <v>9</v>
      </c>
      <c r="D215">
        <v>0.9</v>
      </c>
      <c r="E215" t="s">
        <v>32</v>
      </c>
      <c r="F215">
        <v>11</v>
      </c>
      <c r="G215">
        <v>8.1754700000000007</v>
      </c>
      <c r="H215">
        <v>10</v>
      </c>
      <c r="I215">
        <v>9.9315700000000007</v>
      </c>
      <c r="J215">
        <v>26</v>
      </c>
      <c r="K215">
        <v>20.875299999999999</v>
      </c>
      <c r="L215">
        <v>21</v>
      </c>
      <c r="M215">
        <v>17.8035</v>
      </c>
      <c r="N215">
        <v>24</v>
      </c>
      <c r="O215">
        <v>18.326799999999999</v>
      </c>
      <c r="P215">
        <v>21</v>
      </c>
      <c r="Q215">
        <v>14.988300000000001</v>
      </c>
      <c r="R215">
        <v>10</v>
      </c>
      <c r="S215">
        <v>8.0724099999999996</v>
      </c>
    </row>
    <row r="216" spans="1:19">
      <c r="A216" t="s">
        <v>15</v>
      </c>
      <c r="B216">
        <v>511</v>
      </c>
      <c r="C216">
        <v>9</v>
      </c>
      <c r="D216">
        <v>0.9</v>
      </c>
      <c r="E216" t="s">
        <v>33</v>
      </c>
      <c r="F216">
        <v>23</v>
      </c>
      <c r="G216">
        <v>10.6699</v>
      </c>
      <c r="H216">
        <v>27</v>
      </c>
      <c r="I216">
        <v>18.600999999999999</v>
      </c>
      <c r="J216">
        <v>45</v>
      </c>
      <c r="K216">
        <v>14.5801</v>
      </c>
      <c r="L216">
        <v>27</v>
      </c>
      <c r="M216">
        <v>12.6257</v>
      </c>
      <c r="N216">
        <v>30</v>
      </c>
      <c r="O216">
        <v>13.0176</v>
      </c>
      <c r="P216">
        <v>21</v>
      </c>
      <c r="Q216">
        <v>10.9237</v>
      </c>
      <c r="R216">
        <v>17</v>
      </c>
      <c r="S216">
        <v>14.698600000000001</v>
      </c>
    </row>
    <row r="217" spans="1:19">
      <c r="A217" t="s">
        <v>15</v>
      </c>
      <c r="B217">
        <v>511</v>
      </c>
      <c r="C217">
        <v>9</v>
      </c>
      <c r="D217">
        <v>0.9</v>
      </c>
      <c r="E217" t="s">
        <v>34</v>
      </c>
      <c r="F217">
        <v>53</v>
      </c>
      <c r="G217">
        <v>21.414200000000001</v>
      </c>
      <c r="H217">
        <v>33</v>
      </c>
      <c r="I217">
        <v>20.054099999999998</v>
      </c>
      <c r="J217">
        <v>55</v>
      </c>
      <c r="K217">
        <v>24.908000000000001</v>
      </c>
      <c r="L217">
        <v>58</v>
      </c>
      <c r="M217">
        <v>22.127600000000001</v>
      </c>
      <c r="N217">
        <v>47</v>
      </c>
      <c r="O217">
        <v>20.9178</v>
      </c>
      <c r="P217">
        <v>42</v>
      </c>
      <c r="Q217">
        <v>18.070399999999999</v>
      </c>
      <c r="R217">
        <v>22</v>
      </c>
      <c r="S217">
        <v>16.401199999999999</v>
      </c>
    </row>
    <row r="218" spans="1:19">
      <c r="A218" t="s">
        <v>17</v>
      </c>
      <c r="B218">
        <v>1023</v>
      </c>
      <c r="C218">
        <v>10</v>
      </c>
      <c r="D218">
        <v>0.1</v>
      </c>
      <c r="E218" t="s">
        <v>31</v>
      </c>
      <c r="F218">
        <v>24</v>
      </c>
      <c r="G218">
        <v>12.245100000000001</v>
      </c>
      <c r="H218">
        <v>23</v>
      </c>
      <c r="I218">
        <v>20.786799999999999</v>
      </c>
      <c r="J218">
        <v>24</v>
      </c>
      <c r="K218">
        <v>14.060600000000001</v>
      </c>
      <c r="L218">
        <v>24</v>
      </c>
      <c r="M218">
        <v>13.555899999999999</v>
      </c>
      <c r="N218">
        <v>24</v>
      </c>
      <c r="O218">
        <v>12.6774</v>
      </c>
      <c r="P218">
        <v>21</v>
      </c>
      <c r="Q218">
        <v>11.4917</v>
      </c>
      <c r="R218">
        <v>23</v>
      </c>
      <c r="S218">
        <v>19.265899999999998</v>
      </c>
    </row>
    <row r="219" spans="1:19">
      <c r="A219" t="s">
        <v>17</v>
      </c>
      <c r="B219">
        <v>1023</v>
      </c>
      <c r="C219">
        <v>10</v>
      </c>
      <c r="D219">
        <v>0.1</v>
      </c>
      <c r="E219" t="s">
        <v>32</v>
      </c>
      <c r="F219">
        <v>12</v>
      </c>
      <c r="G219">
        <v>9.2189499999999995</v>
      </c>
      <c r="H219">
        <v>11</v>
      </c>
      <c r="I219">
        <v>11</v>
      </c>
      <c r="J219">
        <v>28</v>
      </c>
      <c r="K219">
        <v>22.979099999999999</v>
      </c>
      <c r="L219">
        <v>23</v>
      </c>
      <c r="M219">
        <v>19.842600000000001</v>
      </c>
      <c r="N219">
        <v>28</v>
      </c>
      <c r="O219">
        <v>20.296199999999999</v>
      </c>
      <c r="P219">
        <v>22</v>
      </c>
      <c r="Q219">
        <v>16.938400000000001</v>
      </c>
      <c r="R219">
        <v>11</v>
      </c>
      <c r="S219">
        <v>9.1700900000000001</v>
      </c>
    </row>
    <row r="220" spans="1:19">
      <c r="A220" t="s">
        <v>17</v>
      </c>
      <c r="B220">
        <v>1023</v>
      </c>
      <c r="C220">
        <v>10</v>
      </c>
      <c r="D220">
        <v>0.1</v>
      </c>
      <c r="E220" t="s">
        <v>33</v>
      </c>
      <c r="F220">
        <v>26</v>
      </c>
      <c r="G220">
        <v>12.841100000000001</v>
      </c>
      <c r="H220">
        <v>26</v>
      </c>
      <c r="I220">
        <v>22.331700000000001</v>
      </c>
      <c r="J220">
        <v>47</v>
      </c>
      <c r="K220">
        <v>16.822399999999998</v>
      </c>
      <c r="L220">
        <v>27</v>
      </c>
      <c r="M220">
        <v>14.844900000000001</v>
      </c>
      <c r="N220">
        <v>33</v>
      </c>
      <c r="O220">
        <v>14.7713</v>
      </c>
      <c r="P220">
        <v>20</v>
      </c>
      <c r="Q220">
        <v>11.4663</v>
      </c>
      <c r="R220">
        <v>23</v>
      </c>
      <c r="S220">
        <v>17.378299999999999</v>
      </c>
    </row>
    <row r="221" spans="1:19">
      <c r="A221" t="s">
        <v>17</v>
      </c>
      <c r="B221">
        <v>1023</v>
      </c>
      <c r="C221">
        <v>10</v>
      </c>
      <c r="D221">
        <v>0.1</v>
      </c>
      <c r="E221" t="s">
        <v>34</v>
      </c>
      <c r="F221">
        <v>59</v>
      </c>
      <c r="G221">
        <v>23.965800000000002</v>
      </c>
      <c r="H221">
        <v>35</v>
      </c>
      <c r="I221">
        <v>22.606999999999999</v>
      </c>
      <c r="J221">
        <v>61</v>
      </c>
      <c r="K221">
        <v>27.599499999999999</v>
      </c>
      <c r="L221">
        <v>50</v>
      </c>
      <c r="M221">
        <v>24.936499999999999</v>
      </c>
      <c r="N221">
        <v>51</v>
      </c>
      <c r="O221">
        <v>23.741</v>
      </c>
      <c r="P221">
        <v>56</v>
      </c>
      <c r="Q221">
        <v>20.796700000000001</v>
      </c>
      <c r="R221">
        <v>23</v>
      </c>
      <c r="S221">
        <v>19.341200000000001</v>
      </c>
    </row>
    <row r="222" spans="1:19">
      <c r="A222" t="s">
        <v>17</v>
      </c>
      <c r="B222">
        <v>1023</v>
      </c>
      <c r="C222">
        <v>10</v>
      </c>
      <c r="D222">
        <v>0.2</v>
      </c>
      <c r="E222" t="s">
        <v>31</v>
      </c>
      <c r="F222">
        <v>24</v>
      </c>
      <c r="G222">
        <v>11.5297</v>
      </c>
      <c r="H222">
        <v>24</v>
      </c>
      <c r="I222">
        <v>20.458200000000001</v>
      </c>
      <c r="J222">
        <v>25</v>
      </c>
      <c r="K222">
        <v>13.2447</v>
      </c>
      <c r="L222">
        <v>24</v>
      </c>
      <c r="M222">
        <v>12.7294</v>
      </c>
      <c r="N222">
        <v>24</v>
      </c>
      <c r="O222">
        <v>12.6774</v>
      </c>
      <c r="P222">
        <v>19</v>
      </c>
      <c r="Q222">
        <v>10.4262</v>
      </c>
      <c r="R222">
        <v>23</v>
      </c>
      <c r="S222">
        <v>19.265899999999998</v>
      </c>
    </row>
    <row r="223" spans="1:19">
      <c r="A223" t="s">
        <v>17</v>
      </c>
      <c r="B223">
        <v>1023</v>
      </c>
      <c r="C223">
        <v>10</v>
      </c>
      <c r="D223">
        <v>0.2</v>
      </c>
      <c r="E223" t="s">
        <v>32</v>
      </c>
      <c r="F223">
        <v>12</v>
      </c>
      <c r="G223">
        <v>9.2264199999999992</v>
      </c>
      <c r="H223">
        <v>11</v>
      </c>
      <c r="I223">
        <v>11</v>
      </c>
      <c r="J223">
        <v>28</v>
      </c>
      <c r="K223">
        <v>22.913799999999998</v>
      </c>
      <c r="L223">
        <v>23</v>
      </c>
      <c r="M223">
        <v>19.834099999999999</v>
      </c>
      <c r="N223">
        <v>28</v>
      </c>
      <c r="O223">
        <v>20.296199999999999</v>
      </c>
      <c r="P223">
        <v>22</v>
      </c>
      <c r="Q223">
        <v>16.921800000000001</v>
      </c>
      <c r="R223">
        <v>11</v>
      </c>
      <c r="S223">
        <v>9.1700900000000001</v>
      </c>
    </row>
    <row r="224" spans="1:19">
      <c r="A224" t="s">
        <v>17</v>
      </c>
      <c r="B224">
        <v>1023</v>
      </c>
      <c r="C224">
        <v>10</v>
      </c>
      <c r="D224">
        <v>0.2</v>
      </c>
      <c r="E224" t="s">
        <v>33</v>
      </c>
      <c r="F224">
        <v>26</v>
      </c>
      <c r="G224">
        <v>12.1372</v>
      </c>
      <c r="H224">
        <v>26</v>
      </c>
      <c r="I224">
        <v>21.086400000000001</v>
      </c>
      <c r="J224">
        <v>40</v>
      </c>
      <c r="K224">
        <v>16.116499999999998</v>
      </c>
      <c r="L224">
        <v>27</v>
      </c>
      <c r="M224">
        <v>14.067299999999999</v>
      </c>
      <c r="N224">
        <v>33</v>
      </c>
      <c r="O224">
        <v>14.7713</v>
      </c>
      <c r="P224">
        <v>21</v>
      </c>
      <c r="Q224">
        <v>11.7859</v>
      </c>
      <c r="R224">
        <v>23</v>
      </c>
      <c r="S224">
        <v>17.378299999999999</v>
      </c>
    </row>
    <row r="225" spans="1:19">
      <c r="A225" t="s">
        <v>17</v>
      </c>
      <c r="B225">
        <v>1023</v>
      </c>
      <c r="C225">
        <v>10</v>
      </c>
      <c r="D225">
        <v>0.2</v>
      </c>
      <c r="E225" t="s">
        <v>34</v>
      </c>
      <c r="F225">
        <v>57</v>
      </c>
      <c r="G225">
        <v>24.0411</v>
      </c>
      <c r="H225">
        <v>35</v>
      </c>
      <c r="I225">
        <v>22.503699999999998</v>
      </c>
      <c r="J225">
        <v>61</v>
      </c>
      <c r="K225">
        <v>27.811299999999999</v>
      </c>
      <c r="L225">
        <v>56</v>
      </c>
      <c r="M225">
        <v>24.714400000000001</v>
      </c>
      <c r="N225">
        <v>51</v>
      </c>
      <c r="O225">
        <v>23.741</v>
      </c>
      <c r="P225">
        <v>50</v>
      </c>
      <c r="Q225">
        <v>21.057700000000001</v>
      </c>
      <c r="R225">
        <v>23</v>
      </c>
      <c r="S225">
        <v>19.341200000000001</v>
      </c>
    </row>
    <row r="226" spans="1:19">
      <c r="A226" t="s">
        <v>17</v>
      </c>
      <c r="B226">
        <v>1023</v>
      </c>
      <c r="C226">
        <v>10</v>
      </c>
      <c r="D226">
        <v>0.3</v>
      </c>
      <c r="E226" t="s">
        <v>31</v>
      </c>
      <c r="F226">
        <v>25</v>
      </c>
      <c r="G226">
        <v>11.2014</v>
      </c>
      <c r="H226">
        <v>24</v>
      </c>
      <c r="I226">
        <v>18.273499999999999</v>
      </c>
      <c r="J226">
        <v>25</v>
      </c>
      <c r="K226">
        <v>12.9383</v>
      </c>
      <c r="L226">
        <v>24</v>
      </c>
      <c r="M226">
        <v>12.407500000000001</v>
      </c>
      <c r="N226">
        <v>24</v>
      </c>
      <c r="O226">
        <v>12.6774</v>
      </c>
      <c r="P226">
        <v>17</v>
      </c>
      <c r="Q226">
        <v>10.175000000000001</v>
      </c>
      <c r="R226">
        <v>23</v>
      </c>
      <c r="S226">
        <v>19.265899999999998</v>
      </c>
    </row>
    <row r="227" spans="1:19">
      <c r="A227" t="s">
        <v>17</v>
      </c>
      <c r="B227">
        <v>1023</v>
      </c>
      <c r="C227">
        <v>10</v>
      </c>
      <c r="D227">
        <v>0.3</v>
      </c>
      <c r="E227" t="s">
        <v>32</v>
      </c>
      <c r="F227">
        <v>12</v>
      </c>
      <c r="G227">
        <v>9.2243399999999998</v>
      </c>
      <c r="H227">
        <v>11</v>
      </c>
      <c r="I227">
        <v>11</v>
      </c>
      <c r="J227">
        <v>28</v>
      </c>
      <c r="K227">
        <v>22.95</v>
      </c>
      <c r="L227">
        <v>23</v>
      </c>
      <c r="M227">
        <v>19.852</v>
      </c>
      <c r="N227">
        <v>28</v>
      </c>
      <c r="O227">
        <v>20.296199999999999</v>
      </c>
      <c r="P227">
        <v>23</v>
      </c>
      <c r="Q227">
        <v>16.922799999999999</v>
      </c>
      <c r="R227">
        <v>11</v>
      </c>
      <c r="S227">
        <v>9.1700900000000001</v>
      </c>
    </row>
    <row r="228" spans="1:19">
      <c r="A228" t="s">
        <v>17</v>
      </c>
      <c r="B228">
        <v>1023</v>
      </c>
      <c r="C228">
        <v>10</v>
      </c>
      <c r="D228">
        <v>0.3</v>
      </c>
      <c r="E228" t="s">
        <v>33</v>
      </c>
      <c r="F228">
        <v>25</v>
      </c>
      <c r="G228">
        <v>11.927899999999999</v>
      </c>
      <c r="H228">
        <v>25</v>
      </c>
      <c r="I228">
        <v>20.544</v>
      </c>
      <c r="J228">
        <v>39</v>
      </c>
      <c r="K228">
        <v>15.9095</v>
      </c>
      <c r="L228">
        <v>26</v>
      </c>
      <c r="M228">
        <v>13.8908</v>
      </c>
      <c r="N228">
        <v>33</v>
      </c>
      <c r="O228">
        <v>14.7713</v>
      </c>
      <c r="P228">
        <v>25</v>
      </c>
      <c r="Q228">
        <v>12.2102</v>
      </c>
      <c r="R228">
        <v>23</v>
      </c>
      <c r="S228">
        <v>17.378299999999999</v>
      </c>
    </row>
    <row r="229" spans="1:19">
      <c r="A229" t="s">
        <v>17</v>
      </c>
      <c r="B229">
        <v>1023</v>
      </c>
      <c r="C229">
        <v>10</v>
      </c>
      <c r="D229">
        <v>0.3</v>
      </c>
      <c r="E229" t="s">
        <v>34</v>
      </c>
      <c r="F229">
        <v>61</v>
      </c>
      <c r="G229">
        <v>24.029499999999999</v>
      </c>
      <c r="H229">
        <v>42</v>
      </c>
      <c r="I229">
        <v>22.641999999999999</v>
      </c>
      <c r="J229">
        <v>61</v>
      </c>
      <c r="K229">
        <v>27.9254</v>
      </c>
      <c r="L229">
        <v>55</v>
      </c>
      <c r="M229">
        <v>24.7578</v>
      </c>
      <c r="N229">
        <v>51</v>
      </c>
      <c r="O229">
        <v>23.741</v>
      </c>
      <c r="P229">
        <v>46</v>
      </c>
      <c r="Q229">
        <v>20.974599999999999</v>
      </c>
      <c r="R229">
        <v>23</v>
      </c>
      <c r="S229">
        <v>19.341200000000001</v>
      </c>
    </row>
    <row r="230" spans="1:19">
      <c r="A230" t="s">
        <v>17</v>
      </c>
      <c r="B230">
        <v>1023</v>
      </c>
      <c r="C230">
        <v>10</v>
      </c>
      <c r="D230">
        <v>0.4</v>
      </c>
      <c r="E230" t="s">
        <v>31</v>
      </c>
      <c r="F230">
        <v>23</v>
      </c>
      <c r="G230">
        <v>11.0129</v>
      </c>
      <c r="H230">
        <v>23</v>
      </c>
      <c r="I230">
        <v>18.3005</v>
      </c>
      <c r="J230">
        <v>24</v>
      </c>
      <c r="K230">
        <v>12.7203</v>
      </c>
      <c r="L230">
        <v>24</v>
      </c>
      <c r="M230">
        <v>12.207700000000001</v>
      </c>
      <c r="N230">
        <v>24</v>
      </c>
      <c r="O230">
        <v>12.6774</v>
      </c>
      <c r="P230">
        <v>18</v>
      </c>
      <c r="Q230">
        <v>10.1769</v>
      </c>
      <c r="R230">
        <v>23</v>
      </c>
      <c r="S230">
        <v>19.265899999999998</v>
      </c>
    </row>
    <row r="231" spans="1:19">
      <c r="A231" t="s">
        <v>17</v>
      </c>
      <c r="B231">
        <v>1023</v>
      </c>
      <c r="C231">
        <v>10</v>
      </c>
      <c r="D231">
        <v>0.4</v>
      </c>
      <c r="E231" t="s">
        <v>32</v>
      </c>
      <c r="F231">
        <v>12</v>
      </c>
      <c r="G231">
        <v>9.2084600000000005</v>
      </c>
      <c r="H231">
        <v>11</v>
      </c>
      <c r="I231">
        <v>11</v>
      </c>
      <c r="J231">
        <v>28</v>
      </c>
      <c r="K231">
        <v>22.913699999999999</v>
      </c>
      <c r="L231">
        <v>23</v>
      </c>
      <c r="M231">
        <v>19.8261</v>
      </c>
      <c r="N231">
        <v>28</v>
      </c>
      <c r="O231">
        <v>20.296199999999999</v>
      </c>
      <c r="P231">
        <v>23</v>
      </c>
      <c r="Q231">
        <v>16.966799999999999</v>
      </c>
      <c r="R231">
        <v>11</v>
      </c>
      <c r="S231">
        <v>9.1700900000000001</v>
      </c>
    </row>
    <row r="232" spans="1:19">
      <c r="A232" t="s">
        <v>17</v>
      </c>
      <c r="B232">
        <v>1023</v>
      </c>
      <c r="C232">
        <v>10</v>
      </c>
      <c r="D232">
        <v>0.4</v>
      </c>
      <c r="E232" t="s">
        <v>33</v>
      </c>
      <c r="F232">
        <v>26</v>
      </c>
      <c r="G232">
        <v>12.2873</v>
      </c>
      <c r="H232">
        <v>28</v>
      </c>
      <c r="I232">
        <v>21.585699999999999</v>
      </c>
      <c r="J232">
        <v>43</v>
      </c>
      <c r="K232">
        <v>16.280799999999999</v>
      </c>
      <c r="L232">
        <v>28</v>
      </c>
      <c r="M232">
        <v>14.2476</v>
      </c>
      <c r="N232">
        <v>33</v>
      </c>
      <c r="O232">
        <v>14.7713</v>
      </c>
      <c r="P232">
        <v>22</v>
      </c>
      <c r="Q232">
        <v>11.9472</v>
      </c>
      <c r="R232">
        <v>23</v>
      </c>
      <c r="S232">
        <v>17.378299999999999</v>
      </c>
    </row>
    <row r="233" spans="1:19">
      <c r="A233" t="s">
        <v>17</v>
      </c>
      <c r="B233">
        <v>1023</v>
      </c>
      <c r="C233">
        <v>10</v>
      </c>
      <c r="D233">
        <v>0.4</v>
      </c>
      <c r="E233" t="s">
        <v>34</v>
      </c>
      <c r="F233">
        <v>59</v>
      </c>
      <c r="G233">
        <v>23.999500000000001</v>
      </c>
      <c r="H233">
        <v>36</v>
      </c>
      <c r="I233">
        <v>22.675799999999999</v>
      </c>
      <c r="J233">
        <v>59</v>
      </c>
      <c r="K233">
        <v>27.866199999999999</v>
      </c>
      <c r="L233">
        <v>59</v>
      </c>
      <c r="M233">
        <v>24.8904</v>
      </c>
      <c r="N233">
        <v>51</v>
      </c>
      <c r="O233">
        <v>23.741</v>
      </c>
      <c r="P233">
        <v>49</v>
      </c>
      <c r="Q233">
        <v>21.205300000000001</v>
      </c>
      <c r="R233">
        <v>23</v>
      </c>
      <c r="S233">
        <v>19.341200000000001</v>
      </c>
    </row>
    <row r="234" spans="1:19">
      <c r="A234" t="s">
        <v>17</v>
      </c>
      <c r="B234">
        <v>1023</v>
      </c>
      <c r="C234">
        <v>10</v>
      </c>
      <c r="D234">
        <v>0.5</v>
      </c>
      <c r="E234" t="s">
        <v>31</v>
      </c>
      <c r="F234">
        <v>23</v>
      </c>
      <c r="G234">
        <v>11.030200000000001</v>
      </c>
      <c r="H234">
        <v>23</v>
      </c>
      <c r="I234">
        <v>18.876200000000001</v>
      </c>
      <c r="J234">
        <v>23</v>
      </c>
      <c r="K234">
        <v>12.7255</v>
      </c>
      <c r="L234">
        <v>23</v>
      </c>
      <c r="M234">
        <v>12.2181</v>
      </c>
      <c r="N234">
        <v>24</v>
      </c>
      <c r="O234">
        <v>12.6774</v>
      </c>
      <c r="P234">
        <v>18</v>
      </c>
      <c r="Q234">
        <v>10.3568</v>
      </c>
      <c r="R234">
        <v>23</v>
      </c>
      <c r="S234">
        <v>19.265899999999998</v>
      </c>
    </row>
    <row r="235" spans="1:19">
      <c r="A235" t="s">
        <v>17</v>
      </c>
      <c r="B235">
        <v>1023</v>
      </c>
      <c r="C235">
        <v>10</v>
      </c>
      <c r="D235">
        <v>0.5</v>
      </c>
      <c r="E235" t="s">
        <v>32</v>
      </c>
      <c r="F235">
        <v>12</v>
      </c>
      <c r="G235">
        <v>9.2157999999999998</v>
      </c>
      <c r="H235">
        <v>11</v>
      </c>
      <c r="I235">
        <v>11</v>
      </c>
      <c r="J235">
        <v>28</v>
      </c>
      <c r="K235">
        <v>22.927499999999998</v>
      </c>
      <c r="L235">
        <v>23</v>
      </c>
      <c r="M235">
        <v>19.8581</v>
      </c>
      <c r="N235">
        <v>28</v>
      </c>
      <c r="O235">
        <v>20.296199999999999</v>
      </c>
      <c r="P235">
        <v>23</v>
      </c>
      <c r="Q235">
        <v>16.949200000000001</v>
      </c>
      <c r="R235">
        <v>11</v>
      </c>
      <c r="S235">
        <v>9.1700900000000001</v>
      </c>
    </row>
    <row r="236" spans="1:19">
      <c r="A236" t="s">
        <v>17</v>
      </c>
      <c r="B236">
        <v>1023</v>
      </c>
      <c r="C236">
        <v>10</v>
      </c>
      <c r="D236">
        <v>0.5</v>
      </c>
      <c r="E236" t="s">
        <v>33</v>
      </c>
      <c r="F236">
        <v>26</v>
      </c>
      <c r="G236">
        <v>12.0192</v>
      </c>
      <c r="H236">
        <v>26</v>
      </c>
      <c r="I236">
        <v>21.2819</v>
      </c>
      <c r="J236">
        <v>43</v>
      </c>
      <c r="K236">
        <v>15.9331</v>
      </c>
      <c r="L236">
        <v>26</v>
      </c>
      <c r="M236">
        <v>13.988300000000001</v>
      </c>
      <c r="N236">
        <v>33</v>
      </c>
      <c r="O236">
        <v>14.7713</v>
      </c>
      <c r="P236">
        <v>23</v>
      </c>
      <c r="Q236">
        <v>11.911</v>
      </c>
      <c r="R236">
        <v>23</v>
      </c>
      <c r="S236">
        <v>17.378299999999999</v>
      </c>
    </row>
    <row r="237" spans="1:19">
      <c r="A237" t="s">
        <v>17</v>
      </c>
      <c r="B237">
        <v>1023</v>
      </c>
      <c r="C237">
        <v>10</v>
      </c>
      <c r="D237">
        <v>0.5</v>
      </c>
      <c r="E237" t="s">
        <v>34</v>
      </c>
      <c r="F237">
        <v>61</v>
      </c>
      <c r="G237">
        <v>24.112500000000001</v>
      </c>
      <c r="H237">
        <v>35</v>
      </c>
      <c r="I237">
        <v>22.675699999999999</v>
      </c>
      <c r="J237">
        <v>61</v>
      </c>
      <c r="K237">
        <v>27.764399999999998</v>
      </c>
      <c r="L237">
        <v>57</v>
      </c>
      <c r="M237">
        <v>24.937999999999999</v>
      </c>
      <c r="N237">
        <v>51</v>
      </c>
      <c r="O237">
        <v>23.741</v>
      </c>
      <c r="P237">
        <v>50</v>
      </c>
      <c r="Q237">
        <v>21.168099999999999</v>
      </c>
      <c r="R237">
        <v>23</v>
      </c>
      <c r="S237">
        <v>19.341200000000001</v>
      </c>
    </row>
    <row r="238" spans="1:19">
      <c r="A238" t="s">
        <v>17</v>
      </c>
      <c r="B238">
        <v>1023</v>
      </c>
      <c r="C238">
        <v>10</v>
      </c>
      <c r="D238">
        <v>0.6</v>
      </c>
      <c r="E238" t="s">
        <v>31</v>
      </c>
      <c r="F238">
        <v>24</v>
      </c>
      <c r="G238">
        <v>10.942</v>
      </c>
      <c r="H238">
        <v>24</v>
      </c>
      <c r="I238">
        <v>18.346599999999999</v>
      </c>
      <c r="J238">
        <v>25</v>
      </c>
      <c r="K238">
        <v>12.651400000000001</v>
      </c>
      <c r="L238">
        <v>23</v>
      </c>
      <c r="M238">
        <v>12.1412</v>
      </c>
      <c r="N238">
        <v>24</v>
      </c>
      <c r="O238">
        <v>12.6774</v>
      </c>
      <c r="P238">
        <v>19</v>
      </c>
      <c r="Q238">
        <v>10.3451</v>
      </c>
      <c r="R238">
        <v>23</v>
      </c>
      <c r="S238">
        <v>19.265899999999998</v>
      </c>
    </row>
    <row r="239" spans="1:19">
      <c r="A239" t="s">
        <v>17</v>
      </c>
      <c r="B239">
        <v>1023</v>
      </c>
      <c r="C239">
        <v>10</v>
      </c>
      <c r="D239">
        <v>0.6</v>
      </c>
      <c r="E239" t="s">
        <v>32</v>
      </c>
      <c r="F239">
        <v>12</v>
      </c>
      <c r="G239">
        <v>9.2184799999999996</v>
      </c>
      <c r="H239">
        <v>11</v>
      </c>
      <c r="I239">
        <v>11</v>
      </c>
      <c r="J239">
        <v>28</v>
      </c>
      <c r="K239">
        <v>22.895199999999999</v>
      </c>
      <c r="L239">
        <v>23</v>
      </c>
      <c r="M239">
        <v>19.835000000000001</v>
      </c>
      <c r="N239">
        <v>28</v>
      </c>
      <c r="O239">
        <v>20.296199999999999</v>
      </c>
      <c r="P239">
        <v>23</v>
      </c>
      <c r="Q239">
        <v>16.9238</v>
      </c>
      <c r="R239">
        <v>11</v>
      </c>
      <c r="S239">
        <v>9.1700900000000001</v>
      </c>
    </row>
    <row r="240" spans="1:19">
      <c r="A240" t="s">
        <v>17</v>
      </c>
      <c r="B240">
        <v>1023</v>
      </c>
      <c r="C240">
        <v>10</v>
      </c>
      <c r="D240">
        <v>0.6</v>
      </c>
      <c r="E240" t="s">
        <v>33</v>
      </c>
      <c r="F240">
        <v>27</v>
      </c>
      <c r="G240">
        <v>12.339399999999999</v>
      </c>
      <c r="H240">
        <v>27</v>
      </c>
      <c r="I240">
        <v>21.355899999999998</v>
      </c>
      <c r="J240">
        <v>43</v>
      </c>
      <c r="K240">
        <v>16.349</v>
      </c>
      <c r="L240">
        <v>28</v>
      </c>
      <c r="M240">
        <v>14.372199999999999</v>
      </c>
      <c r="N240">
        <v>33</v>
      </c>
      <c r="O240">
        <v>14.7713</v>
      </c>
      <c r="P240">
        <v>24</v>
      </c>
      <c r="Q240">
        <v>12.3558</v>
      </c>
      <c r="R240">
        <v>23</v>
      </c>
      <c r="S240">
        <v>17.378299999999999</v>
      </c>
    </row>
    <row r="241" spans="1:19">
      <c r="A241" t="s">
        <v>17</v>
      </c>
      <c r="B241">
        <v>1023</v>
      </c>
      <c r="C241">
        <v>10</v>
      </c>
      <c r="D241">
        <v>0.6</v>
      </c>
      <c r="E241" t="s">
        <v>34</v>
      </c>
      <c r="F241">
        <v>57</v>
      </c>
      <c r="G241">
        <v>24.135999999999999</v>
      </c>
      <c r="H241">
        <v>38</v>
      </c>
      <c r="I241">
        <v>22.8185</v>
      </c>
      <c r="J241">
        <v>59</v>
      </c>
      <c r="K241">
        <v>27.761800000000001</v>
      </c>
      <c r="L241">
        <v>58</v>
      </c>
      <c r="M241">
        <v>24.966699999999999</v>
      </c>
      <c r="N241">
        <v>51</v>
      </c>
      <c r="O241">
        <v>23.741</v>
      </c>
      <c r="P241">
        <v>49</v>
      </c>
      <c r="Q241">
        <v>20.9541</v>
      </c>
      <c r="R241">
        <v>23</v>
      </c>
      <c r="S241">
        <v>19.341200000000001</v>
      </c>
    </row>
    <row r="242" spans="1:19">
      <c r="A242" t="s">
        <v>17</v>
      </c>
      <c r="B242">
        <v>1023</v>
      </c>
      <c r="C242">
        <v>10</v>
      </c>
      <c r="D242">
        <v>0.7</v>
      </c>
      <c r="E242" t="s">
        <v>31</v>
      </c>
      <c r="F242">
        <v>22</v>
      </c>
      <c r="G242">
        <v>10.829700000000001</v>
      </c>
      <c r="H242">
        <v>24</v>
      </c>
      <c r="I242">
        <v>17.720300000000002</v>
      </c>
      <c r="J242">
        <v>25</v>
      </c>
      <c r="K242">
        <v>12.5556</v>
      </c>
      <c r="L242">
        <v>25</v>
      </c>
      <c r="M242">
        <v>12.036799999999999</v>
      </c>
      <c r="N242">
        <v>24</v>
      </c>
      <c r="O242">
        <v>12.6774</v>
      </c>
      <c r="P242">
        <v>19</v>
      </c>
      <c r="Q242">
        <v>10.0459</v>
      </c>
      <c r="R242">
        <v>23</v>
      </c>
      <c r="S242">
        <v>19.265899999999998</v>
      </c>
    </row>
    <row r="243" spans="1:19">
      <c r="A243" t="s">
        <v>17</v>
      </c>
      <c r="B243">
        <v>1023</v>
      </c>
      <c r="C243">
        <v>10</v>
      </c>
      <c r="D243">
        <v>0.7</v>
      </c>
      <c r="E243" t="s">
        <v>32</v>
      </c>
      <c r="F243">
        <v>12</v>
      </c>
      <c r="G243">
        <v>9.2071799999999993</v>
      </c>
      <c r="H243">
        <v>11</v>
      </c>
      <c r="I243">
        <v>11</v>
      </c>
      <c r="J243">
        <v>28</v>
      </c>
      <c r="K243">
        <v>22.946000000000002</v>
      </c>
      <c r="L243">
        <v>23</v>
      </c>
      <c r="M243">
        <v>19.848299999999998</v>
      </c>
      <c r="N243">
        <v>28</v>
      </c>
      <c r="O243">
        <v>20.296199999999999</v>
      </c>
      <c r="P243">
        <v>23</v>
      </c>
      <c r="Q243">
        <v>16.954999999999998</v>
      </c>
      <c r="R243">
        <v>11</v>
      </c>
      <c r="S243">
        <v>9.1700900000000001</v>
      </c>
    </row>
    <row r="244" spans="1:19">
      <c r="A244" t="s">
        <v>17</v>
      </c>
      <c r="B244">
        <v>1023</v>
      </c>
      <c r="C244">
        <v>10</v>
      </c>
      <c r="D244">
        <v>0.7</v>
      </c>
      <c r="E244" t="s">
        <v>33</v>
      </c>
      <c r="F244">
        <v>26</v>
      </c>
      <c r="G244">
        <v>12.2278</v>
      </c>
      <c r="H244">
        <v>27</v>
      </c>
      <c r="I244">
        <v>21.1309</v>
      </c>
      <c r="J244">
        <v>50</v>
      </c>
      <c r="K244">
        <v>16.2028</v>
      </c>
      <c r="L244">
        <v>28</v>
      </c>
      <c r="M244">
        <v>14.1394</v>
      </c>
      <c r="N244">
        <v>33</v>
      </c>
      <c r="O244">
        <v>14.7713</v>
      </c>
      <c r="P244">
        <v>23</v>
      </c>
      <c r="Q244">
        <v>11.4565</v>
      </c>
      <c r="R244">
        <v>23</v>
      </c>
      <c r="S244">
        <v>17.378299999999999</v>
      </c>
    </row>
    <row r="245" spans="1:19">
      <c r="A245" t="s">
        <v>17</v>
      </c>
      <c r="B245">
        <v>1023</v>
      </c>
      <c r="C245">
        <v>10</v>
      </c>
      <c r="D245">
        <v>0.7</v>
      </c>
      <c r="E245" t="s">
        <v>34</v>
      </c>
      <c r="F245">
        <v>57</v>
      </c>
      <c r="G245">
        <v>24.0899</v>
      </c>
      <c r="H245">
        <v>39</v>
      </c>
      <c r="I245">
        <v>22.880099999999999</v>
      </c>
      <c r="J245">
        <v>61</v>
      </c>
      <c r="K245">
        <v>27.733599999999999</v>
      </c>
      <c r="L245">
        <v>62</v>
      </c>
      <c r="M245">
        <v>24.9514</v>
      </c>
      <c r="N245">
        <v>51</v>
      </c>
      <c r="O245">
        <v>23.741</v>
      </c>
      <c r="P245">
        <v>47</v>
      </c>
      <c r="Q245">
        <v>20.9922</v>
      </c>
      <c r="R245">
        <v>23</v>
      </c>
      <c r="S245">
        <v>19.341200000000001</v>
      </c>
    </row>
    <row r="246" spans="1:19">
      <c r="A246" t="s">
        <v>17</v>
      </c>
      <c r="B246">
        <v>1023</v>
      </c>
      <c r="C246">
        <v>10</v>
      </c>
      <c r="D246">
        <v>0.8</v>
      </c>
      <c r="E246" t="s">
        <v>31</v>
      </c>
      <c r="F246">
        <v>25</v>
      </c>
      <c r="G246">
        <v>11.039300000000001</v>
      </c>
      <c r="H246">
        <v>24</v>
      </c>
      <c r="I246">
        <v>18.389700000000001</v>
      </c>
      <c r="J246">
        <v>25</v>
      </c>
      <c r="K246">
        <v>12.7575</v>
      </c>
      <c r="L246">
        <v>24</v>
      </c>
      <c r="M246">
        <v>12.2318</v>
      </c>
      <c r="N246">
        <v>24</v>
      </c>
      <c r="O246">
        <v>12.6774</v>
      </c>
      <c r="P246">
        <v>19</v>
      </c>
      <c r="Q246">
        <v>10.382199999999999</v>
      </c>
      <c r="R246">
        <v>23</v>
      </c>
      <c r="S246">
        <v>19.265899999999998</v>
      </c>
    </row>
    <row r="247" spans="1:19">
      <c r="A247" t="s">
        <v>17</v>
      </c>
      <c r="B247">
        <v>1023</v>
      </c>
      <c r="C247">
        <v>10</v>
      </c>
      <c r="D247">
        <v>0.8</v>
      </c>
      <c r="E247" t="s">
        <v>32</v>
      </c>
      <c r="F247">
        <v>12</v>
      </c>
      <c r="G247">
        <v>9.1922499999999996</v>
      </c>
      <c r="H247">
        <v>11</v>
      </c>
      <c r="I247">
        <v>11</v>
      </c>
      <c r="J247">
        <v>28</v>
      </c>
      <c r="K247">
        <v>22.918700000000001</v>
      </c>
      <c r="L247">
        <v>23</v>
      </c>
      <c r="M247">
        <v>19.829499999999999</v>
      </c>
      <c r="N247">
        <v>28</v>
      </c>
      <c r="O247">
        <v>20.296199999999999</v>
      </c>
      <c r="P247">
        <v>23</v>
      </c>
      <c r="Q247">
        <v>16.942299999999999</v>
      </c>
      <c r="R247">
        <v>11</v>
      </c>
      <c r="S247">
        <v>9.1700900000000001</v>
      </c>
    </row>
    <row r="248" spans="1:19">
      <c r="A248" t="s">
        <v>17</v>
      </c>
      <c r="B248">
        <v>1023</v>
      </c>
      <c r="C248">
        <v>10</v>
      </c>
      <c r="D248">
        <v>0.8</v>
      </c>
      <c r="E248" t="s">
        <v>33</v>
      </c>
      <c r="F248">
        <v>26</v>
      </c>
      <c r="G248">
        <v>12.0726</v>
      </c>
      <c r="H248">
        <v>27</v>
      </c>
      <c r="I248">
        <v>20.954899999999999</v>
      </c>
      <c r="J248">
        <v>43</v>
      </c>
      <c r="K248">
        <v>16.046399999999998</v>
      </c>
      <c r="L248">
        <v>28</v>
      </c>
      <c r="M248">
        <v>14.0649</v>
      </c>
      <c r="N248">
        <v>33</v>
      </c>
      <c r="O248">
        <v>14.7713</v>
      </c>
      <c r="P248">
        <v>20</v>
      </c>
      <c r="Q248">
        <v>11.523899999999999</v>
      </c>
      <c r="R248">
        <v>23</v>
      </c>
      <c r="S248">
        <v>17.378299999999999</v>
      </c>
    </row>
    <row r="249" spans="1:19">
      <c r="A249" t="s">
        <v>17</v>
      </c>
      <c r="B249">
        <v>1023</v>
      </c>
      <c r="C249">
        <v>10</v>
      </c>
      <c r="D249">
        <v>0.8</v>
      </c>
      <c r="E249" t="s">
        <v>34</v>
      </c>
      <c r="F249">
        <v>55</v>
      </c>
      <c r="G249">
        <v>24.096399999999999</v>
      </c>
      <c r="H249">
        <v>36</v>
      </c>
      <c r="I249">
        <v>22.9175</v>
      </c>
      <c r="J249">
        <v>61</v>
      </c>
      <c r="K249">
        <v>27.7575</v>
      </c>
      <c r="L249">
        <v>60</v>
      </c>
      <c r="M249">
        <v>25.0062</v>
      </c>
      <c r="N249">
        <v>51</v>
      </c>
      <c r="O249">
        <v>23.741</v>
      </c>
      <c r="P249">
        <v>53</v>
      </c>
      <c r="Q249">
        <v>20.917899999999999</v>
      </c>
      <c r="R249">
        <v>23</v>
      </c>
      <c r="S249">
        <v>19.341200000000001</v>
      </c>
    </row>
    <row r="250" spans="1:19">
      <c r="A250" t="s">
        <v>17</v>
      </c>
      <c r="B250">
        <v>1023</v>
      </c>
      <c r="C250">
        <v>10</v>
      </c>
      <c r="D250">
        <v>0.9</v>
      </c>
      <c r="E250" t="s">
        <v>31</v>
      </c>
      <c r="F250">
        <v>23</v>
      </c>
      <c r="G250">
        <v>10.862500000000001</v>
      </c>
      <c r="H250">
        <v>23</v>
      </c>
      <c r="I250">
        <v>17.637</v>
      </c>
      <c r="J250">
        <v>24</v>
      </c>
      <c r="K250">
        <v>12.5603</v>
      </c>
      <c r="L250">
        <v>24</v>
      </c>
      <c r="M250">
        <v>12.0457</v>
      </c>
      <c r="N250">
        <v>24</v>
      </c>
      <c r="O250">
        <v>12.6774</v>
      </c>
      <c r="P250">
        <v>17</v>
      </c>
      <c r="Q250">
        <v>10.1838</v>
      </c>
      <c r="R250">
        <v>23</v>
      </c>
      <c r="S250">
        <v>19.265899999999998</v>
      </c>
    </row>
    <row r="251" spans="1:19">
      <c r="A251" t="s">
        <v>17</v>
      </c>
      <c r="B251">
        <v>1023</v>
      </c>
      <c r="C251">
        <v>10</v>
      </c>
      <c r="D251">
        <v>0.9</v>
      </c>
      <c r="E251" t="s">
        <v>32</v>
      </c>
      <c r="F251">
        <v>12</v>
      </c>
      <c r="G251">
        <v>9.2337900000000008</v>
      </c>
      <c r="H251">
        <v>11</v>
      </c>
      <c r="I251">
        <v>11</v>
      </c>
      <c r="J251">
        <v>28</v>
      </c>
      <c r="K251">
        <v>22.931699999999999</v>
      </c>
      <c r="L251">
        <v>23</v>
      </c>
      <c r="M251">
        <v>19.853999999999999</v>
      </c>
      <c r="N251">
        <v>28</v>
      </c>
      <c r="O251">
        <v>20.296199999999999</v>
      </c>
      <c r="P251">
        <v>23</v>
      </c>
      <c r="Q251">
        <v>16.9619</v>
      </c>
      <c r="R251">
        <v>11</v>
      </c>
      <c r="S251">
        <v>9.1700900000000001</v>
      </c>
    </row>
    <row r="252" spans="1:19">
      <c r="A252" t="s">
        <v>17</v>
      </c>
      <c r="B252">
        <v>1023</v>
      </c>
      <c r="C252">
        <v>10</v>
      </c>
      <c r="D252">
        <v>0.9</v>
      </c>
      <c r="E252" t="s">
        <v>33</v>
      </c>
      <c r="F252">
        <v>26</v>
      </c>
      <c r="G252">
        <v>12.133100000000001</v>
      </c>
      <c r="H252">
        <v>28</v>
      </c>
      <c r="I252">
        <v>21.359400000000001</v>
      </c>
      <c r="J252">
        <v>45</v>
      </c>
      <c r="K252">
        <v>16.148700000000002</v>
      </c>
      <c r="L252">
        <v>28</v>
      </c>
      <c r="M252">
        <v>14.1472</v>
      </c>
      <c r="N252">
        <v>33</v>
      </c>
      <c r="O252">
        <v>14.7713</v>
      </c>
      <c r="P252">
        <v>24</v>
      </c>
      <c r="Q252">
        <v>11.8935</v>
      </c>
      <c r="R252">
        <v>23</v>
      </c>
      <c r="S252">
        <v>17.378299999999999</v>
      </c>
    </row>
    <row r="253" spans="1:19">
      <c r="A253" t="s">
        <v>17</v>
      </c>
      <c r="B253">
        <v>1023</v>
      </c>
      <c r="C253">
        <v>10</v>
      </c>
      <c r="D253">
        <v>0.9</v>
      </c>
      <c r="E253" t="s">
        <v>34</v>
      </c>
      <c r="F253">
        <v>55</v>
      </c>
      <c r="G253">
        <v>24.368200000000002</v>
      </c>
      <c r="H253">
        <v>36</v>
      </c>
      <c r="I253">
        <v>23.006499999999999</v>
      </c>
      <c r="J253">
        <v>59</v>
      </c>
      <c r="K253">
        <v>27.729399999999998</v>
      </c>
      <c r="L253">
        <v>58</v>
      </c>
      <c r="M253">
        <v>25.032299999999999</v>
      </c>
      <c r="N253">
        <v>51</v>
      </c>
      <c r="O253">
        <v>23.741</v>
      </c>
      <c r="P253">
        <v>50</v>
      </c>
      <c r="Q253">
        <v>21.093800000000002</v>
      </c>
      <c r="R253">
        <v>23</v>
      </c>
      <c r="S253">
        <v>19.341200000000001</v>
      </c>
    </row>
    <row r="254" spans="1:19">
      <c r="A254" t="s">
        <v>18</v>
      </c>
      <c r="B254">
        <v>2047</v>
      </c>
      <c r="C254">
        <v>11</v>
      </c>
      <c r="D254">
        <v>0.1</v>
      </c>
      <c r="E254" t="s">
        <v>31</v>
      </c>
      <c r="F254">
        <v>27</v>
      </c>
      <c r="G254">
        <v>12.971399999999999</v>
      </c>
      <c r="H254">
        <v>26</v>
      </c>
      <c r="I254">
        <v>23.461400000000001</v>
      </c>
      <c r="J254">
        <v>27</v>
      </c>
      <c r="K254">
        <v>14.7583</v>
      </c>
      <c r="L254">
        <v>27</v>
      </c>
      <c r="M254">
        <v>14.157</v>
      </c>
      <c r="N254">
        <v>26</v>
      </c>
      <c r="O254">
        <v>14.025399999999999</v>
      </c>
      <c r="P254">
        <v>22</v>
      </c>
      <c r="Q254">
        <v>11.842700000000001</v>
      </c>
      <c r="R254">
        <v>25</v>
      </c>
      <c r="S254">
        <v>21.619900000000001</v>
      </c>
    </row>
    <row r="255" spans="1:19">
      <c r="A255" t="s">
        <v>18</v>
      </c>
      <c r="B255">
        <v>2047</v>
      </c>
      <c r="C255">
        <v>11</v>
      </c>
      <c r="D255">
        <v>0.1</v>
      </c>
      <c r="E255" t="s">
        <v>32</v>
      </c>
      <c r="F255">
        <v>13</v>
      </c>
      <c r="G255">
        <v>10.2342</v>
      </c>
      <c r="H255">
        <v>12</v>
      </c>
      <c r="I255">
        <v>12</v>
      </c>
      <c r="J255">
        <v>30</v>
      </c>
      <c r="K255">
        <v>24.984400000000001</v>
      </c>
      <c r="L255">
        <v>25</v>
      </c>
      <c r="M255">
        <v>21.870999999999999</v>
      </c>
      <c r="N255">
        <v>30</v>
      </c>
      <c r="O255">
        <v>22.208600000000001</v>
      </c>
      <c r="P255">
        <v>25</v>
      </c>
      <c r="Q255">
        <v>18.970700000000001</v>
      </c>
      <c r="R255">
        <v>12</v>
      </c>
      <c r="S255">
        <v>10.3698</v>
      </c>
    </row>
    <row r="256" spans="1:19">
      <c r="A256" t="s">
        <v>18</v>
      </c>
      <c r="B256">
        <v>2047</v>
      </c>
      <c r="C256">
        <v>11</v>
      </c>
      <c r="D256">
        <v>0.1</v>
      </c>
      <c r="E256" t="s">
        <v>33</v>
      </c>
      <c r="F256">
        <v>30</v>
      </c>
      <c r="G256">
        <v>13.3329</v>
      </c>
      <c r="H256">
        <v>29</v>
      </c>
      <c r="I256">
        <v>23.4587</v>
      </c>
      <c r="J256">
        <v>55</v>
      </c>
      <c r="K256">
        <v>17.276800000000001</v>
      </c>
      <c r="L256">
        <v>29</v>
      </c>
      <c r="M256">
        <v>15.3522</v>
      </c>
      <c r="N256">
        <v>47</v>
      </c>
      <c r="O256">
        <v>16.1343</v>
      </c>
      <c r="P256">
        <v>27</v>
      </c>
      <c r="Q256">
        <v>14.353199999999999</v>
      </c>
      <c r="R256">
        <v>22</v>
      </c>
      <c r="S256">
        <v>21.0733</v>
      </c>
    </row>
    <row r="257" spans="1:19">
      <c r="A257" t="s">
        <v>18</v>
      </c>
      <c r="B257">
        <v>2047</v>
      </c>
      <c r="C257">
        <v>11</v>
      </c>
      <c r="D257">
        <v>0.1</v>
      </c>
      <c r="E257" t="s">
        <v>34</v>
      </c>
      <c r="F257">
        <v>69</v>
      </c>
      <c r="G257">
        <v>26.8475</v>
      </c>
      <c r="H257">
        <v>42</v>
      </c>
      <c r="I257">
        <v>25.617999999999999</v>
      </c>
      <c r="J257">
        <v>59</v>
      </c>
      <c r="K257">
        <v>30.5975</v>
      </c>
      <c r="L257">
        <v>60</v>
      </c>
      <c r="M257">
        <v>27.936499999999999</v>
      </c>
      <c r="N257">
        <v>59</v>
      </c>
      <c r="O257">
        <v>26.742999999999999</v>
      </c>
      <c r="P257">
        <v>53</v>
      </c>
      <c r="Q257">
        <v>23.742999999999999</v>
      </c>
      <c r="R257">
        <v>28</v>
      </c>
      <c r="S257">
        <v>21.546700000000001</v>
      </c>
    </row>
    <row r="258" spans="1:19">
      <c r="A258" t="s">
        <v>18</v>
      </c>
      <c r="B258">
        <v>2047</v>
      </c>
      <c r="C258">
        <v>11</v>
      </c>
      <c r="D258">
        <v>0.2</v>
      </c>
      <c r="E258" t="s">
        <v>31</v>
      </c>
      <c r="F258">
        <v>27</v>
      </c>
      <c r="G258">
        <v>12.818899999999999</v>
      </c>
      <c r="H258">
        <v>26</v>
      </c>
      <c r="I258">
        <v>22.880199999999999</v>
      </c>
      <c r="J258">
        <v>27</v>
      </c>
      <c r="K258">
        <v>14.525600000000001</v>
      </c>
      <c r="L258">
        <v>27</v>
      </c>
      <c r="M258">
        <v>13.991099999999999</v>
      </c>
      <c r="N258">
        <v>26</v>
      </c>
      <c r="O258">
        <v>14.025399999999999</v>
      </c>
      <c r="P258">
        <v>24</v>
      </c>
      <c r="Q258">
        <v>11.927199999999999</v>
      </c>
      <c r="R258">
        <v>25</v>
      </c>
      <c r="S258">
        <v>21.619900000000001</v>
      </c>
    </row>
    <row r="259" spans="1:19">
      <c r="A259" t="s">
        <v>18</v>
      </c>
      <c r="B259">
        <v>2047</v>
      </c>
      <c r="C259">
        <v>11</v>
      </c>
      <c r="D259">
        <v>0.2</v>
      </c>
      <c r="E259" t="s">
        <v>32</v>
      </c>
      <c r="F259">
        <v>13</v>
      </c>
      <c r="G259">
        <v>10.2226</v>
      </c>
      <c r="H259">
        <v>12</v>
      </c>
      <c r="I259">
        <v>12</v>
      </c>
      <c r="J259">
        <v>30</v>
      </c>
      <c r="K259">
        <v>24.959700000000002</v>
      </c>
      <c r="L259">
        <v>25</v>
      </c>
      <c r="M259">
        <v>21.8733</v>
      </c>
      <c r="N259">
        <v>30</v>
      </c>
      <c r="O259">
        <v>22.208600000000001</v>
      </c>
      <c r="P259">
        <v>25</v>
      </c>
      <c r="Q259">
        <v>18.9345</v>
      </c>
      <c r="R259">
        <v>12</v>
      </c>
      <c r="S259">
        <v>10.3698</v>
      </c>
    </row>
    <row r="260" spans="1:19">
      <c r="A260" t="s">
        <v>18</v>
      </c>
      <c r="B260">
        <v>2047</v>
      </c>
      <c r="C260">
        <v>11</v>
      </c>
      <c r="D260">
        <v>0.2</v>
      </c>
      <c r="E260" t="s">
        <v>33</v>
      </c>
      <c r="F260">
        <v>28</v>
      </c>
      <c r="G260">
        <v>13.2935</v>
      </c>
      <c r="H260">
        <v>27</v>
      </c>
      <c r="I260">
        <v>23.2559</v>
      </c>
      <c r="J260">
        <v>42</v>
      </c>
      <c r="K260">
        <v>17.2667</v>
      </c>
      <c r="L260">
        <v>27</v>
      </c>
      <c r="M260">
        <v>15.2439</v>
      </c>
      <c r="N260">
        <v>47</v>
      </c>
      <c r="O260">
        <v>16.1343</v>
      </c>
      <c r="P260">
        <v>23</v>
      </c>
      <c r="Q260">
        <v>13.172000000000001</v>
      </c>
      <c r="R260">
        <v>22</v>
      </c>
      <c r="S260">
        <v>21.0733</v>
      </c>
    </row>
    <row r="261" spans="1:19">
      <c r="A261" t="s">
        <v>18</v>
      </c>
      <c r="B261">
        <v>2047</v>
      </c>
      <c r="C261">
        <v>11</v>
      </c>
      <c r="D261">
        <v>0.2</v>
      </c>
      <c r="E261" t="s">
        <v>34</v>
      </c>
      <c r="F261">
        <v>71</v>
      </c>
      <c r="G261">
        <v>26.9346</v>
      </c>
      <c r="H261">
        <v>40</v>
      </c>
      <c r="I261">
        <v>25.567599999999999</v>
      </c>
      <c r="J261">
        <v>59</v>
      </c>
      <c r="K261">
        <v>30.7318</v>
      </c>
      <c r="L261">
        <v>61</v>
      </c>
      <c r="M261">
        <v>27.734200000000001</v>
      </c>
      <c r="N261">
        <v>59</v>
      </c>
      <c r="O261">
        <v>26.742999999999999</v>
      </c>
      <c r="P261">
        <v>56</v>
      </c>
      <c r="Q261">
        <v>23.7562</v>
      </c>
      <c r="R261">
        <v>28</v>
      </c>
      <c r="S261">
        <v>21.546700000000001</v>
      </c>
    </row>
    <row r="262" spans="1:19">
      <c r="A262" t="s">
        <v>18</v>
      </c>
      <c r="B262">
        <v>2047</v>
      </c>
      <c r="C262">
        <v>11</v>
      </c>
      <c r="D262">
        <v>0.3</v>
      </c>
      <c r="E262" t="s">
        <v>31</v>
      </c>
      <c r="F262">
        <v>27</v>
      </c>
      <c r="G262">
        <v>12.6494</v>
      </c>
      <c r="H262">
        <v>26</v>
      </c>
      <c r="I262">
        <v>22.085799999999999</v>
      </c>
      <c r="J262">
        <v>27</v>
      </c>
      <c r="K262">
        <v>14.414199999999999</v>
      </c>
      <c r="L262">
        <v>27</v>
      </c>
      <c r="M262">
        <v>13.8703</v>
      </c>
      <c r="N262">
        <v>26</v>
      </c>
      <c r="O262">
        <v>14.025399999999999</v>
      </c>
      <c r="P262">
        <v>21</v>
      </c>
      <c r="Q262">
        <v>11.731299999999999</v>
      </c>
      <c r="R262">
        <v>25</v>
      </c>
      <c r="S262">
        <v>21.619900000000001</v>
      </c>
    </row>
    <row r="263" spans="1:19">
      <c r="A263" t="s">
        <v>18</v>
      </c>
      <c r="B263">
        <v>2047</v>
      </c>
      <c r="C263">
        <v>11</v>
      </c>
      <c r="D263">
        <v>0.3</v>
      </c>
      <c r="E263" t="s">
        <v>32</v>
      </c>
      <c r="F263">
        <v>13</v>
      </c>
      <c r="G263">
        <v>10.2262</v>
      </c>
      <c r="H263">
        <v>12</v>
      </c>
      <c r="I263">
        <v>12</v>
      </c>
      <c r="J263">
        <v>30</v>
      </c>
      <c r="K263">
        <v>24.949100000000001</v>
      </c>
      <c r="L263">
        <v>25</v>
      </c>
      <c r="M263">
        <v>21.874199999999998</v>
      </c>
      <c r="N263">
        <v>30</v>
      </c>
      <c r="O263">
        <v>22.208600000000001</v>
      </c>
      <c r="P263">
        <v>25</v>
      </c>
      <c r="Q263">
        <v>18.987300000000001</v>
      </c>
      <c r="R263">
        <v>12</v>
      </c>
      <c r="S263">
        <v>10.3698</v>
      </c>
    </row>
    <row r="264" spans="1:19">
      <c r="A264" t="s">
        <v>18</v>
      </c>
      <c r="B264">
        <v>2047</v>
      </c>
      <c r="C264">
        <v>11</v>
      </c>
      <c r="D264">
        <v>0.3</v>
      </c>
      <c r="E264" t="s">
        <v>33</v>
      </c>
      <c r="F264">
        <v>30</v>
      </c>
      <c r="G264">
        <v>13.3095</v>
      </c>
      <c r="H264">
        <v>31</v>
      </c>
      <c r="I264">
        <v>23.5334</v>
      </c>
      <c r="J264">
        <v>43</v>
      </c>
      <c r="K264">
        <v>17.3279</v>
      </c>
      <c r="L264">
        <v>31</v>
      </c>
      <c r="M264">
        <v>15.2956</v>
      </c>
      <c r="N264">
        <v>47</v>
      </c>
      <c r="O264">
        <v>16.1343</v>
      </c>
      <c r="P264">
        <v>25</v>
      </c>
      <c r="Q264">
        <v>13.0122</v>
      </c>
      <c r="R264">
        <v>22</v>
      </c>
      <c r="S264">
        <v>21.0733</v>
      </c>
    </row>
    <row r="265" spans="1:19">
      <c r="A265" t="s">
        <v>18</v>
      </c>
      <c r="B265">
        <v>2047</v>
      </c>
      <c r="C265">
        <v>11</v>
      </c>
      <c r="D265">
        <v>0.3</v>
      </c>
      <c r="E265" t="s">
        <v>34</v>
      </c>
      <c r="F265">
        <v>69</v>
      </c>
      <c r="G265">
        <v>26.875699999999998</v>
      </c>
      <c r="H265">
        <v>39</v>
      </c>
      <c r="I265">
        <v>25.6248</v>
      </c>
      <c r="J265">
        <v>67</v>
      </c>
      <c r="K265">
        <v>30.7804</v>
      </c>
      <c r="L265">
        <v>66</v>
      </c>
      <c r="M265">
        <v>27.763300000000001</v>
      </c>
      <c r="N265">
        <v>59</v>
      </c>
      <c r="O265">
        <v>26.742999999999999</v>
      </c>
      <c r="P265">
        <v>61</v>
      </c>
      <c r="Q265">
        <v>23.848099999999999</v>
      </c>
      <c r="R265">
        <v>28</v>
      </c>
      <c r="S265">
        <v>21.546700000000001</v>
      </c>
    </row>
    <row r="266" spans="1:19">
      <c r="A266" t="s">
        <v>18</v>
      </c>
      <c r="B266">
        <v>2047</v>
      </c>
      <c r="C266">
        <v>11</v>
      </c>
      <c r="D266">
        <v>0.4</v>
      </c>
      <c r="E266" t="s">
        <v>31</v>
      </c>
      <c r="F266">
        <v>26</v>
      </c>
      <c r="G266">
        <v>12.5722</v>
      </c>
      <c r="H266">
        <v>26</v>
      </c>
      <c r="I266">
        <v>21.8476</v>
      </c>
      <c r="J266">
        <v>27</v>
      </c>
      <c r="K266">
        <v>14.3224</v>
      </c>
      <c r="L266">
        <v>26</v>
      </c>
      <c r="M266">
        <v>13.809100000000001</v>
      </c>
      <c r="N266">
        <v>26</v>
      </c>
      <c r="O266">
        <v>14.025399999999999</v>
      </c>
      <c r="P266">
        <v>20</v>
      </c>
      <c r="Q266">
        <v>11.799200000000001</v>
      </c>
      <c r="R266">
        <v>25</v>
      </c>
      <c r="S266">
        <v>21.619900000000001</v>
      </c>
    </row>
    <row r="267" spans="1:19">
      <c r="A267" t="s">
        <v>18</v>
      </c>
      <c r="B267">
        <v>2047</v>
      </c>
      <c r="C267">
        <v>11</v>
      </c>
      <c r="D267">
        <v>0.4</v>
      </c>
      <c r="E267" t="s">
        <v>32</v>
      </c>
      <c r="F267">
        <v>13</v>
      </c>
      <c r="G267">
        <v>10.2226</v>
      </c>
      <c r="H267">
        <v>12</v>
      </c>
      <c r="I267">
        <v>12</v>
      </c>
      <c r="J267">
        <v>30</v>
      </c>
      <c r="K267">
        <v>24.939699999999998</v>
      </c>
      <c r="L267">
        <v>25</v>
      </c>
      <c r="M267">
        <v>21.853000000000002</v>
      </c>
      <c r="N267">
        <v>30</v>
      </c>
      <c r="O267">
        <v>22.208600000000001</v>
      </c>
      <c r="P267">
        <v>25</v>
      </c>
      <c r="Q267">
        <v>19.003900000000002</v>
      </c>
      <c r="R267">
        <v>12</v>
      </c>
      <c r="S267">
        <v>10.3698</v>
      </c>
    </row>
    <row r="268" spans="1:19">
      <c r="A268" t="s">
        <v>18</v>
      </c>
      <c r="B268">
        <v>2047</v>
      </c>
      <c r="C268">
        <v>11</v>
      </c>
      <c r="D268">
        <v>0.4</v>
      </c>
      <c r="E268" t="s">
        <v>33</v>
      </c>
      <c r="F268">
        <v>32</v>
      </c>
      <c r="G268">
        <v>13.43</v>
      </c>
      <c r="H268">
        <v>32</v>
      </c>
      <c r="I268">
        <v>24.214500000000001</v>
      </c>
      <c r="J268">
        <v>44</v>
      </c>
      <c r="K268">
        <v>17.3932</v>
      </c>
      <c r="L268">
        <v>31</v>
      </c>
      <c r="M268">
        <v>15.404299999999999</v>
      </c>
      <c r="N268">
        <v>47</v>
      </c>
      <c r="O268">
        <v>16.1343</v>
      </c>
      <c r="P268">
        <v>25</v>
      </c>
      <c r="Q268">
        <v>13.2628</v>
      </c>
      <c r="R268">
        <v>22</v>
      </c>
      <c r="S268">
        <v>21.0733</v>
      </c>
    </row>
    <row r="269" spans="1:19">
      <c r="A269" t="s">
        <v>18</v>
      </c>
      <c r="B269">
        <v>2047</v>
      </c>
      <c r="C269">
        <v>11</v>
      </c>
      <c r="D269">
        <v>0.4</v>
      </c>
      <c r="E269" t="s">
        <v>34</v>
      </c>
      <c r="F269">
        <v>67</v>
      </c>
      <c r="G269">
        <v>26.897200000000002</v>
      </c>
      <c r="H269">
        <v>39</v>
      </c>
      <c r="I269">
        <v>25.7043</v>
      </c>
      <c r="J269">
        <v>65</v>
      </c>
      <c r="K269">
        <v>30.7623</v>
      </c>
      <c r="L269">
        <v>64</v>
      </c>
      <c r="M269">
        <v>27.866099999999999</v>
      </c>
      <c r="N269">
        <v>59</v>
      </c>
      <c r="O269">
        <v>26.742999999999999</v>
      </c>
      <c r="P269">
        <v>56</v>
      </c>
      <c r="Q269">
        <v>23.8901</v>
      </c>
      <c r="R269">
        <v>28</v>
      </c>
      <c r="S269">
        <v>21.546700000000001</v>
      </c>
    </row>
    <row r="270" spans="1:19">
      <c r="A270" t="s">
        <v>18</v>
      </c>
      <c r="B270">
        <v>2047</v>
      </c>
      <c r="C270">
        <v>11</v>
      </c>
      <c r="D270">
        <v>0.5</v>
      </c>
      <c r="E270" t="s">
        <v>31</v>
      </c>
      <c r="F270">
        <v>26</v>
      </c>
      <c r="G270">
        <v>12.3786</v>
      </c>
      <c r="H270">
        <v>26</v>
      </c>
      <c r="I270">
        <v>21.665299999999998</v>
      </c>
      <c r="J270">
        <v>27</v>
      </c>
      <c r="K270">
        <v>14.145099999999999</v>
      </c>
      <c r="L270">
        <v>26</v>
      </c>
      <c r="M270">
        <v>13.6035</v>
      </c>
      <c r="N270">
        <v>26</v>
      </c>
      <c r="O270">
        <v>14.025399999999999</v>
      </c>
      <c r="P270">
        <v>21</v>
      </c>
      <c r="Q270">
        <v>11.5916</v>
      </c>
      <c r="R270">
        <v>25</v>
      </c>
      <c r="S270">
        <v>21.619900000000001</v>
      </c>
    </row>
    <row r="271" spans="1:19">
      <c r="A271" t="s">
        <v>18</v>
      </c>
      <c r="B271">
        <v>2047</v>
      </c>
      <c r="C271">
        <v>11</v>
      </c>
      <c r="D271">
        <v>0.5</v>
      </c>
      <c r="E271" t="s">
        <v>32</v>
      </c>
      <c r="F271">
        <v>13</v>
      </c>
      <c r="G271">
        <v>10.223100000000001</v>
      </c>
      <c r="H271">
        <v>13</v>
      </c>
      <c r="I271">
        <v>12.008800000000001</v>
      </c>
      <c r="J271">
        <v>30</v>
      </c>
      <c r="K271">
        <v>24.9633</v>
      </c>
      <c r="L271">
        <v>27</v>
      </c>
      <c r="M271">
        <v>21.878</v>
      </c>
      <c r="N271">
        <v>30</v>
      </c>
      <c r="O271">
        <v>22.208600000000001</v>
      </c>
      <c r="P271">
        <v>25</v>
      </c>
      <c r="Q271">
        <v>18.942399999999999</v>
      </c>
      <c r="R271">
        <v>12</v>
      </c>
      <c r="S271">
        <v>10.3698</v>
      </c>
    </row>
    <row r="272" spans="1:19">
      <c r="A272" t="s">
        <v>18</v>
      </c>
      <c r="B272">
        <v>2047</v>
      </c>
      <c r="C272">
        <v>11</v>
      </c>
      <c r="D272">
        <v>0.5</v>
      </c>
      <c r="E272" t="s">
        <v>33</v>
      </c>
      <c r="F272">
        <v>30</v>
      </c>
      <c r="G272">
        <v>13.8033</v>
      </c>
      <c r="H272">
        <v>30</v>
      </c>
      <c r="I272">
        <v>24.5242</v>
      </c>
      <c r="J272">
        <v>49</v>
      </c>
      <c r="K272">
        <v>17.776800000000001</v>
      </c>
      <c r="L272">
        <v>31</v>
      </c>
      <c r="M272">
        <v>15.7857</v>
      </c>
      <c r="N272">
        <v>47</v>
      </c>
      <c r="O272">
        <v>16.1343</v>
      </c>
      <c r="P272">
        <v>31</v>
      </c>
      <c r="Q272">
        <v>14.9072</v>
      </c>
      <c r="R272">
        <v>22</v>
      </c>
      <c r="S272">
        <v>21.0733</v>
      </c>
    </row>
    <row r="273" spans="1:19">
      <c r="A273" t="s">
        <v>18</v>
      </c>
      <c r="B273">
        <v>2047</v>
      </c>
      <c r="C273">
        <v>11</v>
      </c>
      <c r="D273">
        <v>0.5</v>
      </c>
      <c r="E273" t="s">
        <v>34</v>
      </c>
      <c r="F273">
        <v>63</v>
      </c>
      <c r="G273">
        <v>26.976099999999999</v>
      </c>
      <c r="H273">
        <v>38</v>
      </c>
      <c r="I273">
        <v>25.727399999999999</v>
      </c>
      <c r="J273">
        <v>67</v>
      </c>
      <c r="K273">
        <v>30.655899999999999</v>
      </c>
      <c r="L273">
        <v>72</v>
      </c>
      <c r="M273">
        <v>27.884</v>
      </c>
      <c r="N273">
        <v>59</v>
      </c>
      <c r="O273">
        <v>26.742999999999999</v>
      </c>
      <c r="P273">
        <v>54</v>
      </c>
      <c r="Q273">
        <v>23.804600000000001</v>
      </c>
      <c r="R273">
        <v>28</v>
      </c>
      <c r="S273">
        <v>21.546700000000001</v>
      </c>
    </row>
    <row r="274" spans="1:19">
      <c r="A274" t="s">
        <v>18</v>
      </c>
      <c r="B274">
        <v>2047</v>
      </c>
      <c r="C274">
        <v>11</v>
      </c>
      <c r="D274">
        <v>0.6</v>
      </c>
      <c r="E274" t="s">
        <v>31</v>
      </c>
      <c r="F274">
        <v>26</v>
      </c>
      <c r="G274">
        <v>12.460699999999999</v>
      </c>
      <c r="H274">
        <v>27</v>
      </c>
      <c r="I274">
        <v>21.539899999999999</v>
      </c>
      <c r="J274">
        <v>28</v>
      </c>
      <c r="K274">
        <v>14.183999999999999</v>
      </c>
      <c r="L274">
        <v>27</v>
      </c>
      <c r="M274">
        <v>13.654500000000001</v>
      </c>
      <c r="N274">
        <v>26</v>
      </c>
      <c r="O274">
        <v>14.025399999999999</v>
      </c>
      <c r="P274">
        <v>22</v>
      </c>
      <c r="Q274">
        <v>11.834899999999999</v>
      </c>
      <c r="R274">
        <v>25</v>
      </c>
      <c r="S274">
        <v>21.619900000000001</v>
      </c>
    </row>
    <row r="275" spans="1:19">
      <c r="A275" t="s">
        <v>18</v>
      </c>
      <c r="B275">
        <v>2047</v>
      </c>
      <c r="C275">
        <v>11</v>
      </c>
      <c r="D275">
        <v>0.6</v>
      </c>
      <c r="E275" t="s">
        <v>32</v>
      </c>
      <c r="F275">
        <v>13</v>
      </c>
      <c r="G275">
        <v>10.222</v>
      </c>
      <c r="H275">
        <v>12</v>
      </c>
      <c r="I275">
        <v>12</v>
      </c>
      <c r="J275">
        <v>30</v>
      </c>
      <c r="K275">
        <v>24.9682</v>
      </c>
      <c r="L275">
        <v>25</v>
      </c>
      <c r="M275">
        <v>21.879200000000001</v>
      </c>
      <c r="N275">
        <v>30</v>
      </c>
      <c r="O275">
        <v>22.208600000000001</v>
      </c>
      <c r="P275">
        <v>25</v>
      </c>
      <c r="Q275">
        <v>18.968699999999998</v>
      </c>
      <c r="R275">
        <v>12</v>
      </c>
      <c r="S275">
        <v>10.3698</v>
      </c>
    </row>
    <row r="276" spans="1:19">
      <c r="A276" t="s">
        <v>18</v>
      </c>
      <c r="B276">
        <v>2047</v>
      </c>
      <c r="C276">
        <v>11</v>
      </c>
      <c r="D276">
        <v>0.6</v>
      </c>
      <c r="E276" t="s">
        <v>33</v>
      </c>
      <c r="F276">
        <v>33</v>
      </c>
      <c r="G276">
        <v>13.548999999999999</v>
      </c>
      <c r="H276">
        <v>34</v>
      </c>
      <c r="I276">
        <v>23.876899999999999</v>
      </c>
      <c r="J276">
        <v>51</v>
      </c>
      <c r="K276">
        <v>17.5456</v>
      </c>
      <c r="L276">
        <v>34</v>
      </c>
      <c r="M276">
        <v>15.5236</v>
      </c>
      <c r="N276">
        <v>47</v>
      </c>
      <c r="O276">
        <v>16.1343</v>
      </c>
      <c r="P276">
        <v>25</v>
      </c>
      <c r="Q276">
        <v>12.9443</v>
      </c>
      <c r="R276">
        <v>22</v>
      </c>
      <c r="S276">
        <v>21.0733</v>
      </c>
    </row>
    <row r="277" spans="1:19">
      <c r="A277" t="s">
        <v>18</v>
      </c>
      <c r="B277">
        <v>2047</v>
      </c>
      <c r="C277">
        <v>11</v>
      </c>
      <c r="D277">
        <v>0.6</v>
      </c>
      <c r="E277" t="s">
        <v>34</v>
      </c>
      <c r="F277">
        <v>71</v>
      </c>
      <c r="G277">
        <v>26.9893</v>
      </c>
      <c r="H277">
        <v>40</v>
      </c>
      <c r="I277">
        <v>25.805399999999999</v>
      </c>
      <c r="J277">
        <v>67</v>
      </c>
      <c r="K277">
        <v>30.718599999999999</v>
      </c>
      <c r="L277">
        <v>64</v>
      </c>
      <c r="M277">
        <v>27.8675</v>
      </c>
      <c r="N277">
        <v>59</v>
      </c>
      <c r="O277">
        <v>26.742999999999999</v>
      </c>
      <c r="P277">
        <v>58</v>
      </c>
      <c r="Q277">
        <v>23.765499999999999</v>
      </c>
      <c r="R277">
        <v>28</v>
      </c>
      <c r="S277">
        <v>21.546700000000001</v>
      </c>
    </row>
    <row r="278" spans="1:19">
      <c r="A278" t="s">
        <v>18</v>
      </c>
      <c r="B278">
        <v>2047</v>
      </c>
      <c r="C278">
        <v>11</v>
      </c>
      <c r="D278">
        <v>0.7</v>
      </c>
      <c r="E278" t="s">
        <v>31</v>
      </c>
      <c r="F278">
        <v>26</v>
      </c>
      <c r="G278">
        <v>12.2889</v>
      </c>
      <c r="H278">
        <v>26</v>
      </c>
      <c r="I278">
        <v>20.314900000000002</v>
      </c>
      <c r="J278">
        <v>27</v>
      </c>
      <c r="K278">
        <v>14.0143</v>
      </c>
      <c r="L278">
        <v>25</v>
      </c>
      <c r="M278">
        <v>13.466699999999999</v>
      </c>
      <c r="N278">
        <v>26</v>
      </c>
      <c r="O278">
        <v>14.025399999999999</v>
      </c>
      <c r="P278">
        <v>20</v>
      </c>
      <c r="Q278">
        <v>11.591100000000001</v>
      </c>
      <c r="R278">
        <v>25</v>
      </c>
      <c r="S278">
        <v>21.619900000000001</v>
      </c>
    </row>
    <row r="279" spans="1:19">
      <c r="A279" t="s">
        <v>18</v>
      </c>
      <c r="B279">
        <v>2047</v>
      </c>
      <c r="C279">
        <v>11</v>
      </c>
      <c r="D279">
        <v>0.7</v>
      </c>
      <c r="E279" t="s">
        <v>32</v>
      </c>
      <c r="F279">
        <v>13</v>
      </c>
      <c r="G279">
        <v>10.2189</v>
      </c>
      <c r="H279">
        <v>12</v>
      </c>
      <c r="I279">
        <v>12</v>
      </c>
      <c r="J279">
        <v>30</v>
      </c>
      <c r="K279">
        <v>24.968499999999999</v>
      </c>
      <c r="L279">
        <v>25</v>
      </c>
      <c r="M279">
        <v>21.880800000000001</v>
      </c>
      <c r="N279">
        <v>30</v>
      </c>
      <c r="O279">
        <v>22.208600000000001</v>
      </c>
      <c r="P279">
        <v>25</v>
      </c>
      <c r="Q279">
        <v>18.9511</v>
      </c>
      <c r="R279">
        <v>12</v>
      </c>
      <c r="S279">
        <v>10.3698</v>
      </c>
    </row>
    <row r="280" spans="1:19">
      <c r="A280" t="s">
        <v>18</v>
      </c>
      <c r="B280">
        <v>2047</v>
      </c>
      <c r="C280">
        <v>11</v>
      </c>
      <c r="D280">
        <v>0.7</v>
      </c>
      <c r="E280" t="s">
        <v>33</v>
      </c>
      <c r="F280">
        <v>32</v>
      </c>
      <c r="G280">
        <v>13.371700000000001</v>
      </c>
      <c r="H280">
        <v>35</v>
      </c>
      <c r="I280">
        <v>23.733499999999999</v>
      </c>
      <c r="J280">
        <v>48</v>
      </c>
      <c r="K280">
        <v>17.3385</v>
      </c>
      <c r="L280">
        <v>30</v>
      </c>
      <c r="M280">
        <v>15.3672</v>
      </c>
      <c r="N280">
        <v>47</v>
      </c>
      <c r="O280">
        <v>16.1343</v>
      </c>
      <c r="P280">
        <v>24</v>
      </c>
      <c r="Q280">
        <v>12.8666</v>
      </c>
      <c r="R280">
        <v>22</v>
      </c>
      <c r="S280">
        <v>21.0733</v>
      </c>
    </row>
    <row r="281" spans="1:19">
      <c r="A281" t="s">
        <v>18</v>
      </c>
      <c r="B281">
        <v>2047</v>
      </c>
      <c r="C281">
        <v>11</v>
      </c>
      <c r="D281">
        <v>0.7</v>
      </c>
      <c r="E281" t="s">
        <v>34</v>
      </c>
      <c r="F281">
        <v>69</v>
      </c>
      <c r="G281">
        <v>27.013500000000001</v>
      </c>
      <c r="H281">
        <v>42</v>
      </c>
      <c r="I281">
        <v>25.846399999999999</v>
      </c>
      <c r="J281">
        <v>69</v>
      </c>
      <c r="K281">
        <v>30.679200000000002</v>
      </c>
      <c r="L281">
        <v>66</v>
      </c>
      <c r="M281">
        <v>27.900200000000002</v>
      </c>
      <c r="N281">
        <v>59</v>
      </c>
      <c r="O281">
        <v>26.742999999999999</v>
      </c>
      <c r="P281">
        <v>57</v>
      </c>
      <c r="Q281">
        <v>23.738199999999999</v>
      </c>
      <c r="R281">
        <v>28</v>
      </c>
      <c r="S281">
        <v>21.546700000000001</v>
      </c>
    </row>
    <row r="282" spans="1:19">
      <c r="A282" t="s">
        <v>18</v>
      </c>
      <c r="B282">
        <v>2047</v>
      </c>
      <c r="C282">
        <v>11</v>
      </c>
      <c r="D282">
        <v>0.8</v>
      </c>
      <c r="E282" t="s">
        <v>31</v>
      </c>
      <c r="F282">
        <v>27</v>
      </c>
      <c r="G282">
        <v>12.4025</v>
      </c>
      <c r="H282">
        <v>26</v>
      </c>
      <c r="I282">
        <v>21.179400000000001</v>
      </c>
      <c r="J282">
        <v>27</v>
      </c>
      <c r="K282">
        <v>14.1075</v>
      </c>
      <c r="L282">
        <v>27</v>
      </c>
      <c r="M282">
        <v>13.5694</v>
      </c>
      <c r="N282">
        <v>26</v>
      </c>
      <c r="O282">
        <v>14.025399999999999</v>
      </c>
      <c r="P282">
        <v>20</v>
      </c>
      <c r="Q282">
        <v>11.617000000000001</v>
      </c>
      <c r="R282">
        <v>25</v>
      </c>
      <c r="S282">
        <v>21.619900000000001</v>
      </c>
    </row>
    <row r="283" spans="1:19">
      <c r="A283" t="s">
        <v>18</v>
      </c>
      <c r="B283">
        <v>2047</v>
      </c>
      <c r="C283">
        <v>11</v>
      </c>
      <c r="D283">
        <v>0.8</v>
      </c>
      <c r="E283" t="s">
        <v>32</v>
      </c>
      <c r="F283">
        <v>13</v>
      </c>
      <c r="G283">
        <v>10.2265</v>
      </c>
      <c r="H283">
        <v>13</v>
      </c>
      <c r="I283">
        <v>12.0036</v>
      </c>
      <c r="J283">
        <v>30</v>
      </c>
      <c r="K283">
        <v>24.950299999999999</v>
      </c>
      <c r="L283">
        <v>27</v>
      </c>
      <c r="M283">
        <v>21.869</v>
      </c>
      <c r="N283">
        <v>30</v>
      </c>
      <c r="O283">
        <v>22.208600000000001</v>
      </c>
      <c r="P283">
        <v>25</v>
      </c>
      <c r="Q283">
        <v>18.9878</v>
      </c>
      <c r="R283">
        <v>12</v>
      </c>
      <c r="S283">
        <v>10.3698</v>
      </c>
    </row>
    <row r="284" spans="1:19">
      <c r="A284" t="s">
        <v>18</v>
      </c>
      <c r="B284">
        <v>2047</v>
      </c>
      <c r="C284">
        <v>11</v>
      </c>
      <c r="D284">
        <v>0.8</v>
      </c>
      <c r="E284" t="s">
        <v>33</v>
      </c>
      <c r="F284">
        <v>32</v>
      </c>
      <c r="G284">
        <v>13.6303</v>
      </c>
      <c r="H284">
        <v>31</v>
      </c>
      <c r="I284">
        <v>24.147300000000001</v>
      </c>
      <c r="J284">
        <v>50</v>
      </c>
      <c r="K284">
        <v>17.6129</v>
      </c>
      <c r="L284">
        <v>31</v>
      </c>
      <c r="M284">
        <v>15.6252</v>
      </c>
      <c r="N284">
        <v>47</v>
      </c>
      <c r="O284">
        <v>16.1343</v>
      </c>
      <c r="P284">
        <v>26</v>
      </c>
      <c r="Q284">
        <v>13.547599999999999</v>
      </c>
      <c r="R284">
        <v>22</v>
      </c>
      <c r="S284">
        <v>21.0733</v>
      </c>
    </row>
    <row r="285" spans="1:19">
      <c r="A285" t="s">
        <v>18</v>
      </c>
      <c r="B285">
        <v>2047</v>
      </c>
      <c r="C285">
        <v>11</v>
      </c>
      <c r="D285">
        <v>0.8</v>
      </c>
      <c r="E285" t="s">
        <v>34</v>
      </c>
      <c r="F285">
        <v>67</v>
      </c>
      <c r="G285">
        <v>27.046800000000001</v>
      </c>
      <c r="H285">
        <v>40</v>
      </c>
      <c r="I285">
        <v>25.964200000000002</v>
      </c>
      <c r="J285">
        <v>71</v>
      </c>
      <c r="K285">
        <v>30.683399999999999</v>
      </c>
      <c r="L285">
        <v>66</v>
      </c>
      <c r="M285">
        <v>27.934200000000001</v>
      </c>
      <c r="N285">
        <v>59</v>
      </c>
      <c r="O285">
        <v>26.742999999999999</v>
      </c>
      <c r="P285">
        <v>56</v>
      </c>
      <c r="Q285">
        <v>23.644400000000001</v>
      </c>
      <c r="R285">
        <v>28</v>
      </c>
      <c r="S285">
        <v>21.546700000000001</v>
      </c>
    </row>
    <row r="286" spans="1:19">
      <c r="A286" t="s">
        <v>18</v>
      </c>
      <c r="B286">
        <v>2047</v>
      </c>
      <c r="C286">
        <v>11</v>
      </c>
      <c r="D286">
        <v>0.9</v>
      </c>
      <c r="E286" t="s">
        <v>31</v>
      </c>
      <c r="F286">
        <v>24</v>
      </c>
      <c r="G286">
        <v>12.424799999999999</v>
      </c>
      <c r="H286">
        <v>26</v>
      </c>
      <c r="I286">
        <v>21.317</v>
      </c>
      <c r="J286">
        <v>27</v>
      </c>
      <c r="K286">
        <v>14.1671</v>
      </c>
      <c r="L286">
        <v>27</v>
      </c>
      <c r="M286">
        <v>13.6357</v>
      </c>
      <c r="N286">
        <v>26</v>
      </c>
      <c r="O286">
        <v>14.025399999999999</v>
      </c>
      <c r="P286">
        <v>21</v>
      </c>
      <c r="Q286">
        <v>11.5413</v>
      </c>
      <c r="R286">
        <v>25</v>
      </c>
      <c r="S286">
        <v>21.619900000000001</v>
      </c>
    </row>
    <row r="287" spans="1:19">
      <c r="A287" t="s">
        <v>18</v>
      </c>
      <c r="B287">
        <v>2047</v>
      </c>
      <c r="C287">
        <v>11</v>
      </c>
      <c r="D287">
        <v>0.9</v>
      </c>
      <c r="E287" t="s">
        <v>32</v>
      </c>
      <c r="F287">
        <v>13</v>
      </c>
      <c r="G287">
        <v>10.218999999999999</v>
      </c>
      <c r="H287">
        <v>12</v>
      </c>
      <c r="I287">
        <v>12</v>
      </c>
      <c r="J287">
        <v>30</v>
      </c>
      <c r="K287">
        <v>24.9436</v>
      </c>
      <c r="L287">
        <v>25</v>
      </c>
      <c r="M287">
        <v>21.864799999999999</v>
      </c>
      <c r="N287">
        <v>30</v>
      </c>
      <c r="O287">
        <v>22.208600000000001</v>
      </c>
      <c r="P287">
        <v>25</v>
      </c>
      <c r="Q287">
        <v>18.932099999999998</v>
      </c>
      <c r="R287">
        <v>12</v>
      </c>
      <c r="S287">
        <v>10.3698</v>
      </c>
    </row>
    <row r="288" spans="1:19">
      <c r="A288" t="s">
        <v>18</v>
      </c>
      <c r="B288">
        <v>2047</v>
      </c>
      <c r="C288">
        <v>11</v>
      </c>
      <c r="D288">
        <v>0.9</v>
      </c>
      <c r="E288" t="s">
        <v>33</v>
      </c>
      <c r="F288">
        <v>27</v>
      </c>
      <c r="G288">
        <v>13.190099999999999</v>
      </c>
      <c r="H288">
        <v>33</v>
      </c>
      <c r="I288">
        <v>23.412600000000001</v>
      </c>
      <c r="J288">
        <v>50</v>
      </c>
      <c r="K288">
        <v>17.130600000000001</v>
      </c>
      <c r="L288">
        <v>32</v>
      </c>
      <c r="M288">
        <v>15.153700000000001</v>
      </c>
      <c r="N288">
        <v>47</v>
      </c>
      <c r="O288">
        <v>16.1343</v>
      </c>
      <c r="P288">
        <v>29</v>
      </c>
      <c r="Q288">
        <v>13.3942</v>
      </c>
      <c r="R288">
        <v>22</v>
      </c>
      <c r="S288">
        <v>21.0733</v>
      </c>
    </row>
    <row r="289" spans="1:19">
      <c r="A289" t="s">
        <v>18</v>
      </c>
      <c r="B289">
        <v>2047</v>
      </c>
      <c r="C289">
        <v>11</v>
      </c>
      <c r="D289">
        <v>0.9</v>
      </c>
      <c r="E289" t="s">
        <v>34</v>
      </c>
      <c r="F289">
        <v>65</v>
      </c>
      <c r="G289">
        <v>27.086500000000001</v>
      </c>
      <c r="H289">
        <v>39</v>
      </c>
      <c r="I289">
        <v>25.987300000000001</v>
      </c>
      <c r="J289">
        <v>69</v>
      </c>
      <c r="K289">
        <v>30.678999999999998</v>
      </c>
      <c r="L289">
        <v>65</v>
      </c>
      <c r="M289">
        <v>27.980899999999998</v>
      </c>
      <c r="N289">
        <v>59</v>
      </c>
      <c r="O289">
        <v>26.742999999999999</v>
      </c>
      <c r="P289">
        <v>56</v>
      </c>
      <c r="Q289">
        <v>23.8368</v>
      </c>
      <c r="R289">
        <v>28</v>
      </c>
      <c r="S289">
        <v>21.546700000000001</v>
      </c>
    </row>
    <row r="290" spans="1:19">
      <c r="A290" t="s">
        <v>19</v>
      </c>
      <c r="B290">
        <v>4095</v>
      </c>
      <c r="C290">
        <v>12</v>
      </c>
      <c r="D290">
        <v>0.1</v>
      </c>
      <c r="E290" t="s">
        <v>31</v>
      </c>
      <c r="F290">
        <v>30</v>
      </c>
      <c r="G290">
        <v>14.505599999999999</v>
      </c>
      <c r="H290">
        <v>29</v>
      </c>
      <c r="I290">
        <v>26.252500000000001</v>
      </c>
      <c r="J290">
        <v>30</v>
      </c>
      <c r="K290">
        <v>16.336400000000001</v>
      </c>
      <c r="L290">
        <v>29</v>
      </c>
      <c r="M290">
        <v>15.8108</v>
      </c>
      <c r="N290">
        <v>28</v>
      </c>
      <c r="O290">
        <v>15.396599999999999</v>
      </c>
      <c r="P290">
        <v>25</v>
      </c>
      <c r="Q290">
        <v>13.2613</v>
      </c>
      <c r="R290">
        <v>27</v>
      </c>
      <c r="S290">
        <v>23.8659</v>
      </c>
    </row>
    <row r="291" spans="1:19">
      <c r="A291" t="s">
        <v>19</v>
      </c>
      <c r="B291">
        <v>4095</v>
      </c>
      <c r="C291">
        <v>12</v>
      </c>
      <c r="D291">
        <v>0.1</v>
      </c>
      <c r="E291" t="s">
        <v>32</v>
      </c>
      <c r="F291">
        <v>14</v>
      </c>
      <c r="G291">
        <v>11.2455</v>
      </c>
      <c r="H291">
        <v>13</v>
      </c>
      <c r="I291">
        <v>13</v>
      </c>
      <c r="J291">
        <v>32</v>
      </c>
      <c r="K291">
        <v>27.029499999999999</v>
      </c>
      <c r="L291">
        <v>27</v>
      </c>
      <c r="M291">
        <v>23.933599999999998</v>
      </c>
      <c r="N291">
        <v>32</v>
      </c>
      <c r="O291">
        <v>24.2759</v>
      </c>
      <c r="P291">
        <v>27</v>
      </c>
      <c r="Q291">
        <v>21.017299999999999</v>
      </c>
      <c r="R291">
        <v>13</v>
      </c>
      <c r="S291">
        <v>11.545500000000001</v>
      </c>
    </row>
    <row r="292" spans="1:19">
      <c r="A292" t="s">
        <v>19</v>
      </c>
      <c r="B292">
        <v>4095</v>
      </c>
      <c r="C292">
        <v>12</v>
      </c>
      <c r="D292">
        <v>0.1</v>
      </c>
      <c r="E292" t="s">
        <v>33</v>
      </c>
      <c r="F292">
        <v>32</v>
      </c>
      <c r="G292">
        <v>15.134499999999999</v>
      </c>
      <c r="H292">
        <v>33</v>
      </c>
      <c r="I292">
        <v>26.800799999999999</v>
      </c>
      <c r="J292">
        <v>50</v>
      </c>
      <c r="K292">
        <v>19.1112</v>
      </c>
      <c r="L292">
        <v>34</v>
      </c>
      <c r="M292">
        <v>17.1036</v>
      </c>
      <c r="N292">
        <v>47</v>
      </c>
      <c r="O292">
        <v>17.117699999999999</v>
      </c>
      <c r="P292">
        <v>30</v>
      </c>
      <c r="Q292">
        <v>14.5192</v>
      </c>
      <c r="R292">
        <v>28</v>
      </c>
      <c r="S292">
        <v>22.890799999999999</v>
      </c>
    </row>
    <row r="293" spans="1:19">
      <c r="A293" t="s">
        <v>19</v>
      </c>
      <c r="B293">
        <v>4095</v>
      </c>
      <c r="C293">
        <v>12</v>
      </c>
      <c r="D293">
        <v>0.1</v>
      </c>
      <c r="E293" t="s">
        <v>34</v>
      </c>
      <c r="F293">
        <v>73</v>
      </c>
      <c r="G293">
        <v>29.737300000000001</v>
      </c>
      <c r="H293">
        <v>43</v>
      </c>
      <c r="I293">
        <v>28.541599999999999</v>
      </c>
      <c r="J293">
        <v>73</v>
      </c>
      <c r="K293">
        <v>33.627400000000002</v>
      </c>
      <c r="L293">
        <v>66</v>
      </c>
      <c r="M293">
        <v>30.817799999999998</v>
      </c>
      <c r="N293">
        <v>61</v>
      </c>
      <c r="O293">
        <v>29.675000000000001</v>
      </c>
      <c r="P293">
        <v>62</v>
      </c>
      <c r="Q293">
        <v>26.741099999999999</v>
      </c>
      <c r="R293">
        <v>28</v>
      </c>
      <c r="S293">
        <v>24.4877</v>
      </c>
    </row>
    <row r="294" spans="1:19">
      <c r="A294" t="s">
        <v>19</v>
      </c>
      <c r="B294">
        <v>4095</v>
      </c>
      <c r="C294">
        <v>12</v>
      </c>
      <c r="D294">
        <v>0.2</v>
      </c>
      <c r="E294" t="s">
        <v>31</v>
      </c>
      <c r="F294">
        <v>29</v>
      </c>
      <c r="G294">
        <v>14.0855</v>
      </c>
      <c r="H294">
        <v>28</v>
      </c>
      <c r="I294">
        <v>25.232199999999999</v>
      </c>
      <c r="J294">
        <v>29</v>
      </c>
      <c r="K294">
        <v>15.8576</v>
      </c>
      <c r="L294">
        <v>28</v>
      </c>
      <c r="M294">
        <v>15.3073</v>
      </c>
      <c r="N294">
        <v>28</v>
      </c>
      <c r="O294">
        <v>15.396599999999999</v>
      </c>
      <c r="P294">
        <v>24</v>
      </c>
      <c r="Q294">
        <v>13.2537</v>
      </c>
      <c r="R294">
        <v>27</v>
      </c>
      <c r="S294">
        <v>23.8659</v>
      </c>
    </row>
    <row r="295" spans="1:19">
      <c r="A295" t="s">
        <v>19</v>
      </c>
      <c r="B295">
        <v>4095</v>
      </c>
      <c r="C295">
        <v>12</v>
      </c>
      <c r="D295">
        <v>0.2</v>
      </c>
      <c r="E295" t="s">
        <v>32</v>
      </c>
      <c r="F295">
        <v>14</v>
      </c>
      <c r="G295">
        <v>11.245900000000001</v>
      </c>
      <c r="H295">
        <v>13</v>
      </c>
      <c r="I295">
        <v>13</v>
      </c>
      <c r="J295">
        <v>32</v>
      </c>
      <c r="K295">
        <v>27.013999999999999</v>
      </c>
      <c r="L295">
        <v>27</v>
      </c>
      <c r="M295">
        <v>23.915299999999998</v>
      </c>
      <c r="N295">
        <v>32</v>
      </c>
      <c r="O295">
        <v>24.2759</v>
      </c>
      <c r="P295">
        <v>27</v>
      </c>
      <c r="Q295">
        <v>20.96</v>
      </c>
      <c r="R295">
        <v>13</v>
      </c>
      <c r="S295">
        <v>11.545500000000001</v>
      </c>
    </row>
    <row r="296" spans="1:19">
      <c r="A296" t="s">
        <v>19</v>
      </c>
      <c r="B296">
        <v>4095</v>
      </c>
      <c r="C296">
        <v>12</v>
      </c>
      <c r="D296">
        <v>0.2</v>
      </c>
      <c r="E296" t="s">
        <v>33</v>
      </c>
      <c r="F296">
        <v>37</v>
      </c>
      <c r="G296">
        <v>14.9771</v>
      </c>
      <c r="H296">
        <v>37</v>
      </c>
      <c r="I296">
        <v>28.238299999999999</v>
      </c>
      <c r="J296">
        <v>49</v>
      </c>
      <c r="K296">
        <v>18.997699999999998</v>
      </c>
      <c r="L296">
        <v>36</v>
      </c>
      <c r="M296">
        <v>16.968</v>
      </c>
      <c r="N296">
        <v>47</v>
      </c>
      <c r="O296">
        <v>17.117699999999999</v>
      </c>
      <c r="P296">
        <v>28</v>
      </c>
      <c r="Q296">
        <v>14.516999999999999</v>
      </c>
      <c r="R296">
        <v>28</v>
      </c>
      <c r="S296">
        <v>22.890799999999999</v>
      </c>
    </row>
    <row r="297" spans="1:19">
      <c r="A297" t="s">
        <v>19</v>
      </c>
      <c r="B297">
        <v>4095</v>
      </c>
      <c r="C297">
        <v>12</v>
      </c>
      <c r="D297">
        <v>0.2</v>
      </c>
      <c r="E297" t="s">
        <v>34</v>
      </c>
      <c r="F297">
        <v>75</v>
      </c>
      <c r="G297">
        <v>29.7852</v>
      </c>
      <c r="H297">
        <v>43</v>
      </c>
      <c r="I297">
        <v>28.590699999999998</v>
      </c>
      <c r="J297">
        <v>69</v>
      </c>
      <c r="K297">
        <v>33.5867</v>
      </c>
      <c r="L297">
        <v>72</v>
      </c>
      <c r="M297">
        <v>30.6008</v>
      </c>
      <c r="N297">
        <v>61</v>
      </c>
      <c r="O297">
        <v>29.675000000000001</v>
      </c>
      <c r="P297">
        <v>61</v>
      </c>
      <c r="Q297">
        <v>26.673300000000001</v>
      </c>
      <c r="R297">
        <v>28</v>
      </c>
      <c r="S297">
        <v>24.4877</v>
      </c>
    </row>
    <row r="298" spans="1:19">
      <c r="A298" t="s">
        <v>19</v>
      </c>
      <c r="B298">
        <v>4095</v>
      </c>
      <c r="C298">
        <v>12</v>
      </c>
      <c r="D298">
        <v>0.3</v>
      </c>
      <c r="E298" t="s">
        <v>31</v>
      </c>
      <c r="F298">
        <v>30</v>
      </c>
      <c r="G298">
        <v>14.005000000000001</v>
      </c>
      <c r="H298">
        <v>29</v>
      </c>
      <c r="I298">
        <v>24.826799999999999</v>
      </c>
      <c r="J298">
        <v>30</v>
      </c>
      <c r="K298">
        <v>15.7828</v>
      </c>
      <c r="L298">
        <v>29</v>
      </c>
      <c r="M298">
        <v>15.243</v>
      </c>
      <c r="N298">
        <v>28</v>
      </c>
      <c r="O298">
        <v>15.396599999999999</v>
      </c>
      <c r="P298">
        <v>25</v>
      </c>
      <c r="Q298">
        <v>13.1426</v>
      </c>
      <c r="R298">
        <v>27</v>
      </c>
      <c r="S298">
        <v>23.8659</v>
      </c>
    </row>
    <row r="299" spans="1:19">
      <c r="A299" t="s">
        <v>19</v>
      </c>
      <c r="B299">
        <v>4095</v>
      </c>
      <c r="C299">
        <v>12</v>
      </c>
      <c r="D299">
        <v>0.3</v>
      </c>
      <c r="E299" t="s">
        <v>32</v>
      </c>
      <c r="F299">
        <v>14</v>
      </c>
      <c r="G299">
        <v>11.238899999999999</v>
      </c>
      <c r="H299">
        <v>14</v>
      </c>
      <c r="I299">
        <v>13.006500000000001</v>
      </c>
      <c r="J299">
        <v>32</v>
      </c>
      <c r="K299">
        <v>27.011299999999999</v>
      </c>
      <c r="L299">
        <v>28</v>
      </c>
      <c r="M299">
        <v>23.9084</v>
      </c>
      <c r="N299">
        <v>32</v>
      </c>
      <c r="O299">
        <v>24.2759</v>
      </c>
      <c r="P299">
        <v>27</v>
      </c>
      <c r="Q299">
        <v>20.986599999999999</v>
      </c>
      <c r="R299">
        <v>13</v>
      </c>
      <c r="S299">
        <v>11.545500000000001</v>
      </c>
    </row>
    <row r="300" spans="1:19">
      <c r="A300" t="s">
        <v>19</v>
      </c>
      <c r="B300">
        <v>4095</v>
      </c>
      <c r="C300">
        <v>12</v>
      </c>
      <c r="D300">
        <v>0.3</v>
      </c>
      <c r="E300" t="s">
        <v>33</v>
      </c>
      <c r="F300">
        <v>34</v>
      </c>
      <c r="G300">
        <v>14.6816</v>
      </c>
      <c r="H300">
        <v>35</v>
      </c>
      <c r="I300">
        <v>26.263000000000002</v>
      </c>
      <c r="J300">
        <v>49</v>
      </c>
      <c r="K300">
        <v>18.707599999999999</v>
      </c>
      <c r="L300">
        <v>33</v>
      </c>
      <c r="M300">
        <v>16.661200000000001</v>
      </c>
      <c r="N300">
        <v>47</v>
      </c>
      <c r="O300">
        <v>17.117699999999999</v>
      </c>
      <c r="P300">
        <v>28</v>
      </c>
      <c r="Q300">
        <v>14.576599999999999</v>
      </c>
      <c r="R300">
        <v>28</v>
      </c>
      <c r="S300">
        <v>22.890799999999999</v>
      </c>
    </row>
    <row r="301" spans="1:19">
      <c r="A301" t="s">
        <v>19</v>
      </c>
      <c r="B301">
        <v>4095</v>
      </c>
      <c r="C301">
        <v>12</v>
      </c>
      <c r="D301">
        <v>0.3</v>
      </c>
      <c r="E301" t="s">
        <v>34</v>
      </c>
      <c r="F301">
        <v>73</v>
      </c>
      <c r="G301">
        <v>29.773099999999999</v>
      </c>
      <c r="H301">
        <v>44</v>
      </c>
      <c r="I301">
        <v>28.686699999999998</v>
      </c>
      <c r="J301">
        <v>75</v>
      </c>
      <c r="K301">
        <v>33.648800000000001</v>
      </c>
      <c r="L301">
        <v>67</v>
      </c>
      <c r="M301">
        <v>30.741399999999999</v>
      </c>
      <c r="N301">
        <v>61</v>
      </c>
      <c r="O301">
        <v>29.675000000000001</v>
      </c>
      <c r="P301">
        <v>59</v>
      </c>
      <c r="Q301">
        <v>26.715499999999999</v>
      </c>
      <c r="R301">
        <v>28</v>
      </c>
      <c r="S301">
        <v>24.4877</v>
      </c>
    </row>
    <row r="302" spans="1:19">
      <c r="A302" t="s">
        <v>19</v>
      </c>
      <c r="B302">
        <v>4095</v>
      </c>
      <c r="C302">
        <v>12</v>
      </c>
      <c r="D302">
        <v>0.4</v>
      </c>
      <c r="E302" t="s">
        <v>31</v>
      </c>
      <c r="F302">
        <v>29</v>
      </c>
      <c r="G302">
        <v>14.001300000000001</v>
      </c>
      <c r="H302">
        <v>28</v>
      </c>
      <c r="I302">
        <v>24.6629</v>
      </c>
      <c r="J302">
        <v>29</v>
      </c>
      <c r="K302">
        <v>15.770200000000001</v>
      </c>
      <c r="L302">
        <v>28</v>
      </c>
      <c r="M302">
        <v>15.2233</v>
      </c>
      <c r="N302">
        <v>28</v>
      </c>
      <c r="O302">
        <v>15.396599999999999</v>
      </c>
      <c r="P302">
        <v>23</v>
      </c>
      <c r="Q302">
        <v>13.091100000000001</v>
      </c>
      <c r="R302">
        <v>27</v>
      </c>
      <c r="S302">
        <v>23.8659</v>
      </c>
    </row>
    <row r="303" spans="1:19">
      <c r="A303" t="s">
        <v>19</v>
      </c>
      <c r="B303">
        <v>4095</v>
      </c>
      <c r="C303">
        <v>12</v>
      </c>
      <c r="D303">
        <v>0.4</v>
      </c>
      <c r="E303" t="s">
        <v>32</v>
      </c>
      <c r="F303">
        <v>15</v>
      </c>
      <c r="G303">
        <v>11.240500000000001</v>
      </c>
      <c r="H303">
        <v>14</v>
      </c>
      <c r="I303">
        <v>13.0124</v>
      </c>
      <c r="J303">
        <v>32</v>
      </c>
      <c r="K303">
        <v>27.004799999999999</v>
      </c>
      <c r="L303">
        <v>28</v>
      </c>
      <c r="M303">
        <v>23.904</v>
      </c>
      <c r="N303">
        <v>32</v>
      </c>
      <c r="O303">
        <v>24.2759</v>
      </c>
      <c r="P303">
        <v>27</v>
      </c>
      <c r="Q303">
        <v>20.993200000000002</v>
      </c>
      <c r="R303">
        <v>13</v>
      </c>
      <c r="S303">
        <v>11.545500000000001</v>
      </c>
    </row>
    <row r="304" spans="1:19">
      <c r="A304" t="s">
        <v>19</v>
      </c>
      <c r="B304">
        <v>4095</v>
      </c>
      <c r="C304">
        <v>12</v>
      </c>
      <c r="D304">
        <v>0.4</v>
      </c>
      <c r="E304" t="s">
        <v>33</v>
      </c>
      <c r="F304">
        <v>32</v>
      </c>
      <c r="G304">
        <v>15.1477</v>
      </c>
      <c r="H304">
        <v>32</v>
      </c>
      <c r="I304">
        <v>27.105499999999999</v>
      </c>
      <c r="J304">
        <v>49</v>
      </c>
      <c r="K304">
        <v>19.163699999999999</v>
      </c>
      <c r="L304">
        <v>32</v>
      </c>
      <c r="M304">
        <v>17.1541</v>
      </c>
      <c r="N304">
        <v>47</v>
      </c>
      <c r="O304">
        <v>17.117699999999999</v>
      </c>
      <c r="P304">
        <v>28</v>
      </c>
      <c r="Q304">
        <v>14.499599999999999</v>
      </c>
      <c r="R304">
        <v>28</v>
      </c>
      <c r="S304">
        <v>22.890799999999999</v>
      </c>
    </row>
    <row r="305" spans="1:19">
      <c r="A305" t="s">
        <v>19</v>
      </c>
      <c r="B305">
        <v>4095</v>
      </c>
      <c r="C305">
        <v>12</v>
      </c>
      <c r="D305">
        <v>0.4</v>
      </c>
      <c r="E305" t="s">
        <v>34</v>
      </c>
      <c r="F305">
        <v>81</v>
      </c>
      <c r="G305">
        <v>29.820599999999999</v>
      </c>
      <c r="H305">
        <v>44</v>
      </c>
      <c r="I305">
        <v>28.744299999999999</v>
      </c>
      <c r="J305">
        <v>75</v>
      </c>
      <c r="K305">
        <v>33.639200000000002</v>
      </c>
      <c r="L305">
        <v>69</v>
      </c>
      <c r="M305">
        <v>30.7499</v>
      </c>
      <c r="N305">
        <v>61</v>
      </c>
      <c r="O305">
        <v>29.675000000000001</v>
      </c>
      <c r="P305">
        <v>72</v>
      </c>
      <c r="Q305">
        <v>26.6723</v>
      </c>
      <c r="R305">
        <v>28</v>
      </c>
      <c r="S305">
        <v>24.4877</v>
      </c>
    </row>
    <row r="306" spans="1:19">
      <c r="A306" t="s">
        <v>19</v>
      </c>
      <c r="B306">
        <v>4095</v>
      </c>
      <c r="C306">
        <v>12</v>
      </c>
      <c r="D306">
        <v>0.5</v>
      </c>
      <c r="E306" t="s">
        <v>31</v>
      </c>
      <c r="F306">
        <v>29</v>
      </c>
      <c r="G306">
        <v>13.954000000000001</v>
      </c>
      <c r="H306">
        <v>29</v>
      </c>
      <c r="I306">
        <v>25.244499999999999</v>
      </c>
      <c r="J306">
        <v>30</v>
      </c>
      <c r="K306">
        <v>15.7173</v>
      </c>
      <c r="L306">
        <v>28</v>
      </c>
      <c r="M306">
        <v>15.1905</v>
      </c>
      <c r="N306">
        <v>28</v>
      </c>
      <c r="O306">
        <v>15.396599999999999</v>
      </c>
      <c r="P306">
        <v>25</v>
      </c>
      <c r="Q306">
        <v>13.091799999999999</v>
      </c>
      <c r="R306">
        <v>27</v>
      </c>
      <c r="S306">
        <v>23.8659</v>
      </c>
    </row>
    <row r="307" spans="1:19">
      <c r="A307" t="s">
        <v>19</v>
      </c>
      <c r="B307">
        <v>4095</v>
      </c>
      <c r="C307">
        <v>12</v>
      </c>
      <c r="D307">
        <v>0.5</v>
      </c>
      <c r="E307" t="s">
        <v>32</v>
      </c>
      <c r="F307">
        <v>14</v>
      </c>
      <c r="G307">
        <v>11.2326</v>
      </c>
      <c r="H307">
        <v>14</v>
      </c>
      <c r="I307">
        <v>13.0113</v>
      </c>
      <c r="J307">
        <v>32</v>
      </c>
      <c r="K307">
        <v>26.9876</v>
      </c>
      <c r="L307">
        <v>28</v>
      </c>
      <c r="M307">
        <v>23.907599999999999</v>
      </c>
      <c r="N307">
        <v>32</v>
      </c>
      <c r="O307">
        <v>24.2759</v>
      </c>
      <c r="P307">
        <v>27</v>
      </c>
      <c r="Q307">
        <v>20.9634</v>
      </c>
      <c r="R307">
        <v>13</v>
      </c>
      <c r="S307">
        <v>11.545500000000001</v>
      </c>
    </row>
    <row r="308" spans="1:19">
      <c r="A308" t="s">
        <v>19</v>
      </c>
      <c r="B308">
        <v>4095</v>
      </c>
      <c r="C308">
        <v>12</v>
      </c>
      <c r="D308">
        <v>0.5</v>
      </c>
      <c r="E308" t="s">
        <v>33</v>
      </c>
      <c r="F308">
        <v>31</v>
      </c>
      <c r="G308">
        <v>14.579599999999999</v>
      </c>
      <c r="H308">
        <v>32</v>
      </c>
      <c r="I308">
        <v>25.818999999999999</v>
      </c>
      <c r="J308">
        <v>56</v>
      </c>
      <c r="K308">
        <v>18.599299999999999</v>
      </c>
      <c r="L308">
        <v>33</v>
      </c>
      <c r="M308">
        <v>16.5808</v>
      </c>
      <c r="N308">
        <v>47</v>
      </c>
      <c r="O308">
        <v>17.117699999999999</v>
      </c>
      <c r="P308">
        <v>29</v>
      </c>
      <c r="Q308">
        <v>15.185600000000001</v>
      </c>
      <c r="R308">
        <v>28</v>
      </c>
      <c r="S308">
        <v>22.890799999999999</v>
      </c>
    </row>
    <row r="309" spans="1:19">
      <c r="A309" t="s">
        <v>19</v>
      </c>
      <c r="B309">
        <v>4095</v>
      </c>
      <c r="C309">
        <v>12</v>
      </c>
      <c r="D309">
        <v>0.5</v>
      </c>
      <c r="E309" t="s">
        <v>34</v>
      </c>
      <c r="F309">
        <v>71</v>
      </c>
      <c r="G309">
        <v>29.8567</v>
      </c>
      <c r="H309">
        <v>47</v>
      </c>
      <c r="I309">
        <v>28.815799999999999</v>
      </c>
      <c r="J309">
        <v>75</v>
      </c>
      <c r="K309">
        <v>33.574100000000001</v>
      </c>
      <c r="L309">
        <v>69</v>
      </c>
      <c r="M309">
        <v>30.788699999999999</v>
      </c>
      <c r="N309">
        <v>61</v>
      </c>
      <c r="O309">
        <v>29.675000000000001</v>
      </c>
      <c r="P309">
        <v>59</v>
      </c>
      <c r="Q309">
        <v>26.629799999999999</v>
      </c>
      <c r="R309">
        <v>28</v>
      </c>
      <c r="S309">
        <v>24.4877</v>
      </c>
    </row>
    <row r="310" spans="1:19">
      <c r="A310" t="s">
        <v>19</v>
      </c>
      <c r="B310">
        <v>4095</v>
      </c>
      <c r="C310">
        <v>12</v>
      </c>
      <c r="D310">
        <v>0.6</v>
      </c>
      <c r="E310" t="s">
        <v>31</v>
      </c>
      <c r="F310">
        <v>30</v>
      </c>
      <c r="G310">
        <v>13.939500000000001</v>
      </c>
      <c r="H310">
        <v>29</v>
      </c>
      <c r="I310">
        <v>24.7088</v>
      </c>
      <c r="J310">
        <v>30</v>
      </c>
      <c r="K310">
        <v>15.6846</v>
      </c>
      <c r="L310">
        <v>30</v>
      </c>
      <c r="M310">
        <v>15.1585</v>
      </c>
      <c r="N310">
        <v>28</v>
      </c>
      <c r="O310">
        <v>15.396599999999999</v>
      </c>
      <c r="P310">
        <v>25</v>
      </c>
      <c r="Q310">
        <v>12.988300000000001</v>
      </c>
      <c r="R310">
        <v>27</v>
      </c>
      <c r="S310">
        <v>23.8659</v>
      </c>
    </row>
    <row r="311" spans="1:19">
      <c r="A311" t="s">
        <v>19</v>
      </c>
      <c r="B311">
        <v>4095</v>
      </c>
      <c r="C311">
        <v>12</v>
      </c>
      <c r="D311">
        <v>0.6</v>
      </c>
      <c r="E311" t="s">
        <v>32</v>
      </c>
      <c r="F311">
        <v>14</v>
      </c>
      <c r="G311">
        <v>11.2287</v>
      </c>
      <c r="H311">
        <v>14</v>
      </c>
      <c r="I311">
        <v>13.004899999999999</v>
      </c>
      <c r="J311">
        <v>32</v>
      </c>
      <c r="K311">
        <v>26.985800000000001</v>
      </c>
      <c r="L311">
        <v>29</v>
      </c>
      <c r="M311">
        <v>23.9023</v>
      </c>
      <c r="N311">
        <v>32</v>
      </c>
      <c r="O311">
        <v>24.2759</v>
      </c>
      <c r="P311">
        <v>27</v>
      </c>
      <c r="Q311">
        <v>21.035900000000002</v>
      </c>
      <c r="R311">
        <v>13</v>
      </c>
      <c r="S311">
        <v>11.545500000000001</v>
      </c>
    </row>
    <row r="312" spans="1:19">
      <c r="A312" t="s">
        <v>19</v>
      </c>
      <c r="B312">
        <v>4095</v>
      </c>
      <c r="C312">
        <v>12</v>
      </c>
      <c r="D312">
        <v>0.6</v>
      </c>
      <c r="E312" t="s">
        <v>33</v>
      </c>
      <c r="F312">
        <v>31</v>
      </c>
      <c r="G312">
        <v>15.1365</v>
      </c>
      <c r="H312">
        <v>35</v>
      </c>
      <c r="I312">
        <v>26.8599</v>
      </c>
      <c r="J312">
        <v>51</v>
      </c>
      <c r="K312">
        <v>19.142299999999999</v>
      </c>
      <c r="L312">
        <v>33</v>
      </c>
      <c r="M312">
        <v>17.119</v>
      </c>
      <c r="N312">
        <v>47</v>
      </c>
      <c r="O312">
        <v>17.117699999999999</v>
      </c>
      <c r="P312">
        <v>27</v>
      </c>
      <c r="Q312">
        <v>14.6432</v>
      </c>
      <c r="R312">
        <v>28</v>
      </c>
      <c r="S312">
        <v>22.890799999999999</v>
      </c>
    </row>
    <row r="313" spans="1:19">
      <c r="A313" t="s">
        <v>19</v>
      </c>
      <c r="B313">
        <v>4095</v>
      </c>
      <c r="C313">
        <v>12</v>
      </c>
      <c r="D313">
        <v>0.6</v>
      </c>
      <c r="E313" t="s">
        <v>34</v>
      </c>
      <c r="F313">
        <v>71</v>
      </c>
      <c r="G313">
        <v>29.910399999999999</v>
      </c>
      <c r="H313">
        <v>43</v>
      </c>
      <c r="I313">
        <v>28.866399999999999</v>
      </c>
      <c r="J313">
        <v>79</v>
      </c>
      <c r="K313">
        <v>33.583500000000001</v>
      </c>
      <c r="L313">
        <v>73</v>
      </c>
      <c r="M313">
        <v>30.764900000000001</v>
      </c>
      <c r="N313">
        <v>61</v>
      </c>
      <c r="O313">
        <v>29.675000000000001</v>
      </c>
      <c r="P313">
        <v>57</v>
      </c>
      <c r="Q313">
        <v>26.805599999999998</v>
      </c>
      <c r="R313">
        <v>28</v>
      </c>
      <c r="S313">
        <v>24.4877</v>
      </c>
    </row>
    <row r="314" spans="1:19">
      <c r="A314" t="s">
        <v>19</v>
      </c>
      <c r="B314">
        <v>4095</v>
      </c>
      <c r="C314">
        <v>12</v>
      </c>
      <c r="D314">
        <v>0.7</v>
      </c>
      <c r="E314" t="s">
        <v>31</v>
      </c>
      <c r="F314">
        <v>28</v>
      </c>
      <c r="G314">
        <v>13.807399999999999</v>
      </c>
      <c r="H314">
        <v>28</v>
      </c>
      <c r="I314">
        <v>24.424700000000001</v>
      </c>
      <c r="J314">
        <v>29</v>
      </c>
      <c r="K314">
        <v>15.518000000000001</v>
      </c>
      <c r="L314">
        <v>29</v>
      </c>
      <c r="M314">
        <v>14.997999999999999</v>
      </c>
      <c r="N314">
        <v>28</v>
      </c>
      <c r="O314">
        <v>15.396599999999999</v>
      </c>
      <c r="P314">
        <v>25</v>
      </c>
      <c r="Q314">
        <v>12.988300000000001</v>
      </c>
      <c r="R314">
        <v>27</v>
      </c>
      <c r="S314">
        <v>23.8659</v>
      </c>
    </row>
    <row r="315" spans="1:19">
      <c r="A315" t="s">
        <v>19</v>
      </c>
      <c r="B315">
        <v>4095</v>
      </c>
      <c r="C315">
        <v>12</v>
      </c>
      <c r="D315">
        <v>0.7</v>
      </c>
      <c r="E315" t="s">
        <v>32</v>
      </c>
      <c r="F315">
        <v>15</v>
      </c>
      <c r="G315">
        <v>11.246499999999999</v>
      </c>
      <c r="H315">
        <v>14</v>
      </c>
      <c r="I315">
        <v>13.1074</v>
      </c>
      <c r="J315">
        <v>34</v>
      </c>
      <c r="K315">
        <v>27.017900000000001</v>
      </c>
      <c r="L315">
        <v>29</v>
      </c>
      <c r="M315">
        <v>23.926200000000001</v>
      </c>
      <c r="N315">
        <v>32</v>
      </c>
      <c r="O315">
        <v>24.2759</v>
      </c>
      <c r="P315">
        <v>27</v>
      </c>
      <c r="Q315">
        <v>21.012899999999998</v>
      </c>
      <c r="R315">
        <v>13</v>
      </c>
      <c r="S315">
        <v>11.545500000000001</v>
      </c>
    </row>
    <row r="316" spans="1:19">
      <c r="A316" t="s">
        <v>19</v>
      </c>
      <c r="B316">
        <v>4095</v>
      </c>
      <c r="C316">
        <v>12</v>
      </c>
      <c r="D316">
        <v>0.7</v>
      </c>
      <c r="E316" t="s">
        <v>33</v>
      </c>
      <c r="F316">
        <v>35</v>
      </c>
      <c r="G316">
        <v>15.148300000000001</v>
      </c>
      <c r="H316">
        <v>36</v>
      </c>
      <c r="I316">
        <v>27.2027</v>
      </c>
      <c r="J316">
        <v>57</v>
      </c>
      <c r="K316">
        <v>19.152799999999999</v>
      </c>
      <c r="L316">
        <v>35</v>
      </c>
      <c r="M316">
        <v>17.1496</v>
      </c>
      <c r="N316">
        <v>47</v>
      </c>
      <c r="O316">
        <v>17.117699999999999</v>
      </c>
      <c r="P316">
        <v>34</v>
      </c>
      <c r="Q316">
        <v>15.927</v>
      </c>
      <c r="R316">
        <v>28</v>
      </c>
      <c r="S316">
        <v>22.890799999999999</v>
      </c>
    </row>
    <row r="317" spans="1:19">
      <c r="A317" t="s">
        <v>19</v>
      </c>
      <c r="B317">
        <v>4095</v>
      </c>
      <c r="C317">
        <v>12</v>
      </c>
      <c r="D317">
        <v>0.7</v>
      </c>
      <c r="E317" t="s">
        <v>34</v>
      </c>
      <c r="F317">
        <v>73</v>
      </c>
      <c r="G317">
        <v>29.922000000000001</v>
      </c>
      <c r="H317">
        <v>42</v>
      </c>
      <c r="I317">
        <v>28.854800000000001</v>
      </c>
      <c r="J317">
        <v>85</v>
      </c>
      <c r="K317">
        <v>33.587499999999999</v>
      </c>
      <c r="L317">
        <v>71</v>
      </c>
      <c r="M317">
        <v>30.804300000000001</v>
      </c>
      <c r="N317">
        <v>61</v>
      </c>
      <c r="O317">
        <v>29.675000000000001</v>
      </c>
      <c r="P317">
        <v>61</v>
      </c>
      <c r="Q317">
        <v>26.7392</v>
      </c>
      <c r="R317">
        <v>28</v>
      </c>
      <c r="S317">
        <v>24.4877</v>
      </c>
    </row>
    <row r="318" spans="1:19">
      <c r="A318" t="s">
        <v>19</v>
      </c>
      <c r="B318">
        <v>4095</v>
      </c>
      <c r="C318">
        <v>12</v>
      </c>
      <c r="D318">
        <v>0.8</v>
      </c>
      <c r="E318" t="s">
        <v>31</v>
      </c>
      <c r="F318">
        <v>29</v>
      </c>
      <c r="G318">
        <v>14.7478</v>
      </c>
      <c r="H318">
        <v>28</v>
      </c>
      <c r="I318">
        <v>25.010400000000001</v>
      </c>
      <c r="J318">
        <v>29</v>
      </c>
      <c r="K318">
        <v>16.465399999999999</v>
      </c>
      <c r="L318">
        <v>29</v>
      </c>
      <c r="M318">
        <v>15.9411</v>
      </c>
      <c r="N318">
        <v>28</v>
      </c>
      <c r="O318">
        <v>15.396599999999999</v>
      </c>
      <c r="P318">
        <v>23</v>
      </c>
      <c r="Q318">
        <v>13.910600000000001</v>
      </c>
      <c r="R318">
        <v>27</v>
      </c>
      <c r="S318">
        <v>23.8659</v>
      </c>
    </row>
    <row r="319" spans="1:19">
      <c r="A319" t="s">
        <v>19</v>
      </c>
      <c r="B319">
        <v>4095</v>
      </c>
      <c r="C319">
        <v>12</v>
      </c>
      <c r="D319">
        <v>0.8</v>
      </c>
      <c r="E319" t="s">
        <v>32</v>
      </c>
      <c r="F319">
        <v>14</v>
      </c>
      <c r="G319">
        <v>11.246600000000001</v>
      </c>
      <c r="H319">
        <v>14</v>
      </c>
      <c r="I319">
        <v>13.0244</v>
      </c>
      <c r="J319">
        <v>34</v>
      </c>
      <c r="K319">
        <v>26.984100000000002</v>
      </c>
      <c r="L319">
        <v>29</v>
      </c>
      <c r="M319">
        <v>23.902699999999999</v>
      </c>
      <c r="N319">
        <v>32</v>
      </c>
      <c r="O319">
        <v>24.2759</v>
      </c>
      <c r="P319">
        <v>27</v>
      </c>
      <c r="Q319">
        <v>20.966799999999999</v>
      </c>
      <c r="R319">
        <v>13</v>
      </c>
      <c r="S319">
        <v>11.545500000000001</v>
      </c>
    </row>
    <row r="320" spans="1:19">
      <c r="A320" t="s">
        <v>19</v>
      </c>
      <c r="B320">
        <v>4095</v>
      </c>
      <c r="C320">
        <v>12</v>
      </c>
      <c r="D320">
        <v>0.8</v>
      </c>
      <c r="E320" t="s">
        <v>33</v>
      </c>
      <c r="F320">
        <v>34</v>
      </c>
      <c r="G320">
        <v>14.6822</v>
      </c>
      <c r="H320">
        <v>34</v>
      </c>
      <c r="I320">
        <v>26.2866</v>
      </c>
      <c r="J320">
        <v>58</v>
      </c>
      <c r="K320">
        <v>18.686800000000002</v>
      </c>
      <c r="L320">
        <v>36</v>
      </c>
      <c r="M320">
        <v>16.695399999999999</v>
      </c>
      <c r="N320">
        <v>47</v>
      </c>
      <c r="O320">
        <v>17.117699999999999</v>
      </c>
      <c r="P320">
        <v>27</v>
      </c>
      <c r="Q320">
        <v>14.1937</v>
      </c>
      <c r="R320">
        <v>28</v>
      </c>
      <c r="S320">
        <v>22.890799999999999</v>
      </c>
    </row>
    <row r="321" spans="1:19">
      <c r="A321" t="s">
        <v>19</v>
      </c>
      <c r="B321">
        <v>4095</v>
      </c>
      <c r="C321">
        <v>12</v>
      </c>
      <c r="D321">
        <v>0.8</v>
      </c>
      <c r="E321" t="s">
        <v>34</v>
      </c>
      <c r="F321">
        <v>69</v>
      </c>
      <c r="G321">
        <v>29.935400000000001</v>
      </c>
      <c r="H321">
        <v>44</v>
      </c>
      <c r="I321">
        <v>28.908300000000001</v>
      </c>
      <c r="J321">
        <v>73</v>
      </c>
      <c r="K321">
        <v>33.597099999999998</v>
      </c>
      <c r="L321">
        <v>71</v>
      </c>
      <c r="M321">
        <v>30.827400000000001</v>
      </c>
      <c r="N321">
        <v>61</v>
      </c>
      <c r="O321">
        <v>29.675000000000001</v>
      </c>
      <c r="P321">
        <v>59</v>
      </c>
      <c r="Q321">
        <v>26.5944</v>
      </c>
      <c r="R321">
        <v>28</v>
      </c>
      <c r="S321">
        <v>24.4877</v>
      </c>
    </row>
    <row r="322" spans="1:19">
      <c r="A322" t="s">
        <v>19</v>
      </c>
      <c r="B322">
        <v>4095</v>
      </c>
      <c r="C322">
        <v>12</v>
      </c>
      <c r="D322">
        <v>0.9</v>
      </c>
      <c r="E322" t="s">
        <v>31</v>
      </c>
      <c r="F322">
        <v>27</v>
      </c>
      <c r="G322">
        <v>13.7098</v>
      </c>
      <c r="H322">
        <v>29</v>
      </c>
      <c r="I322">
        <v>24.1097</v>
      </c>
      <c r="J322">
        <v>30</v>
      </c>
      <c r="K322">
        <v>15.4376</v>
      </c>
      <c r="L322">
        <v>30</v>
      </c>
      <c r="M322">
        <v>14.9079</v>
      </c>
      <c r="N322">
        <v>28</v>
      </c>
      <c r="O322">
        <v>15.396599999999999</v>
      </c>
      <c r="P322">
        <v>25</v>
      </c>
      <c r="Q322">
        <v>12.9177</v>
      </c>
      <c r="R322">
        <v>27</v>
      </c>
      <c r="S322">
        <v>23.8659</v>
      </c>
    </row>
    <row r="323" spans="1:19">
      <c r="A323" t="s">
        <v>19</v>
      </c>
      <c r="B323">
        <v>4095</v>
      </c>
      <c r="C323">
        <v>12</v>
      </c>
      <c r="D323">
        <v>0.9</v>
      </c>
      <c r="E323" t="s">
        <v>32</v>
      </c>
      <c r="F323">
        <v>14</v>
      </c>
      <c r="G323">
        <v>11.229799999999999</v>
      </c>
      <c r="H323">
        <v>14</v>
      </c>
      <c r="I323">
        <v>13.002800000000001</v>
      </c>
      <c r="J323">
        <v>32</v>
      </c>
      <c r="K323">
        <v>26.965199999999999</v>
      </c>
      <c r="L323">
        <v>29</v>
      </c>
      <c r="M323">
        <v>23.889199999999999</v>
      </c>
      <c r="N323">
        <v>32</v>
      </c>
      <c r="O323">
        <v>24.2759</v>
      </c>
      <c r="P323">
        <v>27</v>
      </c>
      <c r="Q323">
        <v>21.011199999999999</v>
      </c>
      <c r="R323">
        <v>13</v>
      </c>
      <c r="S323">
        <v>11.545500000000001</v>
      </c>
    </row>
    <row r="324" spans="1:19">
      <c r="A324" t="s">
        <v>19</v>
      </c>
      <c r="B324">
        <v>4095</v>
      </c>
      <c r="C324">
        <v>12</v>
      </c>
      <c r="D324">
        <v>0.9</v>
      </c>
      <c r="E324" t="s">
        <v>33</v>
      </c>
      <c r="F324">
        <v>33</v>
      </c>
      <c r="G324">
        <v>14.766</v>
      </c>
      <c r="H324">
        <v>34</v>
      </c>
      <c r="I324">
        <v>26.697199999999999</v>
      </c>
      <c r="J324">
        <v>56</v>
      </c>
      <c r="K324">
        <v>18.796500000000002</v>
      </c>
      <c r="L324">
        <v>34</v>
      </c>
      <c r="M324">
        <v>16.7896</v>
      </c>
      <c r="N324">
        <v>47</v>
      </c>
      <c r="O324">
        <v>17.117699999999999</v>
      </c>
      <c r="P324">
        <v>29</v>
      </c>
      <c r="Q324">
        <v>14.4339</v>
      </c>
      <c r="R324">
        <v>28</v>
      </c>
      <c r="S324">
        <v>22.890799999999999</v>
      </c>
    </row>
    <row r="325" spans="1:19">
      <c r="A325" t="s">
        <v>19</v>
      </c>
      <c r="B325">
        <v>4095</v>
      </c>
      <c r="C325">
        <v>12</v>
      </c>
      <c r="D325">
        <v>0.9</v>
      </c>
      <c r="E325" t="s">
        <v>34</v>
      </c>
      <c r="F325">
        <v>67</v>
      </c>
      <c r="G325">
        <v>30.011199999999999</v>
      </c>
      <c r="H325">
        <v>45</v>
      </c>
      <c r="I325">
        <v>28.984200000000001</v>
      </c>
      <c r="J325">
        <v>73</v>
      </c>
      <c r="K325">
        <v>33.5702</v>
      </c>
      <c r="L325">
        <v>74</v>
      </c>
      <c r="M325">
        <v>30.868600000000001</v>
      </c>
      <c r="N325">
        <v>61</v>
      </c>
      <c r="O325">
        <v>29.675000000000001</v>
      </c>
      <c r="P325">
        <v>67</v>
      </c>
      <c r="Q325">
        <v>26.642199999999999</v>
      </c>
      <c r="R325">
        <v>28</v>
      </c>
      <c r="S325">
        <v>24.4877</v>
      </c>
    </row>
    <row r="326" spans="1:19">
      <c r="A326" t="s">
        <v>20</v>
      </c>
      <c r="B326">
        <v>8191</v>
      </c>
      <c r="C326">
        <v>13</v>
      </c>
      <c r="D326">
        <v>0.1</v>
      </c>
      <c r="E326" t="s">
        <v>31</v>
      </c>
      <c r="F326">
        <v>32</v>
      </c>
      <c r="G326">
        <v>16.1294</v>
      </c>
      <c r="H326">
        <v>32</v>
      </c>
      <c r="I326">
        <v>29.905799999999999</v>
      </c>
      <c r="J326">
        <v>33</v>
      </c>
      <c r="K326">
        <v>17.9465</v>
      </c>
      <c r="L326">
        <v>32</v>
      </c>
      <c r="M326">
        <v>17.373100000000001</v>
      </c>
      <c r="N326">
        <v>31</v>
      </c>
      <c r="O326">
        <v>16.798200000000001</v>
      </c>
      <c r="P326">
        <v>30</v>
      </c>
      <c r="Q326">
        <v>14.8323</v>
      </c>
      <c r="R326">
        <v>30</v>
      </c>
      <c r="S326">
        <v>26.415900000000001</v>
      </c>
    </row>
    <row r="327" spans="1:19">
      <c r="A327" t="s">
        <v>20</v>
      </c>
      <c r="B327">
        <v>8191</v>
      </c>
      <c r="C327">
        <v>13</v>
      </c>
      <c r="D327">
        <v>0.1</v>
      </c>
      <c r="E327" t="s">
        <v>32</v>
      </c>
      <c r="F327">
        <v>15</v>
      </c>
      <c r="G327">
        <v>12.259</v>
      </c>
      <c r="H327">
        <v>15</v>
      </c>
      <c r="I327">
        <v>14.019</v>
      </c>
      <c r="J327">
        <v>34</v>
      </c>
      <c r="K327">
        <v>29.032</v>
      </c>
      <c r="L327">
        <v>31</v>
      </c>
      <c r="M327">
        <v>25.946200000000001</v>
      </c>
      <c r="N327">
        <v>34</v>
      </c>
      <c r="O327">
        <v>26.280899999999999</v>
      </c>
      <c r="P327">
        <v>29</v>
      </c>
      <c r="Q327">
        <v>23.0139</v>
      </c>
      <c r="R327">
        <v>14</v>
      </c>
      <c r="S327">
        <v>12.6919</v>
      </c>
    </row>
    <row r="328" spans="1:19">
      <c r="A328" t="s">
        <v>20</v>
      </c>
      <c r="B328">
        <v>8191</v>
      </c>
      <c r="C328">
        <v>13</v>
      </c>
      <c r="D328">
        <v>0.1</v>
      </c>
      <c r="E328" t="s">
        <v>33</v>
      </c>
      <c r="F328">
        <v>39</v>
      </c>
      <c r="G328">
        <v>16.456600000000002</v>
      </c>
      <c r="H328">
        <v>39</v>
      </c>
      <c r="I328">
        <v>29.985399999999998</v>
      </c>
      <c r="J328">
        <v>54</v>
      </c>
      <c r="K328">
        <v>20.4499</v>
      </c>
      <c r="L328">
        <v>39</v>
      </c>
      <c r="M328">
        <v>18.479500000000002</v>
      </c>
      <c r="N328">
        <v>51</v>
      </c>
      <c r="O328">
        <v>18.619499999999999</v>
      </c>
      <c r="P328">
        <v>33</v>
      </c>
      <c r="Q328">
        <v>17.388500000000001</v>
      </c>
      <c r="R328">
        <v>29</v>
      </c>
      <c r="S328">
        <v>25.746099999999998</v>
      </c>
    </row>
    <row r="329" spans="1:19">
      <c r="A329" t="s">
        <v>20</v>
      </c>
      <c r="B329">
        <v>8191</v>
      </c>
      <c r="C329">
        <v>13</v>
      </c>
      <c r="D329">
        <v>0.1</v>
      </c>
      <c r="E329" t="s">
        <v>34</v>
      </c>
      <c r="F329">
        <v>81</v>
      </c>
      <c r="G329">
        <v>32.639400000000002</v>
      </c>
      <c r="H329">
        <v>48</v>
      </c>
      <c r="I329">
        <v>31.6111</v>
      </c>
      <c r="J329">
        <v>77</v>
      </c>
      <c r="K329">
        <v>36.5548</v>
      </c>
      <c r="L329">
        <v>72</v>
      </c>
      <c r="M329">
        <v>33.669400000000003</v>
      </c>
      <c r="N329">
        <v>67</v>
      </c>
      <c r="O329">
        <v>32.642000000000003</v>
      </c>
      <c r="P329">
        <v>63</v>
      </c>
      <c r="Q329">
        <v>29.604299999999999</v>
      </c>
      <c r="R329">
        <v>32</v>
      </c>
      <c r="S329">
        <v>27.423999999999999</v>
      </c>
    </row>
    <row r="330" spans="1:19">
      <c r="A330" t="s">
        <v>20</v>
      </c>
      <c r="B330">
        <v>8191</v>
      </c>
      <c r="C330">
        <v>13</v>
      </c>
      <c r="D330">
        <v>0.2</v>
      </c>
      <c r="E330" t="s">
        <v>31</v>
      </c>
      <c r="F330">
        <v>31</v>
      </c>
      <c r="G330">
        <v>15.6097</v>
      </c>
      <c r="H330">
        <v>31</v>
      </c>
      <c r="I330">
        <v>28.518599999999999</v>
      </c>
      <c r="J330">
        <v>32</v>
      </c>
      <c r="K330">
        <v>17.368600000000001</v>
      </c>
      <c r="L330">
        <v>31</v>
      </c>
      <c r="M330">
        <v>16.8245</v>
      </c>
      <c r="N330">
        <v>31</v>
      </c>
      <c r="O330">
        <v>16.798200000000001</v>
      </c>
      <c r="P330">
        <v>28</v>
      </c>
      <c r="Q330">
        <v>14.6334</v>
      </c>
      <c r="R330">
        <v>30</v>
      </c>
      <c r="S330">
        <v>26.415900000000001</v>
      </c>
    </row>
    <row r="331" spans="1:19">
      <c r="A331" t="s">
        <v>20</v>
      </c>
      <c r="B331">
        <v>8191</v>
      </c>
      <c r="C331">
        <v>13</v>
      </c>
      <c r="D331">
        <v>0.2</v>
      </c>
      <c r="E331" t="s">
        <v>32</v>
      </c>
      <c r="F331">
        <v>15</v>
      </c>
      <c r="G331">
        <v>12.2577</v>
      </c>
      <c r="H331">
        <v>15</v>
      </c>
      <c r="I331">
        <v>14.0017</v>
      </c>
      <c r="J331">
        <v>34</v>
      </c>
      <c r="K331">
        <v>29.026599999999998</v>
      </c>
      <c r="L331">
        <v>29</v>
      </c>
      <c r="M331">
        <v>25.939699999999998</v>
      </c>
      <c r="N331">
        <v>34</v>
      </c>
      <c r="O331">
        <v>26.280899999999999</v>
      </c>
      <c r="P331">
        <v>29</v>
      </c>
      <c r="Q331">
        <v>22.9999</v>
      </c>
      <c r="R331">
        <v>14</v>
      </c>
      <c r="S331">
        <v>12.6919</v>
      </c>
    </row>
    <row r="332" spans="1:19">
      <c r="A332" t="s">
        <v>20</v>
      </c>
      <c r="B332">
        <v>8191</v>
      </c>
      <c r="C332">
        <v>13</v>
      </c>
      <c r="D332">
        <v>0.2</v>
      </c>
      <c r="E332" t="s">
        <v>33</v>
      </c>
      <c r="F332">
        <v>34</v>
      </c>
      <c r="G332">
        <v>15.8347</v>
      </c>
      <c r="H332">
        <v>35</v>
      </c>
      <c r="I332">
        <v>29.2666</v>
      </c>
      <c r="J332">
        <v>52</v>
      </c>
      <c r="K332">
        <v>19.838999999999999</v>
      </c>
      <c r="L332">
        <v>34</v>
      </c>
      <c r="M332">
        <v>17.866</v>
      </c>
      <c r="N332">
        <v>51</v>
      </c>
      <c r="O332">
        <v>18.619499999999999</v>
      </c>
      <c r="P332">
        <v>31</v>
      </c>
      <c r="Q332">
        <v>15.8924</v>
      </c>
      <c r="R332">
        <v>29</v>
      </c>
      <c r="S332">
        <v>25.746099999999998</v>
      </c>
    </row>
    <row r="333" spans="1:19">
      <c r="A333" t="s">
        <v>20</v>
      </c>
      <c r="B333">
        <v>8191</v>
      </c>
      <c r="C333">
        <v>13</v>
      </c>
      <c r="D333">
        <v>0.2</v>
      </c>
      <c r="E333" t="s">
        <v>34</v>
      </c>
      <c r="F333">
        <v>83</v>
      </c>
      <c r="G333">
        <v>32.6723</v>
      </c>
      <c r="H333">
        <v>49</v>
      </c>
      <c r="I333">
        <v>31.6584</v>
      </c>
      <c r="J333">
        <v>77</v>
      </c>
      <c r="K333">
        <v>36.537599999999998</v>
      </c>
      <c r="L333">
        <v>72</v>
      </c>
      <c r="M333">
        <v>33.630400000000002</v>
      </c>
      <c r="N333">
        <v>67</v>
      </c>
      <c r="O333">
        <v>32.642000000000003</v>
      </c>
      <c r="P333">
        <v>65</v>
      </c>
      <c r="Q333">
        <v>29.6554</v>
      </c>
      <c r="R333">
        <v>32</v>
      </c>
      <c r="S333">
        <v>27.423999999999999</v>
      </c>
    </row>
    <row r="334" spans="1:19">
      <c r="A334" t="s">
        <v>20</v>
      </c>
      <c r="B334">
        <v>8191</v>
      </c>
      <c r="C334">
        <v>13</v>
      </c>
      <c r="D334">
        <v>0.3</v>
      </c>
      <c r="E334" t="s">
        <v>31</v>
      </c>
      <c r="F334">
        <v>32</v>
      </c>
      <c r="G334">
        <v>15.447100000000001</v>
      </c>
      <c r="H334">
        <v>31</v>
      </c>
      <c r="I334">
        <v>27.597000000000001</v>
      </c>
      <c r="J334">
        <v>32</v>
      </c>
      <c r="K334">
        <v>17.213000000000001</v>
      </c>
      <c r="L334">
        <v>31</v>
      </c>
      <c r="M334">
        <v>16.671800000000001</v>
      </c>
      <c r="N334">
        <v>31</v>
      </c>
      <c r="O334">
        <v>16.798200000000001</v>
      </c>
      <c r="P334">
        <v>28</v>
      </c>
      <c r="Q334">
        <v>14.5601</v>
      </c>
      <c r="R334">
        <v>30</v>
      </c>
      <c r="S334">
        <v>26.415900000000001</v>
      </c>
    </row>
    <row r="335" spans="1:19">
      <c r="A335" t="s">
        <v>20</v>
      </c>
      <c r="B335">
        <v>8191</v>
      </c>
      <c r="C335">
        <v>13</v>
      </c>
      <c r="D335">
        <v>0.3</v>
      </c>
      <c r="E335" t="s">
        <v>32</v>
      </c>
      <c r="F335">
        <v>15</v>
      </c>
      <c r="G335">
        <v>12.261799999999999</v>
      </c>
      <c r="H335">
        <v>15</v>
      </c>
      <c r="I335">
        <v>14.0054</v>
      </c>
      <c r="J335">
        <v>34</v>
      </c>
      <c r="K335">
        <v>29.031700000000001</v>
      </c>
      <c r="L335">
        <v>29</v>
      </c>
      <c r="M335">
        <v>25.9238</v>
      </c>
      <c r="N335">
        <v>34</v>
      </c>
      <c r="O335">
        <v>26.280899999999999</v>
      </c>
      <c r="P335">
        <v>29</v>
      </c>
      <c r="Q335">
        <v>22.9998</v>
      </c>
      <c r="R335">
        <v>14</v>
      </c>
      <c r="S335">
        <v>12.6919</v>
      </c>
    </row>
    <row r="336" spans="1:19">
      <c r="A336" t="s">
        <v>20</v>
      </c>
      <c r="B336">
        <v>8191</v>
      </c>
      <c r="C336">
        <v>13</v>
      </c>
      <c r="D336">
        <v>0.3</v>
      </c>
      <c r="E336" t="s">
        <v>33</v>
      </c>
      <c r="F336">
        <v>35</v>
      </c>
      <c r="G336">
        <v>16.142099999999999</v>
      </c>
      <c r="H336">
        <v>36</v>
      </c>
      <c r="I336">
        <v>29.4756</v>
      </c>
      <c r="J336">
        <v>60</v>
      </c>
      <c r="K336">
        <v>20.130700000000001</v>
      </c>
      <c r="L336">
        <v>37</v>
      </c>
      <c r="M336">
        <v>18.163599999999999</v>
      </c>
      <c r="N336">
        <v>51</v>
      </c>
      <c r="O336">
        <v>18.619499999999999</v>
      </c>
      <c r="P336">
        <v>31</v>
      </c>
      <c r="Q336">
        <v>15.911899999999999</v>
      </c>
      <c r="R336">
        <v>29</v>
      </c>
      <c r="S336">
        <v>25.746099999999998</v>
      </c>
    </row>
    <row r="337" spans="1:19">
      <c r="A337" t="s">
        <v>20</v>
      </c>
      <c r="B337">
        <v>8191</v>
      </c>
      <c r="C337">
        <v>13</v>
      </c>
      <c r="D337">
        <v>0.3</v>
      </c>
      <c r="E337" t="s">
        <v>34</v>
      </c>
      <c r="F337">
        <v>81</v>
      </c>
      <c r="G337">
        <v>32.657699999999998</v>
      </c>
      <c r="H337">
        <v>49</v>
      </c>
      <c r="I337">
        <v>31.742999999999999</v>
      </c>
      <c r="J337">
        <v>79</v>
      </c>
      <c r="K337">
        <v>36.539499999999997</v>
      </c>
      <c r="L337">
        <v>81</v>
      </c>
      <c r="M337">
        <v>33.616300000000003</v>
      </c>
      <c r="N337">
        <v>67</v>
      </c>
      <c r="O337">
        <v>32.642000000000003</v>
      </c>
      <c r="P337">
        <v>64</v>
      </c>
      <c r="Q337">
        <v>29.593599999999999</v>
      </c>
      <c r="R337">
        <v>32</v>
      </c>
      <c r="S337">
        <v>27.423999999999999</v>
      </c>
    </row>
    <row r="338" spans="1:19">
      <c r="A338" t="s">
        <v>20</v>
      </c>
      <c r="B338">
        <v>8191</v>
      </c>
      <c r="C338">
        <v>13</v>
      </c>
      <c r="D338">
        <v>0.4</v>
      </c>
      <c r="E338" t="s">
        <v>31</v>
      </c>
      <c r="F338">
        <v>31</v>
      </c>
      <c r="G338">
        <v>15.3537</v>
      </c>
      <c r="H338">
        <v>31</v>
      </c>
      <c r="I338">
        <v>27.432700000000001</v>
      </c>
      <c r="J338">
        <v>32</v>
      </c>
      <c r="K338">
        <v>17.0777</v>
      </c>
      <c r="L338">
        <v>31</v>
      </c>
      <c r="M338">
        <v>16.546800000000001</v>
      </c>
      <c r="N338">
        <v>31</v>
      </c>
      <c r="O338">
        <v>16.798200000000001</v>
      </c>
      <c r="P338">
        <v>26</v>
      </c>
      <c r="Q338">
        <v>14.5646</v>
      </c>
      <c r="R338">
        <v>30</v>
      </c>
      <c r="S338">
        <v>26.415900000000001</v>
      </c>
    </row>
    <row r="339" spans="1:19">
      <c r="A339" t="s">
        <v>20</v>
      </c>
      <c r="B339">
        <v>8191</v>
      </c>
      <c r="C339">
        <v>13</v>
      </c>
      <c r="D339">
        <v>0.4</v>
      </c>
      <c r="E339" t="s">
        <v>32</v>
      </c>
      <c r="F339">
        <v>16</v>
      </c>
      <c r="G339">
        <v>12.2524</v>
      </c>
      <c r="H339">
        <v>15</v>
      </c>
      <c r="I339">
        <v>14.036300000000001</v>
      </c>
      <c r="J339">
        <v>35</v>
      </c>
      <c r="K339">
        <v>29.023099999999999</v>
      </c>
      <c r="L339">
        <v>30</v>
      </c>
      <c r="M339">
        <v>25.933700000000002</v>
      </c>
      <c r="N339">
        <v>34</v>
      </c>
      <c r="O339">
        <v>26.280899999999999</v>
      </c>
      <c r="P339">
        <v>29</v>
      </c>
      <c r="Q339">
        <v>23.026</v>
      </c>
      <c r="R339">
        <v>14</v>
      </c>
      <c r="S339">
        <v>12.6919</v>
      </c>
    </row>
    <row r="340" spans="1:19">
      <c r="A340" t="s">
        <v>20</v>
      </c>
      <c r="B340">
        <v>8191</v>
      </c>
      <c r="C340">
        <v>13</v>
      </c>
      <c r="D340">
        <v>0.4</v>
      </c>
      <c r="E340" t="s">
        <v>33</v>
      </c>
      <c r="F340">
        <v>34</v>
      </c>
      <c r="G340">
        <v>15.833600000000001</v>
      </c>
      <c r="H340">
        <v>34</v>
      </c>
      <c r="I340">
        <v>28.738499999999998</v>
      </c>
      <c r="J340">
        <v>58</v>
      </c>
      <c r="K340">
        <v>19.816800000000001</v>
      </c>
      <c r="L340">
        <v>35</v>
      </c>
      <c r="M340">
        <v>17.813300000000002</v>
      </c>
      <c r="N340">
        <v>51</v>
      </c>
      <c r="O340">
        <v>18.619499999999999</v>
      </c>
      <c r="P340">
        <v>29</v>
      </c>
      <c r="Q340">
        <v>15.180400000000001</v>
      </c>
      <c r="R340">
        <v>29</v>
      </c>
      <c r="S340">
        <v>25.746099999999998</v>
      </c>
    </row>
    <row r="341" spans="1:19">
      <c r="A341" t="s">
        <v>20</v>
      </c>
      <c r="B341">
        <v>8191</v>
      </c>
      <c r="C341">
        <v>13</v>
      </c>
      <c r="D341">
        <v>0.4</v>
      </c>
      <c r="E341" t="s">
        <v>34</v>
      </c>
      <c r="F341">
        <v>79</v>
      </c>
      <c r="G341">
        <v>32.726700000000001</v>
      </c>
      <c r="H341">
        <v>46</v>
      </c>
      <c r="I341">
        <v>31.745999999999999</v>
      </c>
      <c r="J341">
        <v>77</v>
      </c>
      <c r="K341">
        <v>36.549199999999999</v>
      </c>
      <c r="L341">
        <v>74</v>
      </c>
      <c r="M341">
        <v>33.614600000000003</v>
      </c>
      <c r="N341">
        <v>67</v>
      </c>
      <c r="O341">
        <v>32.642000000000003</v>
      </c>
      <c r="P341">
        <v>70</v>
      </c>
      <c r="Q341">
        <v>29.614799999999999</v>
      </c>
      <c r="R341">
        <v>32</v>
      </c>
      <c r="S341">
        <v>27.423999999999999</v>
      </c>
    </row>
    <row r="342" spans="1:19">
      <c r="A342" t="s">
        <v>20</v>
      </c>
      <c r="B342">
        <v>8191</v>
      </c>
      <c r="C342">
        <v>13</v>
      </c>
      <c r="D342">
        <v>0.5</v>
      </c>
      <c r="E342" t="s">
        <v>31</v>
      </c>
      <c r="F342">
        <v>32</v>
      </c>
      <c r="G342">
        <v>15.2157</v>
      </c>
      <c r="H342">
        <v>31</v>
      </c>
      <c r="I342">
        <v>29.286300000000001</v>
      </c>
      <c r="J342">
        <v>32</v>
      </c>
      <c r="K342">
        <v>16.973600000000001</v>
      </c>
      <c r="L342">
        <v>32</v>
      </c>
      <c r="M342">
        <v>16.439</v>
      </c>
      <c r="N342">
        <v>31</v>
      </c>
      <c r="O342">
        <v>16.798200000000001</v>
      </c>
      <c r="P342">
        <v>28</v>
      </c>
      <c r="Q342">
        <v>14.508699999999999</v>
      </c>
      <c r="R342">
        <v>30</v>
      </c>
      <c r="S342">
        <v>26.415900000000001</v>
      </c>
    </row>
    <row r="343" spans="1:19">
      <c r="A343" t="s">
        <v>20</v>
      </c>
      <c r="B343">
        <v>8191</v>
      </c>
      <c r="C343">
        <v>13</v>
      </c>
      <c r="D343">
        <v>0.5</v>
      </c>
      <c r="E343" t="s">
        <v>32</v>
      </c>
      <c r="F343">
        <v>16</v>
      </c>
      <c r="G343">
        <v>12.2509</v>
      </c>
      <c r="H343">
        <v>15</v>
      </c>
      <c r="I343">
        <v>14.0397</v>
      </c>
      <c r="J343">
        <v>36</v>
      </c>
      <c r="K343">
        <v>29.023299999999999</v>
      </c>
      <c r="L343">
        <v>31</v>
      </c>
      <c r="M343">
        <v>25.927800000000001</v>
      </c>
      <c r="N343">
        <v>34</v>
      </c>
      <c r="O343">
        <v>26.280899999999999</v>
      </c>
      <c r="P343">
        <v>29</v>
      </c>
      <c r="Q343">
        <v>22.999600000000001</v>
      </c>
      <c r="R343">
        <v>14</v>
      </c>
      <c r="S343">
        <v>12.6919</v>
      </c>
    </row>
    <row r="344" spans="1:19">
      <c r="A344" t="s">
        <v>20</v>
      </c>
      <c r="B344">
        <v>8191</v>
      </c>
      <c r="C344">
        <v>13</v>
      </c>
      <c r="D344">
        <v>0.5</v>
      </c>
      <c r="E344" t="s">
        <v>33</v>
      </c>
      <c r="F344">
        <v>34</v>
      </c>
      <c r="G344">
        <v>15.881500000000001</v>
      </c>
      <c r="H344">
        <v>35</v>
      </c>
      <c r="I344">
        <v>29.088899999999999</v>
      </c>
      <c r="J344">
        <v>67</v>
      </c>
      <c r="K344">
        <v>19.881499999999999</v>
      </c>
      <c r="L344">
        <v>35</v>
      </c>
      <c r="M344">
        <v>17.910499999999999</v>
      </c>
      <c r="N344">
        <v>51</v>
      </c>
      <c r="O344">
        <v>18.619499999999999</v>
      </c>
      <c r="P344">
        <v>30</v>
      </c>
      <c r="Q344">
        <v>15.7624</v>
      </c>
      <c r="R344">
        <v>29</v>
      </c>
      <c r="S344">
        <v>25.746099999999998</v>
      </c>
    </row>
    <row r="345" spans="1:19">
      <c r="A345" t="s">
        <v>20</v>
      </c>
      <c r="B345">
        <v>8191</v>
      </c>
      <c r="C345">
        <v>13</v>
      </c>
      <c r="D345">
        <v>0.5</v>
      </c>
      <c r="E345" t="s">
        <v>34</v>
      </c>
      <c r="F345">
        <v>79</v>
      </c>
      <c r="G345">
        <v>32.749200000000002</v>
      </c>
      <c r="H345">
        <v>47</v>
      </c>
      <c r="I345">
        <v>31.79</v>
      </c>
      <c r="J345">
        <v>79</v>
      </c>
      <c r="K345">
        <v>36.472499999999997</v>
      </c>
      <c r="L345">
        <v>75</v>
      </c>
      <c r="M345">
        <v>33.695900000000002</v>
      </c>
      <c r="N345">
        <v>67</v>
      </c>
      <c r="O345">
        <v>32.642000000000003</v>
      </c>
      <c r="P345">
        <v>66</v>
      </c>
      <c r="Q345">
        <v>29.561699999999998</v>
      </c>
      <c r="R345">
        <v>32</v>
      </c>
      <c r="S345">
        <v>27.423999999999999</v>
      </c>
    </row>
    <row r="346" spans="1:19">
      <c r="A346" t="s">
        <v>20</v>
      </c>
      <c r="B346">
        <v>8191</v>
      </c>
      <c r="C346">
        <v>13</v>
      </c>
      <c r="D346">
        <v>0.6</v>
      </c>
      <c r="E346" t="s">
        <v>31</v>
      </c>
      <c r="F346">
        <v>32</v>
      </c>
      <c r="G346">
        <v>15.276899999999999</v>
      </c>
      <c r="H346">
        <v>33</v>
      </c>
      <c r="I346">
        <v>28.3</v>
      </c>
      <c r="J346">
        <v>34</v>
      </c>
      <c r="K346">
        <v>17.012899999999998</v>
      </c>
      <c r="L346">
        <v>33</v>
      </c>
      <c r="M346">
        <v>16.474799999999998</v>
      </c>
      <c r="N346">
        <v>31</v>
      </c>
      <c r="O346">
        <v>16.798200000000001</v>
      </c>
      <c r="P346">
        <v>27</v>
      </c>
      <c r="Q346">
        <v>14.532400000000001</v>
      </c>
      <c r="R346">
        <v>30</v>
      </c>
      <c r="S346">
        <v>26.415900000000001</v>
      </c>
    </row>
    <row r="347" spans="1:19">
      <c r="A347" t="s">
        <v>20</v>
      </c>
      <c r="B347">
        <v>8191</v>
      </c>
      <c r="C347">
        <v>13</v>
      </c>
      <c r="D347">
        <v>0.6</v>
      </c>
      <c r="E347" t="s">
        <v>32</v>
      </c>
      <c r="F347">
        <v>16</v>
      </c>
      <c r="G347">
        <v>12.2545</v>
      </c>
      <c r="H347">
        <v>15</v>
      </c>
      <c r="I347">
        <v>14.0655</v>
      </c>
      <c r="J347">
        <v>36</v>
      </c>
      <c r="K347">
        <v>29.027899999999999</v>
      </c>
      <c r="L347">
        <v>31</v>
      </c>
      <c r="M347">
        <v>25.926200000000001</v>
      </c>
      <c r="N347">
        <v>34</v>
      </c>
      <c r="O347">
        <v>26.280899999999999</v>
      </c>
      <c r="P347">
        <v>29</v>
      </c>
      <c r="Q347">
        <v>22.997399999999999</v>
      </c>
      <c r="R347">
        <v>14</v>
      </c>
      <c r="S347">
        <v>12.6919</v>
      </c>
    </row>
    <row r="348" spans="1:19">
      <c r="A348" t="s">
        <v>20</v>
      </c>
      <c r="B348">
        <v>8191</v>
      </c>
      <c r="C348">
        <v>13</v>
      </c>
      <c r="D348">
        <v>0.6</v>
      </c>
      <c r="E348" t="s">
        <v>33</v>
      </c>
      <c r="F348">
        <v>36</v>
      </c>
      <c r="G348">
        <v>16.1404</v>
      </c>
      <c r="H348">
        <v>37</v>
      </c>
      <c r="I348">
        <v>29.003799999999998</v>
      </c>
      <c r="J348">
        <v>54</v>
      </c>
      <c r="K348">
        <v>20.121500000000001</v>
      </c>
      <c r="L348">
        <v>35</v>
      </c>
      <c r="M348">
        <v>18.116599999999998</v>
      </c>
      <c r="N348">
        <v>51</v>
      </c>
      <c r="O348">
        <v>18.619499999999999</v>
      </c>
      <c r="P348">
        <v>31</v>
      </c>
      <c r="Q348">
        <v>16.232600000000001</v>
      </c>
      <c r="R348">
        <v>29</v>
      </c>
      <c r="S348">
        <v>25.746099999999998</v>
      </c>
    </row>
    <row r="349" spans="1:19">
      <c r="A349" t="s">
        <v>20</v>
      </c>
      <c r="B349">
        <v>8191</v>
      </c>
      <c r="C349">
        <v>13</v>
      </c>
      <c r="D349">
        <v>0.6</v>
      </c>
      <c r="E349" t="s">
        <v>34</v>
      </c>
      <c r="F349">
        <v>85</v>
      </c>
      <c r="G349">
        <v>32.753</v>
      </c>
      <c r="H349">
        <v>48</v>
      </c>
      <c r="I349">
        <v>31.8902</v>
      </c>
      <c r="J349">
        <v>81</v>
      </c>
      <c r="K349">
        <v>36.507399999999997</v>
      </c>
      <c r="L349">
        <v>79</v>
      </c>
      <c r="M349">
        <v>33.686</v>
      </c>
      <c r="N349">
        <v>67</v>
      </c>
      <c r="O349">
        <v>32.642000000000003</v>
      </c>
      <c r="P349">
        <v>66</v>
      </c>
      <c r="Q349">
        <v>29.586099999999998</v>
      </c>
      <c r="R349">
        <v>32</v>
      </c>
      <c r="S349">
        <v>27.423999999999999</v>
      </c>
    </row>
    <row r="350" spans="1:19">
      <c r="A350" t="s">
        <v>20</v>
      </c>
      <c r="B350">
        <v>8191</v>
      </c>
      <c r="C350">
        <v>13</v>
      </c>
      <c r="D350">
        <v>0.7</v>
      </c>
      <c r="E350" t="s">
        <v>31</v>
      </c>
      <c r="F350">
        <v>30</v>
      </c>
      <c r="G350">
        <v>15.225899999999999</v>
      </c>
      <c r="H350">
        <v>31</v>
      </c>
      <c r="I350">
        <v>27.4057</v>
      </c>
      <c r="J350">
        <v>32</v>
      </c>
      <c r="K350">
        <v>16.968299999999999</v>
      </c>
      <c r="L350">
        <v>32</v>
      </c>
      <c r="M350">
        <v>16.441400000000002</v>
      </c>
      <c r="N350">
        <v>31</v>
      </c>
      <c r="O350">
        <v>16.798200000000001</v>
      </c>
      <c r="P350">
        <v>27</v>
      </c>
      <c r="Q350">
        <v>14.475899999999999</v>
      </c>
      <c r="R350">
        <v>30</v>
      </c>
      <c r="S350">
        <v>26.415900000000001</v>
      </c>
    </row>
    <row r="351" spans="1:19">
      <c r="A351" t="s">
        <v>20</v>
      </c>
      <c r="B351">
        <v>8191</v>
      </c>
      <c r="C351">
        <v>13</v>
      </c>
      <c r="D351">
        <v>0.7</v>
      </c>
      <c r="E351" t="s">
        <v>32</v>
      </c>
      <c r="F351">
        <v>16</v>
      </c>
      <c r="G351">
        <v>12.258800000000001</v>
      </c>
      <c r="H351">
        <v>15</v>
      </c>
      <c r="I351">
        <v>14.0509</v>
      </c>
      <c r="J351">
        <v>36</v>
      </c>
      <c r="K351">
        <v>29.010999999999999</v>
      </c>
      <c r="L351">
        <v>31</v>
      </c>
      <c r="M351">
        <v>25.938600000000001</v>
      </c>
      <c r="N351">
        <v>34</v>
      </c>
      <c r="O351">
        <v>26.280899999999999</v>
      </c>
      <c r="P351">
        <v>29</v>
      </c>
      <c r="Q351">
        <v>23.017800000000001</v>
      </c>
      <c r="R351">
        <v>14</v>
      </c>
      <c r="S351">
        <v>12.6919</v>
      </c>
    </row>
    <row r="352" spans="1:19">
      <c r="A352" t="s">
        <v>20</v>
      </c>
      <c r="B352">
        <v>8191</v>
      </c>
      <c r="C352">
        <v>13</v>
      </c>
      <c r="D352">
        <v>0.7</v>
      </c>
      <c r="E352" t="s">
        <v>33</v>
      </c>
      <c r="F352">
        <v>37</v>
      </c>
      <c r="G352">
        <v>16.198</v>
      </c>
      <c r="H352">
        <v>38</v>
      </c>
      <c r="I352">
        <v>29.520499999999998</v>
      </c>
      <c r="J352">
        <v>57</v>
      </c>
      <c r="K352">
        <v>20.181699999999999</v>
      </c>
      <c r="L352">
        <v>39</v>
      </c>
      <c r="M352">
        <v>18.192399999999999</v>
      </c>
      <c r="N352">
        <v>51</v>
      </c>
      <c r="O352">
        <v>18.619499999999999</v>
      </c>
      <c r="P352">
        <v>30</v>
      </c>
      <c r="Q352">
        <v>15.6442</v>
      </c>
      <c r="R352">
        <v>29</v>
      </c>
      <c r="S352">
        <v>25.746099999999998</v>
      </c>
    </row>
    <row r="353" spans="1:19">
      <c r="A353" t="s">
        <v>20</v>
      </c>
      <c r="B353">
        <v>8191</v>
      </c>
      <c r="C353">
        <v>13</v>
      </c>
      <c r="D353">
        <v>0.7</v>
      </c>
      <c r="E353" t="s">
        <v>34</v>
      </c>
      <c r="F353">
        <v>77</v>
      </c>
      <c r="G353">
        <v>32.787300000000002</v>
      </c>
      <c r="H353">
        <v>46</v>
      </c>
      <c r="I353">
        <v>31.949300000000001</v>
      </c>
      <c r="J353">
        <v>87</v>
      </c>
      <c r="K353">
        <v>36.492800000000003</v>
      </c>
      <c r="L353">
        <v>74</v>
      </c>
      <c r="M353">
        <v>33.730699999999999</v>
      </c>
      <c r="N353">
        <v>67</v>
      </c>
      <c r="O353">
        <v>32.642000000000003</v>
      </c>
      <c r="P353">
        <v>67</v>
      </c>
      <c r="Q353">
        <v>29.549399999999999</v>
      </c>
      <c r="R353">
        <v>32</v>
      </c>
      <c r="S353">
        <v>27.423999999999999</v>
      </c>
    </row>
    <row r="354" spans="1:19">
      <c r="A354" t="s">
        <v>20</v>
      </c>
      <c r="B354">
        <v>8191</v>
      </c>
      <c r="C354">
        <v>13</v>
      </c>
      <c r="D354">
        <v>0.8</v>
      </c>
      <c r="E354" t="s">
        <v>31</v>
      </c>
      <c r="F354">
        <v>31</v>
      </c>
      <c r="G354">
        <v>16.213200000000001</v>
      </c>
      <c r="H354">
        <v>33</v>
      </c>
      <c r="I354">
        <v>28.5214</v>
      </c>
      <c r="J354">
        <v>34</v>
      </c>
      <c r="K354">
        <v>17.939499999999999</v>
      </c>
      <c r="L354">
        <v>33</v>
      </c>
      <c r="M354">
        <v>17.410299999999999</v>
      </c>
      <c r="N354">
        <v>31</v>
      </c>
      <c r="O354">
        <v>16.798200000000001</v>
      </c>
      <c r="P354">
        <v>30</v>
      </c>
      <c r="Q354">
        <v>15.4407</v>
      </c>
      <c r="R354">
        <v>30</v>
      </c>
      <c r="S354">
        <v>26.415900000000001</v>
      </c>
    </row>
    <row r="355" spans="1:19">
      <c r="A355" t="s">
        <v>20</v>
      </c>
      <c r="B355">
        <v>8191</v>
      </c>
      <c r="C355">
        <v>13</v>
      </c>
      <c r="D355">
        <v>0.8</v>
      </c>
      <c r="E355" t="s">
        <v>32</v>
      </c>
      <c r="F355">
        <v>16</v>
      </c>
      <c r="G355">
        <v>12.2501</v>
      </c>
      <c r="H355">
        <v>15</v>
      </c>
      <c r="I355">
        <v>14.138999999999999</v>
      </c>
      <c r="J355">
        <v>36</v>
      </c>
      <c r="K355">
        <v>29.003799999999998</v>
      </c>
      <c r="L355">
        <v>31</v>
      </c>
      <c r="M355">
        <v>25.9177</v>
      </c>
      <c r="N355">
        <v>34</v>
      </c>
      <c r="O355">
        <v>26.280899999999999</v>
      </c>
      <c r="P355">
        <v>29</v>
      </c>
      <c r="Q355">
        <v>22.970500000000001</v>
      </c>
      <c r="R355">
        <v>14</v>
      </c>
      <c r="S355">
        <v>12.6919</v>
      </c>
    </row>
    <row r="356" spans="1:19">
      <c r="A356" t="s">
        <v>20</v>
      </c>
      <c r="B356">
        <v>8191</v>
      </c>
      <c r="C356">
        <v>13</v>
      </c>
      <c r="D356">
        <v>0.8</v>
      </c>
      <c r="E356" t="s">
        <v>33</v>
      </c>
      <c r="F356">
        <v>36</v>
      </c>
      <c r="G356">
        <v>16.039400000000001</v>
      </c>
      <c r="H356">
        <v>35</v>
      </c>
      <c r="I356">
        <v>29.4297</v>
      </c>
      <c r="J356">
        <v>63</v>
      </c>
      <c r="K356">
        <v>20.054600000000001</v>
      </c>
      <c r="L356">
        <v>37</v>
      </c>
      <c r="M356">
        <v>18.049600000000002</v>
      </c>
      <c r="N356">
        <v>51</v>
      </c>
      <c r="O356">
        <v>18.619499999999999</v>
      </c>
      <c r="P356">
        <v>30</v>
      </c>
      <c r="Q356">
        <v>16.279299999999999</v>
      </c>
      <c r="R356">
        <v>29</v>
      </c>
      <c r="S356">
        <v>25.746099999999998</v>
      </c>
    </row>
    <row r="357" spans="1:19">
      <c r="A357" t="s">
        <v>20</v>
      </c>
      <c r="B357">
        <v>8191</v>
      </c>
      <c r="C357">
        <v>13</v>
      </c>
      <c r="D357">
        <v>0.8</v>
      </c>
      <c r="E357" t="s">
        <v>34</v>
      </c>
      <c r="F357">
        <v>83</v>
      </c>
      <c r="G357">
        <v>32.798900000000003</v>
      </c>
      <c r="H357">
        <v>49</v>
      </c>
      <c r="I357">
        <v>31.981200000000001</v>
      </c>
      <c r="J357">
        <v>81</v>
      </c>
      <c r="K357">
        <v>36.484999999999999</v>
      </c>
      <c r="L357">
        <v>90</v>
      </c>
      <c r="M357">
        <v>33.767699999999998</v>
      </c>
      <c r="N357">
        <v>67</v>
      </c>
      <c r="O357">
        <v>32.642000000000003</v>
      </c>
      <c r="P357">
        <v>66</v>
      </c>
      <c r="Q357">
        <v>29.529599999999999</v>
      </c>
      <c r="R357">
        <v>32</v>
      </c>
      <c r="S357">
        <v>27.423999999999999</v>
      </c>
    </row>
    <row r="358" spans="1:19">
      <c r="A358" t="s">
        <v>20</v>
      </c>
      <c r="B358">
        <v>8191</v>
      </c>
      <c r="C358">
        <v>13</v>
      </c>
      <c r="D358">
        <v>0.9</v>
      </c>
      <c r="E358" t="s">
        <v>31</v>
      </c>
      <c r="F358">
        <v>29</v>
      </c>
      <c r="G358">
        <v>15.184100000000001</v>
      </c>
      <c r="H358">
        <v>31</v>
      </c>
      <c r="I358">
        <v>27.0535</v>
      </c>
      <c r="J358">
        <v>32</v>
      </c>
      <c r="K358">
        <v>16.932400000000001</v>
      </c>
      <c r="L358">
        <v>31</v>
      </c>
      <c r="M358">
        <v>16.4069</v>
      </c>
      <c r="N358">
        <v>31</v>
      </c>
      <c r="O358">
        <v>16.798200000000001</v>
      </c>
      <c r="P358">
        <v>26</v>
      </c>
      <c r="Q358">
        <v>14.4506</v>
      </c>
      <c r="R358">
        <v>30</v>
      </c>
      <c r="S358">
        <v>26.415900000000001</v>
      </c>
    </row>
    <row r="359" spans="1:19">
      <c r="A359" t="s">
        <v>20</v>
      </c>
      <c r="B359">
        <v>8191</v>
      </c>
      <c r="C359">
        <v>13</v>
      </c>
      <c r="D359">
        <v>0.9</v>
      </c>
      <c r="E359" t="s">
        <v>32</v>
      </c>
      <c r="F359">
        <v>16</v>
      </c>
      <c r="G359">
        <v>12.250999999999999</v>
      </c>
      <c r="H359">
        <v>15</v>
      </c>
      <c r="I359">
        <v>14.062099999999999</v>
      </c>
      <c r="J359">
        <v>36</v>
      </c>
      <c r="K359">
        <v>29.0029</v>
      </c>
      <c r="L359">
        <v>31</v>
      </c>
      <c r="M359">
        <v>25.921399999999998</v>
      </c>
      <c r="N359">
        <v>34</v>
      </c>
      <c r="O359">
        <v>26.280899999999999</v>
      </c>
      <c r="P359">
        <v>29</v>
      </c>
      <c r="Q359">
        <v>23.009499999999999</v>
      </c>
      <c r="R359">
        <v>14</v>
      </c>
      <c r="S359">
        <v>12.6919</v>
      </c>
    </row>
    <row r="360" spans="1:19">
      <c r="A360" t="s">
        <v>20</v>
      </c>
      <c r="B360">
        <v>8191</v>
      </c>
      <c r="C360">
        <v>13</v>
      </c>
      <c r="D360">
        <v>0.9</v>
      </c>
      <c r="E360" t="s">
        <v>33</v>
      </c>
      <c r="F360">
        <v>33</v>
      </c>
      <c r="G360">
        <v>16.087499999999999</v>
      </c>
      <c r="H360">
        <v>37</v>
      </c>
      <c r="I360">
        <v>29.540700000000001</v>
      </c>
      <c r="J360">
        <v>55</v>
      </c>
      <c r="K360">
        <v>20.072399999999998</v>
      </c>
      <c r="L360">
        <v>38</v>
      </c>
      <c r="M360">
        <v>18.0778</v>
      </c>
      <c r="N360">
        <v>51</v>
      </c>
      <c r="O360">
        <v>18.619499999999999</v>
      </c>
      <c r="P360">
        <v>33</v>
      </c>
      <c r="Q360">
        <v>16.083600000000001</v>
      </c>
      <c r="R360">
        <v>29</v>
      </c>
      <c r="S360">
        <v>25.746099999999998</v>
      </c>
    </row>
    <row r="361" spans="1:19">
      <c r="A361" t="s">
        <v>20</v>
      </c>
      <c r="B361">
        <v>8191</v>
      </c>
      <c r="C361">
        <v>13</v>
      </c>
      <c r="D361">
        <v>0.9</v>
      </c>
      <c r="E361" t="s">
        <v>34</v>
      </c>
      <c r="F361">
        <v>87</v>
      </c>
      <c r="G361">
        <v>32.852699999999999</v>
      </c>
      <c r="H361">
        <v>49</v>
      </c>
      <c r="I361">
        <v>32.094000000000001</v>
      </c>
      <c r="J361">
        <v>81</v>
      </c>
      <c r="K361">
        <v>36.467700000000001</v>
      </c>
      <c r="L361">
        <v>78</v>
      </c>
      <c r="M361">
        <v>33.775300000000001</v>
      </c>
      <c r="N361">
        <v>67</v>
      </c>
      <c r="O361">
        <v>32.642000000000003</v>
      </c>
      <c r="P361">
        <v>70</v>
      </c>
      <c r="Q361">
        <v>29.447299999999998</v>
      </c>
      <c r="R361">
        <v>32</v>
      </c>
      <c r="S361">
        <v>27.423999999999999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720DA-9374-4A33-A50E-37996B1F1E0A}">
  <dimension ref="A1:J17"/>
  <sheetViews>
    <sheetView workbookViewId="0">
      <selection activeCell="J12" sqref="J12"/>
    </sheetView>
  </sheetViews>
  <sheetFormatPr defaultRowHeight="15.5"/>
  <cols>
    <col min="1" max="1" width="8.9140625" bestFit="1" customWidth="1"/>
    <col min="2" max="2" width="13.58203125" bestFit="1" customWidth="1"/>
    <col min="4" max="4" width="4.75" style="5" bestFit="1" customWidth="1"/>
    <col min="5" max="5" width="4.75" bestFit="1" customWidth="1"/>
    <col min="6" max="7" width="4.25" style="11" bestFit="1" customWidth="1"/>
    <col min="8" max="8" width="5.5" style="11" bestFit="1" customWidth="1"/>
    <col min="9" max="9" width="5.1640625" style="11" bestFit="1" customWidth="1"/>
    <col min="10" max="10" width="8.6640625" style="11"/>
  </cols>
  <sheetData>
    <row r="1" spans="1:10">
      <c r="A1" t="s">
        <v>2</v>
      </c>
      <c r="B1" s="2">
        <f>alpha</f>
        <v>0.2</v>
      </c>
      <c r="D1" s="3" t="s">
        <v>1</v>
      </c>
      <c r="E1" s="3" t="s">
        <v>8</v>
      </c>
      <c r="F1" s="9" t="s">
        <v>31</v>
      </c>
      <c r="G1" s="9" t="s">
        <v>32</v>
      </c>
      <c r="H1" s="9" t="s">
        <v>33</v>
      </c>
      <c r="I1" s="9" t="s">
        <v>34</v>
      </c>
    </row>
    <row r="2" spans="1:10">
      <c r="A2" t="s">
        <v>9</v>
      </c>
      <c r="B2" s="2" t="s">
        <v>24</v>
      </c>
      <c r="D2">
        <v>15</v>
      </c>
      <c r="E2">
        <v>4</v>
      </c>
      <c r="F2" s="8">
        <f>VLOOKUP($D2&amp;"-"&amp;$B$1&amp;"-"&amp;F$1,data!$A:$R,MATCH($B$2,data!$1:$1,FALSE),FALSE)</f>
        <v>5.2688899999999999</v>
      </c>
      <c r="G2" s="8">
        <f>VLOOKUP($D2&amp;"-"&amp;$B$1&amp;"-"&amp;G$1,data!$A:$R,MATCH($B$2,data!$1:$1,FALSE),FALSE)</f>
        <v>3.96333</v>
      </c>
      <c r="H2" s="8">
        <f>VLOOKUP($D2&amp;"-"&amp;$B$1&amp;"-"&amp;H$1,data!$A:$R,MATCH($B$2,data!$1:$1,FALSE),FALSE)</f>
        <v>5.4377800000000001</v>
      </c>
      <c r="I2" s="8">
        <f>VLOOKUP($D2&amp;"-"&amp;$B$1&amp;"-"&amp;I$1,data!$A:$R,MATCH($B$2,data!$1:$1,FALSE),FALSE)</f>
        <v>6.03111</v>
      </c>
      <c r="J2" s="11">
        <f>AVERAGE(F2,H2)/G2</f>
        <v>1.3507164429911209</v>
      </c>
    </row>
    <row r="3" spans="1:10">
      <c r="D3">
        <v>31</v>
      </c>
      <c r="E3">
        <v>5</v>
      </c>
      <c r="F3" s="8">
        <f>VLOOKUP($D3&amp;"-"&amp;$B$1&amp;"-"&amp;F$1,data!$A:$R,MATCH($B$2,data!$1:$1,FALSE),FALSE)</f>
        <v>7.6505400000000003</v>
      </c>
      <c r="G3" s="8">
        <f>VLOOKUP($D3&amp;"-"&amp;$B$1&amp;"-"&amp;G$1,data!$A:$R,MATCH($B$2,data!$1:$1,FALSE),FALSE)</f>
        <v>5</v>
      </c>
      <c r="H3" s="8">
        <f>VLOOKUP($D3&amp;"-"&amp;$B$1&amp;"-"&amp;H$1,data!$A:$R,MATCH($B$2,data!$1:$1,FALSE),FALSE)</f>
        <v>8.5322600000000008</v>
      </c>
      <c r="I3" s="8">
        <f>VLOOKUP($D3&amp;"-"&amp;$B$1&amp;"-"&amp;I$1,data!$A:$R,MATCH($B$2,data!$1:$1,FALSE),FALSE)</f>
        <v>8.5295699999999997</v>
      </c>
      <c r="J3" s="11">
        <f t="shared" ref="J3:J11" si="0">AVERAGE(F3,H3)/G3</f>
        <v>1.6182799999999999</v>
      </c>
    </row>
    <row r="4" spans="1:10">
      <c r="D4">
        <v>63</v>
      </c>
      <c r="E4">
        <v>6</v>
      </c>
      <c r="F4" s="8">
        <f>VLOOKUP($D4&amp;"-"&amp;$B$1&amp;"-"&amp;F$1,data!$A:$R,MATCH($B$2,data!$1:$1,FALSE),FALSE)</f>
        <v>9.6965599999999998</v>
      </c>
      <c r="G4" s="8">
        <f>VLOOKUP($D4&amp;"-"&amp;$B$1&amp;"-"&amp;G$1,data!$A:$R,MATCH($B$2,data!$1:$1,FALSE),FALSE)</f>
        <v>6.0314800000000002</v>
      </c>
      <c r="H4" s="8">
        <f>VLOOKUP($D4&amp;"-"&amp;$B$1&amp;"-"&amp;H$1,data!$A:$R,MATCH($B$2,data!$1:$1,FALSE),FALSE)</f>
        <v>9.70397</v>
      </c>
      <c r="I4" s="8">
        <f>VLOOKUP($D4&amp;"-"&amp;$B$1&amp;"-"&amp;I$1,data!$A:$R,MATCH($B$2,data!$1:$1,FALSE),FALSE)</f>
        <v>11.2225</v>
      </c>
      <c r="J4" s="11">
        <f t="shared" si="0"/>
        <v>1.6082727622407766</v>
      </c>
    </row>
    <row r="5" spans="1:10">
      <c r="D5">
        <v>127</v>
      </c>
      <c r="E5">
        <v>7</v>
      </c>
      <c r="F5" s="8">
        <f>VLOOKUP($D5&amp;"-"&amp;$B$1&amp;"-"&amp;F$1,data!$A:$R,MATCH($B$2,data!$1:$1,FALSE),FALSE)</f>
        <v>11.617599999999999</v>
      </c>
      <c r="G5" s="8">
        <f>VLOOKUP($D5&amp;"-"&amp;$B$1&amp;"-"&amp;G$1,data!$A:$R,MATCH($B$2,data!$1:$1,FALSE),FALSE)</f>
        <v>7.1364799999999997</v>
      </c>
      <c r="H5" s="8">
        <f>VLOOKUP($D5&amp;"-"&amp;$B$1&amp;"-"&amp;H$1,data!$A:$R,MATCH($B$2,data!$1:$1,FALSE),FALSE)</f>
        <v>13.044600000000001</v>
      </c>
      <c r="I5" s="8">
        <f>VLOOKUP($D5&amp;"-"&amp;$B$1&amp;"-"&amp;I$1,data!$A:$R,MATCH($B$2,data!$1:$1,FALSE),FALSE)</f>
        <v>13.8278</v>
      </c>
      <c r="J5" s="11">
        <f t="shared" si="0"/>
        <v>1.7278966661435329</v>
      </c>
    </row>
    <row r="6" spans="1:10">
      <c r="D6">
        <v>255</v>
      </c>
      <c r="E6">
        <v>8</v>
      </c>
      <c r="F6" s="8">
        <f>VLOOKUP($D6&amp;"-"&amp;$B$1&amp;"-"&amp;F$1,data!$A:$R,MATCH($B$2,data!$1:$1,FALSE),FALSE)</f>
        <v>14.016</v>
      </c>
      <c r="G6" s="8">
        <f>VLOOKUP($D6&amp;"-"&amp;$B$1&amp;"-"&amp;G$1,data!$A:$R,MATCH($B$2,data!$1:$1,FALSE),FALSE)</f>
        <v>8.7462700000000009</v>
      </c>
      <c r="H6" s="8">
        <f>VLOOKUP($D6&amp;"-"&amp;$B$1&amp;"-"&amp;H$1,data!$A:$R,MATCH($B$2,data!$1:$1,FALSE),FALSE)</f>
        <v>17.3688</v>
      </c>
      <c r="I6" s="8">
        <f>VLOOKUP($D6&amp;"-"&amp;$B$1&amp;"-"&amp;I$1,data!$A:$R,MATCH($B$2,data!$1:$1,FALSE),FALSE)</f>
        <v>16.668199999999999</v>
      </c>
      <c r="J6" s="11">
        <f t="shared" si="0"/>
        <v>1.7941819770027678</v>
      </c>
    </row>
    <row r="7" spans="1:10">
      <c r="D7">
        <v>511</v>
      </c>
      <c r="E7">
        <v>9</v>
      </c>
      <c r="F7" s="8">
        <f>VLOOKUP($D7&amp;"-"&amp;$B$1&amp;"-"&amp;F$1,data!$A:$R,MATCH($B$2,data!$1:$1,FALSE),FALSE)</f>
        <v>16.2638</v>
      </c>
      <c r="G7" s="8">
        <f>VLOOKUP($D7&amp;"-"&amp;$B$1&amp;"-"&amp;G$1,data!$A:$R,MATCH($B$2,data!$1:$1,FALSE),FALSE)</f>
        <v>9.9053199999999997</v>
      </c>
      <c r="H7" s="8">
        <f>VLOOKUP($D7&amp;"-"&amp;$B$1&amp;"-"&amp;H$1,data!$A:$R,MATCH($B$2,data!$1:$1,FALSE),FALSE)</f>
        <v>18.567699999999999</v>
      </c>
      <c r="I7" s="8">
        <f>VLOOKUP($D7&amp;"-"&amp;$B$1&amp;"-"&amp;I$1,data!$A:$R,MATCH($B$2,data!$1:$1,FALSE),FALSE)</f>
        <v>19.5625</v>
      </c>
      <c r="J7" s="11">
        <f t="shared" si="0"/>
        <v>1.7582218444229969</v>
      </c>
    </row>
    <row r="8" spans="1:10">
      <c r="D8">
        <v>1023</v>
      </c>
      <c r="E8">
        <v>10</v>
      </c>
      <c r="F8" s="8">
        <f>VLOOKUP($D8&amp;"-"&amp;$B$1&amp;"-"&amp;F$1,data!$A:$R,MATCH($B$2,data!$1:$1,FALSE),FALSE)</f>
        <v>20.458200000000001</v>
      </c>
      <c r="G8" s="8">
        <f>VLOOKUP($D8&amp;"-"&amp;$B$1&amp;"-"&amp;G$1,data!$A:$R,MATCH($B$2,data!$1:$1,FALSE),FALSE)</f>
        <v>11</v>
      </c>
      <c r="H8" s="8">
        <f>VLOOKUP($D8&amp;"-"&amp;$B$1&amp;"-"&amp;H$1,data!$A:$R,MATCH($B$2,data!$1:$1,FALSE),FALSE)</f>
        <v>21.086400000000001</v>
      </c>
      <c r="I8" s="8">
        <f>VLOOKUP($D8&amp;"-"&amp;$B$1&amp;"-"&amp;I$1,data!$A:$R,MATCH($B$2,data!$1:$1,FALSE),FALSE)</f>
        <v>22.503699999999998</v>
      </c>
      <c r="J8" s="11">
        <f t="shared" si="0"/>
        <v>1.8883909090909092</v>
      </c>
    </row>
    <row r="9" spans="1:10">
      <c r="D9">
        <v>2047</v>
      </c>
      <c r="E9">
        <v>11</v>
      </c>
      <c r="F9" s="8">
        <f>VLOOKUP($D9&amp;"-"&amp;$B$1&amp;"-"&amp;F$1,data!$A:$R,MATCH($B$2,data!$1:$1,FALSE),FALSE)</f>
        <v>22.880199999999999</v>
      </c>
      <c r="G9" s="8">
        <f>VLOOKUP($D9&amp;"-"&amp;$B$1&amp;"-"&amp;G$1,data!$A:$R,MATCH($B$2,data!$1:$1,FALSE),FALSE)</f>
        <v>12</v>
      </c>
      <c r="H9" s="8">
        <f>VLOOKUP($D9&amp;"-"&amp;$B$1&amp;"-"&amp;H$1,data!$A:$R,MATCH($B$2,data!$1:$1,FALSE),FALSE)</f>
        <v>23.2559</v>
      </c>
      <c r="I9" s="8">
        <f>VLOOKUP($D9&amp;"-"&amp;$B$1&amp;"-"&amp;I$1,data!$A:$R,MATCH($B$2,data!$1:$1,FALSE),FALSE)</f>
        <v>25.567599999999999</v>
      </c>
      <c r="J9" s="11">
        <f t="shared" si="0"/>
        <v>1.9223375</v>
      </c>
    </row>
    <row r="10" spans="1:10">
      <c r="D10">
        <v>4095</v>
      </c>
      <c r="E10">
        <v>12</v>
      </c>
      <c r="F10" s="8">
        <f>VLOOKUP($D10&amp;"-"&amp;$B$1&amp;"-"&amp;F$1,data!$A:$R,MATCH($B$2,data!$1:$1,FALSE),FALSE)</f>
        <v>25.232199999999999</v>
      </c>
      <c r="G10" s="8">
        <f>VLOOKUP($D10&amp;"-"&amp;$B$1&amp;"-"&amp;G$1,data!$A:$R,MATCH($B$2,data!$1:$1,FALSE),FALSE)</f>
        <v>13</v>
      </c>
      <c r="H10" s="8">
        <f>VLOOKUP($D10&amp;"-"&amp;$B$1&amp;"-"&amp;H$1,data!$A:$R,MATCH($B$2,data!$1:$1,FALSE),FALSE)</f>
        <v>28.238299999999999</v>
      </c>
      <c r="I10" s="8">
        <f>VLOOKUP($D10&amp;"-"&amp;$B$1&amp;"-"&amp;I$1,data!$A:$R,MATCH($B$2,data!$1:$1,FALSE),FALSE)</f>
        <v>28.590699999999998</v>
      </c>
      <c r="J10" s="11">
        <f t="shared" si="0"/>
        <v>2.0565576923076923</v>
      </c>
    </row>
    <row r="11" spans="1:10">
      <c r="D11">
        <v>8191</v>
      </c>
      <c r="E11">
        <v>13</v>
      </c>
      <c r="F11" s="8">
        <f>VLOOKUP($D11&amp;"-"&amp;$B$1&amp;"-"&amp;F$1,data!$A:$R,MATCH($B$2,data!$1:$1,FALSE),FALSE)</f>
        <v>28.518599999999999</v>
      </c>
      <c r="G11" s="8">
        <f>VLOOKUP($D11&amp;"-"&amp;$B$1&amp;"-"&amp;G$1,data!$A:$R,MATCH($B$2,data!$1:$1,FALSE),FALSE)</f>
        <v>14.0017</v>
      </c>
      <c r="H11" s="8">
        <f>VLOOKUP($D11&amp;"-"&amp;$B$1&amp;"-"&amp;H$1,data!$A:$R,MATCH($B$2,data!$1:$1,FALSE),FALSE)</f>
        <v>29.2666</v>
      </c>
      <c r="I11" s="8">
        <f>VLOOKUP($D11&amp;"-"&amp;$B$1&amp;"-"&amp;I$1,data!$A:$R,MATCH($B$2,data!$1:$1,FALSE),FALSE)</f>
        <v>31.6584</v>
      </c>
      <c r="J11" s="11">
        <f t="shared" si="0"/>
        <v>2.0635065742017042</v>
      </c>
    </row>
    <row r="12" spans="1:10">
      <c r="D12" s="6"/>
      <c r="E12" s="7"/>
      <c r="F12" s="10"/>
      <c r="G12" s="10"/>
      <c r="H12" s="10"/>
      <c r="I12" s="10"/>
      <c r="J12" s="11">
        <f>AVERAGE(J2:J11)</f>
        <v>1.7788362368401498</v>
      </c>
    </row>
    <row r="13" spans="1:10">
      <c r="D13" s="6"/>
      <c r="E13" s="7"/>
      <c r="F13" s="10"/>
      <c r="G13" s="10"/>
      <c r="H13" s="10"/>
      <c r="I13" s="10"/>
    </row>
    <row r="14" spans="1:10">
      <c r="D14" s="6"/>
      <c r="E14" s="7"/>
      <c r="F14" s="10"/>
      <c r="G14" s="10"/>
      <c r="H14" s="10"/>
      <c r="I14" s="10"/>
    </row>
    <row r="15" spans="1:10">
      <c r="D15" s="6"/>
      <c r="E15" s="7"/>
      <c r="F15" s="10"/>
      <c r="G15" s="10"/>
      <c r="H15" s="10"/>
      <c r="I15" s="10"/>
    </row>
    <row r="16" spans="1:10">
      <c r="D16" s="6"/>
      <c r="E16" s="7"/>
      <c r="F16" s="10"/>
      <c r="G16" s="10"/>
      <c r="H16" s="10"/>
      <c r="I16" s="10"/>
    </row>
    <row r="17" spans="4:9">
      <c r="D17" s="6"/>
      <c r="E17" s="7"/>
      <c r="F17" s="10"/>
      <c r="G17" s="10"/>
      <c r="H17" s="10"/>
      <c r="I17" s="10"/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CA93E-3FA6-451C-9193-80A4FA24A1BD}">
  <dimension ref="A1:J17"/>
  <sheetViews>
    <sheetView workbookViewId="0">
      <selection activeCell="J11" sqref="J11"/>
    </sheetView>
  </sheetViews>
  <sheetFormatPr defaultRowHeight="15.5"/>
  <cols>
    <col min="1" max="1" width="8.9140625" bestFit="1" customWidth="1"/>
    <col min="2" max="2" width="11.6640625" bestFit="1" customWidth="1"/>
    <col min="4" max="4" width="4.75" style="5" bestFit="1" customWidth="1"/>
    <col min="5" max="5" width="4.75" bestFit="1" customWidth="1"/>
    <col min="6" max="6" width="3.75" bestFit="1" customWidth="1"/>
    <col min="7" max="7" width="3.9140625" bestFit="1" customWidth="1"/>
    <col min="8" max="8" width="5.5" bestFit="1" customWidth="1"/>
    <col min="9" max="9" width="5.1640625" bestFit="1" customWidth="1"/>
  </cols>
  <sheetData>
    <row r="1" spans="1:10">
      <c r="A1" t="s">
        <v>2</v>
      </c>
      <c r="B1" s="2">
        <f>alpha</f>
        <v>0.2</v>
      </c>
      <c r="D1" s="3" t="s">
        <v>1</v>
      </c>
      <c r="E1" s="3" t="s">
        <v>8</v>
      </c>
      <c r="F1" s="3" t="s">
        <v>31</v>
      </c>
      <c r="G1" s="3" t="s">
        <v>32</v>
      </c>
      <c r="H1" s="3" t="s">
        <v>33</v>
      </c>
      <c r="I1" s="3" t="s">
        <v>34</v>
      </c>
    </row>
    <row r="2" spans="1:10">
      <c r="A2" t="s">
        <v>9</v>
      </c>
      <c r="B2" s="2" t="s">
        <v>4</v>
      </c>
      <c r="D2">
        <v>15</v>
      </c>
      <c r="E2">
        <v>4</v>
      </c>
      <c r="F2" s="1">
        <f>VLOOKUP($D2&amp;"-"&amp;$B$1&amp;"-"&amp;F$1,data!$A:$R,MATCH($B$2,data!$1:$1,FALSE),FALSE)</f>
        <v>7</v>
      </c>
      <c r="G2" s="1">
        <f>VLOOKUP($D2&amp;"-"&amp;$B$1&amp;"-"&amp;G$1,data!$A:$R,MATCH($B$2,data!$1:$1,FALSE),FALSE)</f>
        <v>5</v>
      </c>
      <c r="H2" s="1">
        <f>VLOOKUP($D2&amp;"-"&amp;$B$1&amp;"-"&amp;H$1,data!$A:$R,MATCH($B$2,data!$1:$1,FALSE),FALSE)</f>
        <v>8</v>
      </c>
      <c r="I2" s="1">
        <f>VLOOKUP($D2&amp;"-"&amp;$B$1&amp;"-"&amp;I$1,data!$A:$R,MATCH($B$2,data!$1:$1,FALSE),FALSE)</f>
        <v>23</v>
      </c>
      <c r="J2">
        <f>H2-G2</f>
        <v>3</v>
      </c>
    </row>
    <row r="3" spans="1:10">
      <c r="D3">
        <v>31</v>
      </c>
      <c r="E3">
        <v>5</v>
      </c>
      <c r="F3" s="1">
        <f>VLOOKUP($D3&amp;"-"&amp;$B$1&amp;"-"&amp;F$1,data!$A:$R,MATCH($B$2,data!$1:$1,FALSE),FALSE)</f>
        <v>11</v>
      </c>
      <c r="G3" s="1">
        <f>VLOOKUP($D3&amp;"-"&amp;$B$1&amp;"-"&amp;G$1,data!$A:$R,MATCH($B$2,data!$1:$1,FALSE),FALSE)</f>
        <v>6</v>
      </c>
      <c r="H3" s="1">
        <f>VLOOKUP($D3&amp;"-"&amp;$B$1&amp;"-"&amp;H$1,data!$A:$R,MATCH($B$2,data!$1:$1,FALSE),FALSE)</f>
        <v>12</v>
      </c>
      <c r="I3" s="1">
        <f>VLOOKUP($D3&amp;"-"&amp;$B$1&amp;"-"&amp;I$1,data!$A:$R,MATCH($B$2,data!$1:$1,FALSE),FALSE)</f>
        <v>29</v>
      </c>
      <c r="J3">
        <f t="shared" ref="J3:J11" si="0">H3-G3</f>
        <v>6</v>
      </c>
    </row>
    <row r="4" spans="1:10">
      <c r="D4">
        <v>63</v>
      </c>
      <c r="E4">
        <v>6</v>
      </c>
      <c r="F4" s="1">
        <f>VLOOKUP($D4&amp;"-"&amp;$B$1&amp;"-"&amp;F$1,data!$A:$R,MATCH($B$2,data!$1:$1,FALSE),FALSE)</f>
        <v>13</v>
      </c>
      <c r="G4" s="1">
        <f>VLOOKUP($D4&amp;"-"&amp;$B$1&amp;"-"&amp;G$1,data!$A:$R,MATCH($B$2,data!$1:$1,FALSE),FALSE)</f>
        <v>8</v>
      </c>
      <c r="H4" s="1">
        <f>VLOOKUP($D4&amp;"-"&amp;$B$1&amp;"-"&amp;H$1,data!$A:$R,MATCH($B$2,data!$1:$1,FALSE),FALSE)</f>
        <v>13</v>
      </c>
      <c r="I4" s="1">
        <f>VLOOKUP($D4&amp;"-"&amp;$B$1&amp;"-"&amp;I$1,data!$A:$R,MATCH($B$2,data!$1:$1,FALSE),FALSE)</f>
        <v>37</v>
      </c>
      <c r="J4">
        <f t="shared" si="0"/>
        <v>5</v>
      </c>
    </row>
    <row r="5" spans="1:10">
      <c r="D5">
        <v>127</v>
      </c>
      <c r="E5">
        <v>7</v>
      </c>
      <c r="F5" s="1">
        <f>VLOOKUP($D5&amp;"-"&amp;$B$1&amp;"-"&amp;F$1,data!$A:$R,MATCH($B$2,data!$1:$1,FALSE),FALSE)</f>
        <v>18</v>
      </c>
      <c r="G5" s="1">
        <f>VLOOKUP($D5&amp;"-"&amp;$B$1&amp;"-"&amp;G$1,data!$A:$R,MATCH($B$2,data!$1:$1,FALSE),FALSE)</f>
        <v>9</v>
      </c>
      <c r="H5" s="1">
        <f>VLOOKUP($D5&amp;"-"&amp;$B$1&amp;"-"&amp;H$1,data!$A:$R,MATCH($B$2,data!$1:$1,FALSE),FALSE)</f>
        <v>16</v>
      </c>
      <c r="I5" s="1">
        <f>VLOOKUP($D5&amp;"-"&amp;$B$1&amp;"-"&amp;I$1,data!$A:$R,MATCH($B$2,data!$1:$1,FALSE),FALSE)</f>
        <v>41</v>
      </c>
      <c r="J5">
        <f t="shared" si="0"/>
        <v>7</v>
      </c>
    </row>
    <row r="6" spans="1:10">
      <c r="D6">
        <v>255</v>
      </c>
      <c r="E6">
        <v>8</v>
      </c>
      <c r="F6" s="1">
        <f>VLOOKUP($D6&amp;"-"&amp;$B$1&amp;"-"&amp;F$1,data!$A:$R,MATCH($B$2,data!$1:$1,FALSE),FALSE)</f>
        <v>18</v>
      </c>
      <c r="G6" s="1">
        <f>VLOOKUP($D6&amp;"-"&amp;$B$1&amp;"-"&amp;G$1,data!$A:$R,MATCH($B$2,data!$1:$1,FALSE),FALSE)</f>
        <v>10</v>
      </c>
      <c r="H6" s="1">
        <f>VLOOKUP($D6&amp;"-"&amp;$B$1&amp;"-"&amp;H$1,data!$A:$R,MATCH($B$2,data!$1:$1,FALSE),FALSE)</f>
        <v>23</v>
      </c>
      <c r="I6" s="1">
        <f>VLOOKUP($D6&amp;"-"&amp;$B$1&amp;"-"&amp;I$1,data!$A:$R,MATCH($B$2,data!$1:$1,FALSE),FALSE)</f>
        <v>47</v>
      </c>
      <c r="J6">
        <f t="shared" si="0"/>
        <v>13</v>
      </c>
    </row>
    <row r="7" spans="1:10">
      <c r="D7">
        <v>511</v>
      </c>
      <c r="E7">
        <v>9</v>
      </c>
      <c r="F7" s="1">
        <f>VLOOKUP($D7&amp;"-"&amp;$B$1&amp;"-"&amp;F$1,data!$A:$R,MATCH($B$2,data!$1:$1,FALSE),FALSE)</f>
        <v>21</v>
      </c>
      <c r="G7" s="1">
        <f>VLOOKUP($D7&amp;"-"&amp;$B$1&amp;"-"&amp;G$1,data!$A:$R,MATCH($B$2,data!$1:$1,FALSE),FALSE)</f>
        <v>11</v>
      </c>
      <c r="H7" s="1">
        <f>VLOOKUP($D7&amp;"-"&amp;$B$1&amp;"-"&amp;H$1,data!$A:$R,MATCH($B$2,data!$1:$1,FALSE),FALSE)</f>
        <v>24</v>
      </c>
      <c r="I7" s="1">
        <f>VLOOKUP($D7&amp;"-"&amp;$B$1&amp;"-"&amp;I$1,data!$A:$R,MATCH($B$2,data!$1:$1,FALSE),FALSE)</f>
        <v>57</v>
      </c>
      <c r="J7">
        <f t="shared" si="0"/>
        <v>13</v>
      </c>
    </row>
    <row r="8" spans="1:10">
      <c r="D8">
        <v>1023</v>
      </c>
      <c r="E8">
        <v>10</v>
      </c>
      <c r="F8" s="1">
        <f>VLOOKUP($D8&amp;"-"&amp;$B$1&amp;"-"&amp;F$1,data!$A:$R,MATCH($B$2,data!$1:$1,FALSE),FALSE)</f>
        <v>24</v>
      </c>
      <c r="G8" s="1">
        <f>VLOOKUP($D8&amp;"-"&amp;$B$1&amp;"-"&amp;G$1,data!$A:$R,MATCH($B$2,data!$1:$1,FALSE),FALSE)</f>
        <v>12</v>
      </c>
      <c r="H8" s="1">
        <f>VLOOKUP($D8&amp;"-"&amp;$B$1&amp;"-"&amp;H$1,data!$A:$R,MATCH($B$2,data!$1:$1,FALSE),FALSE)</f>
        <v>26</v>
      </c>
      <c r="I8" s="1">
        <f>VLOOKUP($D8&amp;"-"&amp;$B$1&amp;"-"&amp;I$1,data!$A:$R,MATCH($B$2,data!$1:$1,FALSE),FALSE)</f>
        <v>57</v>
      </c>
      <c r="J8">
        <f t="shared" si="0"/>
        <v>14</v>
      </c>
    </row>
    <row r="9" spans="1:10">
      <c r="D9">
        <v>2047</v>
      </c>
      <c r="E9">
        <v>11</v>
      </c>
      <c r="F9" s="1">
        <f>VLOOKUP($D9&amp;"-"&amp;$B$1&amp;"-"&amp;F$1,data!$A:$R,MATCH($B$2,data!$1:$1,FALSE),FALSE)</f>
        <v>27</v>
      </c>
      <c r="G9" s="1">
        <f>VLOOKUP($D9&amp;"-"&amp;$B$1&amp;"-"&amp;G$1,data!$A:$R,MATCH($B$2,data!$1:$1,FALSE),FALSE)</f>
        <v>13</v>
      </c>
      <c r="H9" s="1">
        <f>VLOOKUP($D9&amp;"-"&amp;$B$1&amp;"-"&amp;H$1,data!$A:$R,MATCH($B$2,data!$1:$1,FALSE),FALSE)</f>
        <v>28</v>
      </c>
      <c r="I9" s="1">
        <f>VLOOKUP($D9&amp;"-"&amp;$B$1&amp;"-"&amp;I$1,data!$A:$R,MATCH($B$2,data!$1:$1,FALSE),FALSE)</f>
        <v>71</v>
      </c>
      <c r="J9">
        <f t="shared" si="0"/>
        <v>15</v>
      </c>
    </row>
    <row r="10" spans="1:10">
      <c r="D10">
        <v>4095</v>
      </c>
      <c r="E10">
        <v>12</v>
      </c>
      <c r="F10" s="1">
        <f>VLOOKUP($D10&amp;"-"&amp;$B$1&amp;"-"&amp;F$1,data!$A:$R,MATCH($B$2,data!$1:$1,FALSE),FALSE)</f>
        <v>29</v>
      </c>
      <c r="G10" s="1">
        <f>VLOOKUP($D10&amp;"-"&amp;$B$1&amp;"-"&amp;G$1,data!$A:$R,MATCH($B$2,data!$1:$1,FALSE),FALSE)</f>
        <v>14</v>
      </c>
      <c r="H10" s="1">
        <f>VLOOKUP($D10&amp;"-"&amp;$B$1&amp;"-"&amp;H$1,data!$A:$R,MATCH($B$2,data!$1:$1,FALSE),FALSE)</f>
        <v>37</v>
      </c>
      <c r="I10" s="1">
        <f>VLOOKUP($D10&amp;"-"&amp;$B$1&amp;"-"&amp;I$1,data!$A:$R,MATCH($B$2,data!$1:$1,FALSE),FALSE)</f>
        <v>75</v>
      </c>
      <c r="J10">
        <f t="shared" si="0"/>
        <v>23</v>
      </c>
    </row>
    <row r="11" spans="1:10">
      <c r="D11">
        <v>8191</v>
      </c>
      <c r="E11">
        <v>13</v>
      </c>
      <c r="F11" s="1">
        <f>VLOOKUP($D11&amp;"-"&amp;$B$1&amp;"-"&amp;F$1,data!$A:$R,MATCH($B$2,data!$1:$1,FALSE),FALSE)</f>
        <v>31</v>
      </c>
      <c r="G11" s="1">
        <f>VLOOKUP($D11&amp;"-"&amp;$B$1&amp;"-"&amp;G$1,data!$A:$R,MATCH($B$2,data!$1:$1,FALSE),FALSE)</f>
        <v>15</v>
      </c>
      <c r="H11" s="1">
        <f>VLOOKUP($D11&amp;"-"&amp;$B$1&amp;"-"&amp;H$1,data!$A:$R,MATCH($B$2,data!$1:$1,FALSE),FALSE)</f>
        <v>34</v>
      </c>
      <c r="I11" s="1">
        <f>VLOOKUP($D11&amp;"-"&amp;$B$1&amp;"-"&amp;I$1,data!$A:$R,MATCH($B$2,data!$1:$1,FALSE),FALSE)</f>
        <v>83</v>
      </c>
      <c r="J11">
        <f t="shared" si="0"/>
        <v>19</v>
      </c>
    </row>
    <row r="12" spans="1:10">
      <c r="D12" s="6"/>
      <c r="E12" s="7"/>
      <c r="F12" s="7"/>
      <c r="G12" s="7"/>
      <c r="H12" s="7"/>
      <c r="I12" s="7"/>
    </row>
    <row r="13" spans="1:10">
      <c r="D13" s="6"/>
      <c r="E13" s="7"/>
      <c r="F13" s="7"/>
      <c r="G13" s="7"/>
      <c r="H13" s="7"/>
      <c r="I13" s="7"/>
    </row>
    <row r="14" spans="1:10">
      <c r="D14" s="6"/>
      <c r="E14" s="7"/>
      <c r="F14" s="7"/>
      <c r="G14" s="7"/>
      <c r="H14" s="7"/>
      <c r="I14" s="7"/>
    </row>
    <row r="15" spans="1:10">
      <c r="D15" s="6"/>
      <c r="E15" s="7"/>
      <c r="F15" s="7"/>
      <c r="G15" s="7"/>
      <c r="H15" s="7"/>
      <c r="I15" s="7"/>
    </row>
    <row r="16" spans="1:10">
      <c r="D16" s="6"/>
      <c r="E16" s="7"/>
      <c r="F16" s="7"/>
      <c r="G16" s="7"/>
      <c r="H16" s="7"/>
      <c r="I16" s="7"/>
    </row>
    <row r="17" spans="4:9">
      <c r="D17" s="6"/>
      <c r="E17" s="7"/>
      <c r="F17" s="7"/>
      <c r="G17" s="7"/>
      <c r="H17" s="7"/>
      <c r="I17" s="7"/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2CF0E-F1BB-47B3-BFAA-DEB1FA34E4F9}">
  <dimension ref="A1:J17"/>
  <sheetViews>
    <sheetView workbookViewId="0">
      <selection activeCell="J2" sqref="J2:J11"/>
    </sheetView>
  </sheetViews>
  <sheetFormatPr defaultRowHeight="15.5"/>
  <cols>
    <col min="1" max="1" width="8.9140625" bestFit="1" customWidth="1"/>
    <col min="2" max="2" width="13.6640625" bestFit="1" customWidth="1"/>
    <col min="4" max="4" width="4.75" style="5" bestFit="1" customWidth="1"/>
    <col min="5" max="5" width="4.75" bestFit="1" customWidth="1"/>
    <col min="6" max="7" width="4.25" style="11" bestFit="1" customWidth="1"/>
    <col min="8" max="8" width="5.5" style="11" bestFit="1" customWidth="1"/>
    <col min="9" max="9" width="5.1640625" style="11" bestFit="1" customWidth="1"/>
  </cols>
  <sheetData>
    <row r="1" spans="1:10">
      <c r="A1" t="s">
        <v>2</v>
      </c>
      <c r="B1" s="2">
        <f>alpha</f>
        <v>0.2</v>
      </c>
      <c r="D1" s="3" t="s">
        <v>1</v>
      </c>
      <c r="E1" s="3" t="s">
        <v>8</v>
      </c>
      <c r="F1" s="9" t="s">
        <v>31</v>
      </c>
      <c r="G1" s="9" t="s">
        <v>32</v>
      </c>
      <c r="H1" s="9" t="s">
        <v>33</v>
      </c>
      <c r="I1" s="9" t="s">
        <v>34</v>
      </c>
    </row>
    <row r="2" spans="1:10">
      <c r="A2" t="s">
        <v>9</v>
      </c>
      <c r="B2" s="2" t="s">
        <v>5</v>
      </c>
      <c r="D2">
        <v>15</v>
      </c>
      <c r="E2">
        <v>4</v>
      </c>
      <c r="F2" s="8">
        <f>VLOOKUP($D2&amp;"-"&amp;$B$1&amp;"-"&amp;F$1,data!$A:$R,MATCH($B$2,data!$1:$1,FALSE),FALSE)</f>
        <v>3.8847200000000002</v>
      </c>
      <c r="G2" s="8">
        <f>VLOOKUP($D2&amp;"-"&amp;$B$1&amp;"-"&amp;G$1,data!$A:$R,MATCH($B$2,data!$1:$1,FALSE),FALSE)</f>
        <v>3.3902800000000002</v>
      </c>
      <c r="H2" s="8">
        <f>VLOOKUP($D2&amp;"-"&amp;$B$1&amp;"-"&amp;H$1,data!$A:$R,MATCH($B$2,data!$1:$1,FALSE),FALSE)</f>
        <v>3.9069400000000001</v>
      </c>
      <c r="I2" s="8">
        <f>VLOOKUP($D2&amp;"-"&amp;$B$1&amp;"-"&amp;I$1,data!$A:$R,MATCH($B$2,data!$1:$1,FALSE),FALSE)</f>
        <v>7.3777799999999996</v>
      </c>
      <c r="J2" s="11">
        <f>H2-G2</f>
        <v>0.5166599999999999</v>
      </c>
    </row>
    <row r="3" spans="1:10">
      <c r="D3">
        <v>31</v>
      </c>
      <c r="E3">
        <v>5</v>
      </c>
      <c r="F3" s="8">
        <f>VLOOKUP($D3&amp;"-"&amp;$B$1&amp;"-"&amp;F$1,data!$A:$R,MATCH($B$2,data!$1:$1,FALSE),FALSE)</f>
        <v>5.0490599999999999</v>
      </c>
      <c r="G3" s="8">
        <f>VLOOKUP($D3&amp;"-"&amp;$B$1&amp;"-"&amp;G$1,data!$A:$R,MATCH($B$2,data!$1:$1,FALSE),FALSE)</f>
        <v>4.3481199999999998</v>
      </c>
      <c r="H3" s="8">
        <f>VLOOKUP($D3&amp;"-"&amp;$B$1&amp;"-"&amp;H$1,data!$A:$R,MATCH($B$2,data!$1:$1,FALSE),FALSE)</f>
        <v>5.3400499999999997</v>
      </c>
      <c r="I3" s="8">
        <f>VLOOKUP($D3&amp;"-"&amp;$B$1&amp;"-"&amp;I$1,data!$A:$R,MATCH($B$2,data!$1:$1,FALSE),FALSE)</f>
        <v>9.8709699999999998</v>
      </c>
      <c r="J3" s="11">
        <f t="shared" ref="J3:J11" si="0">H3-G3</f>
        <v>0.99192999999999998</v>
      </c>
    </row>
    <row r="4" spans="1:10">
      <c r="D4">
        <v>63</v>
      </c>
      <c r="E4">
        <v>6</v>
      </c>
      <c r="F4" s="8">
        <f>VLOOKUP($D4&amp;"-"&amp;$B$1&amp;"-"&amp;F$1,data!$A:$R,MATCH($B$2,data!$1:$1,FALSE),FALSE)</f>
        <v>6.1200400000000004</v>
      </c>
      <c r="G4" s="8">
        <f>VLOOKUP($D4&amp;"-"&amp;$B$1&amp;"-"&amp;G$1,data!$A:$R,MATCH($B$2,data!$1:$1,FALSE),FALSE)</f>
        <v>5.2222200000000001</v>
      </c>
      <c r="H4" s="8">
        <f>VLOOKUP($D4&amp;"-"&amp;$B$1&amp;"-"&amp;H$1,data!$A:$R,MATCH($B$2,data!$1:$1,FALSE),FALSE)</f>
        <v>6.2440499999999997</v>
      </c>
      <c r="I4" s="8">
        <f>VLOOKUP($D4&amp;"-"&amp;$B$1&amp;"-"&amp;I$1,data!$A:$R,MATCH($B$2,data!$1:$1,FALSE),FALSE)</f>
        <v>12.7784</v>
      </c>
      <c r="J4" s="11">
        <f t="shared" si="0"/>
        <v>1.0218299999999996</v>
      </c>
    </row>
    <row r="5" spans="1:10">
      <c r="D5">
        <v>127</v>
      </c>
      <c r="E5">
        <v>7</v>
      </c>
      <c r="F5" s="8">
        <f>VLOOKUP($D5&amp;"-"&amp;$B$1&amp;"-"&amp;F$1,data!$A:$R,MATCH($B$2,data!$1:$1,FALSE),FALSE)</f>
        <v>7.2916699999999999</v>
      </c>
      <c r="G5" s="8">
        <f>VLOOKUP($D5&amp;"-"&amp;$B$1&amp;"-"&amp;G$1,data!$A:$R,MATCH($B$2,data!$1:$1,FALSE),FALSE)</f>
        <v>6.2196499999999997</v>
      </c>
      <c r="H5" s="8">
        <f>VLOOKUP($D5&amp;"-"&amp;$B$1&amp;"-"&amp;H$1,data!$A:$R,MATCH($B$2,data!$1:$1,FALSE),FALSE)</f>
        <v>7.97933</v>
      </c>
      <c r="I5" s="8">
        <f>VLOOKUP($D5&amp;"-"&amp;$B$1&amp;"-"&amp;I$1,data!$A:$R,MATCH($B$2,data!$1:$1,FALSE),FALSE)</f>
        <v>15.3576</v>
      </c>
      <c r="J5" s="11">
        <f t="shared" si="0"/>
        <v>1.7596800000000004</v>
      </c>
    </row>
    <row r="6" spans="1:10">
      <c r="D6">
        <v>255</v>
      </c>
      <c r="E6">
        <v>8</v>
      </c>
      <c r="F6" s="8">
        <f>VLOOKUP($D6&amp;"-"&amp;$B$1&amp;"-"&amp;F$1,data!$A:$R,MATCH($B$2,data!$1:$1,FALSE),FALSE)</f>
        <v>8.5044900000000005</v>
      </c>
      <c r="G6" s="8">
        <f>VLOOKUP($D6&amp;"-"&amp;$B$1&amp;"-"&amp;G$1,data!$A:$R,MATCH($B$2,data!$1:$1,FALSE),FALSE)</f>
        <v>7.20899</v>
      </c>
      <c r="H6" s="8">
        <f>VLOOKUP($D6&amp;"-"&amp;$B$1&amp;"-"&amp;H$1,data!$A:$R,MATCH($B$2,data!$1:$1,FALSE),FALSE)</f>
        <v>10.2121</v>
      </c>
      <c r="I6" s="8">
        <f>VLOOKUP($D6&amp;"-"&amp;$B$1&amp;"-"&amp;I$1,data!$A:$R,MATCH($B$2,data!$1:$1,FALSE),FALSE)</f>
        <v>18.264700000000001</v>
      </c>
      <c r="J6" s="11">
        <f t="shared" si="0"/>
        <v>3.0031099999999995</v>
      </c>
    </row>
    <row r="7" spans="1:10">
      <c r="D7">
        <v>511</v>
      </c>
      <c r="E7">
        <v>9</v>
      </c>
      <c r="F7" s="8">
        <f>VLOOKUP($D7&amp;"-"&amp;$B$1&amp;"-"&amp;F$1,data!$A:$R,MATCH($B$2,data!$1:$1,FALSE),FALSE)</f>
        <v>9.9408399999999997</v>
      </c>
      <c r="G7" s="8">
        <f>VLOOKUP($D7&amp;"-"&amp;$B$1&amp;"-"&amp;G$1,data!$A:$R,MATCH($B$2,data!$1:$1,FALSE),FALSE)</f>
        <v>8.2103699999999993</v>
      </c>
      <c r="H7" s="8">
        <f>VLOOKUP($D7&amp;"-"&amp;$B$1&amp;"-"&amp;H$1,data!$A:$R,MATCH($B$2,data!$1:$1,FALSE),FALSE)</f>
        <v>10.8569</v>
      </c>
      <c r="I7" s="8">
        <f>VLOOKUP($D7&amp;"-"&amp;$B$1&amp;"-"&amp;I$1,data!$A:$R,MATCH($B$2,data!$1:$1,FALSE),FALSE)</f>
        <v>21.110199999999999</v>
      </c>
      <c r="J7" s="11">
        <f t="shared" si="0"/>
        <v>2.6465300000000003</v>
      </c>
    </row>
    <row r="8" spans="1:10">
      <c r="D8">
        <v>1023</v>
      </c>
      <c r="E8">
        <v>10</v>
      </c>
      <c r="F8" s="8">
        <f>VLOOKUP($D8&amp;"-"&amp;$B$1&amp;"-"&amp;F$1,data!$A:$R,MATCH($B$2,data!$1:$1,FALSE),FALSE)</f>
        <v>11.5297</v>
      </c>
      <c r="G8" s="8">
        <f>VLOOKUP($D8&amp;"-"&amp;$B$1&amp;"-"&amp;G$1,data!$A:$R,MATCH($B$2,data!$1:$1,FALSE),FALSE)</f>
        <v>9.2264199999999992</v>
      </c>
      <c r="H8" s="8">
        <f>VLOOKUP($D8&amp;"-"&amp;$B$1&amp;"-"&amp;H$1,data!$A:$R,MATCH($B$2,data!$1:$1,FALSE),FALSE)</f>
        <v>12.1372</v>
      </c>
      <c r="I8" s="8">
        <f>VLOOKUP($D8&amp;"-"&amp;$B$1&amp;"-"&amp;I$1,data!$A:$R,MATCH($B$2,data!$1:$1,FALSE),FALSE)</f>
        <v>24.0411</v>
      </c>
      <c r="J8" s="11">
        <f t="shared" si="0"/>
        <v>2.9107800000000008</v>
      </c>
    </row>
    <row r="9" spans="1:10">
      <c r="D9">
        <v>2047</v>
      </c>
      <c r="E9">
        <v>11</v>
      </c>
      <c r="F9" s="8">
        <f>VLOOKUP($D9&amp;"-"&amp;$B$1&amp;"-"&amp;F$1,data!$A:$R,MATCH($B$2,data!$1:$1,FALSE),FALSE)</f>
        <v>12.818899999999999</v>
      </c>
      <c r="G9" s="8">
        <f>VLOOKUP($D9&amp;"-"&amp;$B$1&amp;"-"&amp;G$1,data!$A:$R,MATCH($B$2,data!$1:$1,FALSE),FALSE)</f>
        <v>10.2226</v>
      </c>
      <c r="H9" s="8">
        <f>VLOOKUP($D9&amp;"-"&amp;$B$1&amp;"-"&amp;H$1,data!$A:$R,MATCH($B$2,data!$1:$1,FALSE),FALSE)</f>
        <v>13.2935</v>
      </c>
      <c r="I9" s="8">
        <f>VLOOKUP($D9&amp;"-"&amp;$B$1&amp;"-"&amp;I$1,data!$A:$R,MATCH($B$2,data!$1:$1,FALSE),FALSE)</f>
        <v>26.9346</v>
      </c>
      <c r="J9" s="11">
        <f t="shared" si="0"/>
        <v>3.0709</v>
      </c>
    </row>
    <row r="10" spans="1:10">
      <c r="D10">
        <v>4095</v>
      </c>
      <c r="E10">
        <v>12</v>
      </c>
      <c r="F10" s="8">
        <f>VLOOKUP($D10&amp;"-"&amp;$B$1&amp;"-"&amp;F$1,data!$A:$R,MATCH($B$2,data!$1:$1,FALSE),FALSE)</f>
        <v>14.0855</v>
      </c>
      <c r="G10" s="8">
        <f>VLOOKUP($D10&amp;"-"&amp;$B$1&amp;"-"&amp;G$1,data!$A:$R,MATCH($B$2,data!$1:$1,FALSE),FALSE)</f>
        <v>11.245900000000001</v>
      </c>
      <c r="H10" s="8">
        <f>VLOOKUP($D10&amp;"-"&amp;$B$1&amp;"-"&amp;H$1,data!$A:$R,MATCH($B$2,data!$1:$1,FALSE),FALSE)</f>
        <v>14.9771</v>
      </c>
      <c r="I10" s="8">
        <f>VLOOKUP($D10&amp;"-"&amp;$B$1&amp;"-"&amp;I$1,data!$A:$R,MATCH($B$2,data!$1:$1,FALSE),FALSE)</f>
        <v>29.7852</v>
      </c>
      <c r="J10" s="11">
        <f t="shared" si="0"/>
        <v>3.7311999999999994</v>
      </c>
    </row>
    <row r="11" spans="1:10">
      <c r="D11">
        <v>8191</v>
      </c>
      <c r="E11">
        <v>13</v>
      </c>
      <c r="F11" s="8">
        <f>VLOOKUP($D11&amp;"-"&amp;$B$1&amp;"-"&amp;F$1,data!$A:$R,MATCH($B$2,data!$1:$1,FALSE),FALSE)</f>
        <v>15.6097</v>
      </c>
      <c r="G11" s="8">
        <f>VLOOKUP($D11&amp;"-"&amp;$B$1&amp;"-"&amp;G$1,data!$A:$R,MATCH($B$2,data!$1:$1,FALSE),FALSE)</f>
        <v>12.2577</v>
      </c>
      <c r="H11" s="8">
        <f>VLOOKUP($D11&amp;"-"&amp;$B$1&amp;"-"&amp;H$1,data!$A:$R,MATCH($B$2,data!$1:$1,FALSE),FALSE)</f>
        <v>15.8347</v>
      </c>
      <c r="I11" s="8">
        <f>VLOOKUP($D11&amp;"-"&amp;$B$1&amp;"-"&amp;I$1,data!$A:$R,MATCH($B$2,data!$1:$1,FALSE),FALSE)</f>
        <v>32.6723</v>
      </c>
      <c r="J11" s="11">
        <f t="shared" si="0"/>
        <v>3.577</v>
      </c>
    </row>
    <row r="12" spans="1:10">
      <c r="D12" s="6"/>
      <c r="E12" s="7"/>
      <c r="F12" s="10"/>
      <c r="G12" s="10"/>
      <c r="H12" s="10"/>
      <c r="I12" s="10"/>
    </row>
    <row r="13" spans="1:10">
      <c r="D13" s="6"/>
      <c r="E13" s="7"/>
      <c r="F13" s="10"/>
      <c r="G13" s="10"/>
      <c r="H13" s="10"/>
      <c r="I13" s="10"/>
    </row>
    <row r="14" spans="1:10">
      <c r="D14" s="6"/>
      <c r="E14" s="7"/>
      <c r="F14" s="10"/>
      <c r="G14" s="10"/>
      <c r="H14" s="10"/>
      <c r="I14" s="10"/>
    </row>
    <row r="15" spans="1:10">
      <c r="D15" s="6"/>
      <c r="E15" s="7"/>
      <c r="F15" s="10"/>
      <c r="G15" s="10"/>
      <c r="H15" s="10"/>
      <c r="I15" s="10"/>
    </row>
    <row r="16" spans="1:10">
      <c r="D16" s="6"/>
      <c r="E16" s="7"/>
      <c r="F16" s="10"/>
      <c r="G16" s="10"/>
      <c r="H16" s="10"/>
      <c r="I16" s="10"/>
    </row>
    <row r="17" spans="4:9">
      <c r="D17" s="6"/>
      <c r="E17" s="7"/>
      <c r="F17" s="10"/>
      <c r="G17" s="10"/>
      <c r="H17" s="10"/>
      <c r="I17" s="10"/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30CD0-0EFB-41E5-AEC2-EDAD86E0D20F}">
  <dimension ref="A1:I17"/>
  <sheetViews>
    <sheetView topLeftCell="D1" workbookViewId="0">
      <selection activeCell="P18" sqref="P18"/>
    </sheetView>
  </sheetViews>
  <sheetFormatPr defaultRowHeight="15.5"/>
  <cols>
    <col min="1" max="1" width="8.9140625" bestFit="1" customWidth="1"/>
    <col min="2" max="2" width="11" bestFit="1" customWidth="1"/>
    <col min="4" max="4" width="4.75" style="5" bestFit="1" customWidth="1"/>
    <col min="5" max="5" width="4.75" bestFit="1" customWidth="1"/>
    <col min="6" max="6" width="3.75" bestFit="1" customWidth="1"/>
    <col min="7" max="7" width="3.9140625" bestFit="1" customWidth="1"/>
    <col min="8" max="8" width="5.5" bestFit="1" customWidth="1"/>
    <col min="9" max="9" width="5.1640625" bestFit="1" customWidth="1"/>
  </cols>
  <sheetData>
    <row r="1" spans="1:9">
      <c r="A1" t="s">
        <v>2</v>
      </c>
      <c r="B1" s="2">
        <f>alpha</f>
        <v>0.2</v>
      </c>
      <c r="D1" s="3" t="s">
        <v>1</v>
      </c>
      <c r="E1" s="3" t="s">
        <v>8</v>
      </c>
      <c r="F1" s="3" t="s">
        <v>31</v>
      </c>
      <c r="G1" s="3" t="s">
        <v>32</v>
      </c>
      <c r="H1" s="3" t="s">
        <v>33</v>
      </c>
      <c r="I1" s="3" t="s">
        <v>34</v>
      </c>
    </row>
    <row r="2" spans="1:9">
      <c r="A2" t="s">
        <v>9</v>
      </c>
      <c r="B2" s="2" t="s">
        <v>25</v>
      </c>
      <c r="D2">
        <v>15</v>
      </c>
      <c r="E2">
        <v>4</v>
      </c>
      <c r="F2" s="1">
        <f>VLOOKUP($D2&amp;"-"&amp;$B$1&amp;"-"&amp;F$1,data!$A:$R,MATCH($B$2,data!$1:$1,FALSE),FALSE)</f>
        <v>7</v>
      </c>
      <c r="G2" s="1">
        <f>VLOOKUP($D2&amp;"-"&amp;$B$1&amp;"-"&amp;G$1,data!$A:$R,MATCH($B$2,data!$1:$1,FALSE),FALSE)</f>
        <v>14</v>
      </c>
      <c r="H2" s="1">
        <f>VLOOKUP($D2&amp;"-"&amp;$B$1&amp;"-"&amp;H$1,data!$A:$R,MATCH($B$2,data!$1:$1,FALSE),FALSE)</f>
        <v>13</v>
      </c>
      <c r="I2" s="1">
        <f>VLOOKUP($D2&amp;"-"&amp;$B$1&amp;"-"&amp;I$1,data!$A:$R,MATCH($B$2,data!$1:$1,FALSE),FALSE)</f>
        <v>19</v>
      </c>
    </row>
    <row r="3" spans="1:9">
      <c r="D3">
        <v>31</v>
      </c>
      <c r="E3">
        <v>5</v>
      </c>
      <c r="F3" s="1">
        <f>VLOOKUP($D3&amp;"-"&amp;$B$1&amp;"-"&amp;F$1,data!$A:$R,MATCH($B$2,data!$1:$1,FALSE),FALSE)</f>
        <v>11</v>
      </c>
      <c r="G3" s="1">
        <f>VLOOKUP($D3&amp;"-"&amp;$B$1&amp;"-"&amp;G$1,data!$A:$R,MATCH($B$2,data!$1:$1,FALSE),FALSE)</f>
        <v>16</v>
      </c>
      <c r="H3" s="1">
        <f>VLOOKUP($D3&amp;"-"&amp;$B$1&amp;"-"&amp;H$1,data!$A:$R,MATCH($B$2,data!$1:$1,FALSE),FALSE)</f>
        <v>20</v>
      </c>
      <c r="I3" s="1">
        <f>VLOOKUP($D3&amp;"-"&amp;$B$1&amp;"-"&amp;I$1,data!$A:$R,MATCH($B$2,data!$1:$1,FALSE),FALSE)</f>
        <v>25</v>
      </c>
    </row>
    <row r="4" spans="1:9">
      <c r="D4">
        <v>63</v>
      </c>
      <c r="E4">
        <v>6</v>
      </c>
      <c r="F4" s="1">
        <f>VLOOKUP($D4&amp;"-"&amp;$B$1&amp;"-"&amp;F$1,data!$A:$R,MATCH($B$2,data!$1:$1,FALSE),FALSE)</f>
        <v>13</v>
      </c>
      <c r="G4" s="1">
        <f>VLOOKUP($D4&amp;"-"&amp;$B$1&amp;"-"&amp;G$1,data!$A:$R,MATCH($B$2,data!$1:$1,FALSE),FALSE)</f>
        <v>18</v>
      </c>
      <c r="H4" s="1">
        <f>VLOOKUP($D4&amp;"-"&amp;$B$1&amp;"-"&amp;H$1,data!$A:$R,MATCH($B$2,data!$1:$1,FALSE),FALSE)</f>
        <v>24</v>
      </c>
      <c r="I4" s="1">
        <f>VLOOKUP($D4&amp;"-"&amp;$B$1&amp;"-"&amp;I$1,data!$A:$R,MATCH($B$2,data!$1:$1,FALSE),FALSE)</f>
        <v>33</v>
      </c>
    </row>
    <row r="5" spans="1:9">
      <c r="D5">
        <v>127</v>
      </c>
      <c r="E5">
        <v>7</v>
      </c>
      <c r="F5" s="1">
        <f>VLOOKUP($D5&amp;"-"&amp;$B$1&amp;"-"&amp;F$1,data!$A:$R,MATCH($B$2,data!$1:$1,FALSE),FALSE)</f>
        <v>18</v>
      </c>
      <c r="G5" s="1">
        <f>VLOOKUP($D5&amp;"-"&amp;$B$1&amp;"-"&amp;G$1,data!$A:$R,MATCH($B$2,data!$1:$1,FALSE),FALSE)</f>
        <v>22</v>
      </c>
      <c r="H5" s="1">
        <f>VLOOKUP($D5&amp;"-"&amp;$B$1&amp;"-"&amp;H$1,data!$A:$R,MATCH($B$2,data!$1:$1,FALSE),FALSE)</f>
        <v>29</v>
      </c>
      <c r="I5" s="1">
        <f>VLOOKUP($D5&amp;"-"&amp;$B$1&amp;"-"&amp;I$1,data!$A:$R,MATCH($B$2,data!$1:$1,FALSE),FALSE)</f>
        <v>41</v>
      </c>
    </row>
    <row r="6" spans="1:9">
      <c r="D6">
        <v>255</v>
      </c>
      <c r="E6">
        <v>8</v>
      </c>
      <c r="F6" s="1">
        <f>VLOOKUP($D6&amp;"-"&amp;$B$1&amp;"-"&amp;F$1,data!$A:$R,MATCH($B$2,data!$1:$1,FALSE),FALSE)</f>
        <v>19</v>
      </c>
      <c r="G6" s="1">
        <f>VLOOKUP($D6&amp;"-"&amp;$B$1&amp;"-"&amp;G$1,data!$A:$R,MATCH($B$2,data!$1:$1,FALSE),FALSE)</f>
        <v>24</v>
      </c>
      <c r="H6" s="1">
        <f>VLOOKUP($D6&amp;"-"&amp;$B$1&amp;"-"&amp;H$1,data!$A:$R,MATCH($B$2,data!$1:$1,FALSE),FALSE)</f>
        <v>37</v>
      </c>
      <c r="I6" s="1">
        <f>VLOOKUP($D6&amp;"-"&amp;$B$1&amp;"-"&amp;I$1,data!$A:$R,MATCH($B$2,data!$1:$1,FALSE),FALSE)</f>
        <v>43</v>
      </c>
    </row>
    <row r="7" spans="1:9">
      <c r="D7">
        <v>511</v>
      </c>
      <c r="E7">
        <v>9</v>
      </c>
      <c r="F7" s="1">
        <f>VLOOKUP($D7&amp;"-"&amp;$B$1&amp;"-"&amp;F$1,data!$A:$R,MATCH($B$2,data!$1:$1,FALSE),FALSE)</f>
        <v>21</v>
      </c>
      <c r="G7" s="1">
        <f>VLOOKUP($D7&amp;"-"&amp;$B$1&amp;"-"&amp;G$1,data!$A:$R,MATCH($B$2,data!$1:$1,FALSE),FALSE)</f>
        <v>26</v>
      </c>
      <c r="H7" s="1">
        <f>VLOOKUP($D7&amp;"-"&amp;$B$1&amp;"-"&amp;H$1,data!$A:$R,MATCH($B$2,data!$1:$1,FALSE),FALSE)</f>
        <v>34</v>
      </c>
      <c r="I7" s="1">
        <f>VLOOKUP($D7&amp;"-"&amp;$B$1&amp;"-"&amp;I$1,data!$A:$R,MATCH($B$2,data!$1:$1,FALSE),FALSE)</f>
        <v>55</v>
      </c>
    </row>
    <row r="8" spans="1:9">
      <c r="D8">
        <v>1023</v>
      </c>
      <c r="E8">
        <v>10</v>
      </c>
      <c r="F8" s="1">
        <f>VLOOKUP($D8&amp;"-"&amp;$B$1&amp;"-"&amp;F$1,data!$A:$R,MATCH($B$2,data!$1:$1,FALSE),FALSE)</f>
        <v>25</v>
      </c>
      <c r="G8" s="1">
        <f>VLOOKUP($D8&amp;"-"&amp;$B$1&amp;"-"&amp;G$1,data!$A:$R,MATCH($B$2,data!$1:$1,FALSE),FALSE)</f>
        <v>28</v>
      </c>
      <c r="H8" s="1">
        <f>VLOOKUP($D8&amp;"-"&amp;$B$1&amp;"-"&amp;H$1,data!$A:$R,MATCH($B$2,data!$1:$1,FALSE),FALSE)</f>
        <v>40</v>
      </c>
      <c r="I8" s="1">
        <f>VLOOKUP($D8&amp;"-"&amp;$B$1&amp;"-"&amp;I$1,data!$A:$R,MATCH($B$2,data!$1:$1,FALSE),FALSE)</f>
        <v>61</v>
      </c>
    </row>
    <row r="9" spans="1:9">
      <c r="D9">
        <v>2047</v>
      </c>
      <c r="E9">
        <v>11</v>
      </c>
      <c r="F9" s="1">
        <f>VLOOKUP($D9&amp;"-"&amp;$B$1&amp;"-"&amp;F$1,data!$A:$R,MATCH($B$2,data!$1:$1,FALSE),FALSE)</f>
        <v>27</v>
      </c>
      <c r="G9" s="1">
        <f>VLOOKUP($D9&amp;"-"&amp;$B$1&amp;"-"&amp;G$1,data!$A:$R,MATCH($B$2,data!$1:$1,FALSE),FALSE)</f>
        <v>30</v>
      </c>
      <c r="H9" s="1">
        <f>VLOOKUP($D9&amp;"-"&amp;$B$1&amp;"-"&amp;H$1,data!$A:$R,MATCH($B$2,data!$1:$1,FALSE),FALSE)</f>
        <v>42</v>
      </c>
      <c r="I9" s="1">
        <f>VLOOKUP($D9&amp;"-"&amp;$B$1&amp;"-"&amp;I$1,data!$A:$R,MATCH($B$2,data!$1:$1,FALSE),FALSE)</f>
        <v>59</v>
      </c>
    </row>
    <row r="10" spans="1:9">
      <c r="D10">
        <v>4095</v>
      </c>
      <c r="E10">
        <v>12</v>
      </c>
      <c r="F10" s="1">
        <f>VLOOKUP($D10&amp;"-"&amp;$B$1&amp;"-"&amp;F$1,data!$A:$R,MATCH($B$2,data!$1:$1,FALSE),FALSE)</f>
        <v>29</v>
      </c>
      <c r="G10" s="1">
        <f>VLOOKUP($D10&amp;"-"&amp;$B$1&amp;"-"&amp;G$1,data!$A:$R,MATCH($B$2,data!$1:$1,FALSE),FALSE)</f>
        <v>32</v>
      </c>
      <c r="H10" s="1">
        <f>VLOOKUP($D10&amp;"-"&amp;$B$1&amp;"-"&amp;H$1,data!$A:$R,MATCH($B$2,data!$1:$1,FALSE),FALSE)</f>
        <v>49</v>
      </c>
      <c r="I10" s="1">
        <f>VLOOKUP($D10&amp;"-"&amp;$B$1&amp;"-"&amp;I$1,data!$A:$R,MATCH($B$2,data!$1:$1,FALSE),FALSE)</f>
        <v>69</v>
      </c>
    </row>
    <row r="11" spans="1:9">
      <c r="D11">
        <v>8191</v>
      </c>
      <c r="E11">
        <v>13</v>
      </c>
      <c r="F11" s="1">
        <f>VLOOKUP($D11&amp;"-"&amp;$B$1&amp;"-"&amp;F$1,data!$A:$R,MATCH($B$2,data!$1:$1,FALSE),FALSE)</f>
        <v>32</v>
      </c>
      <c r="G11" s="1">
        <f>VLOOKUP($D11&amp;"-"&amp;$B$1&amp;"-"&amp;G$1,data!$A:$R,MATCH($B$2,data!$1:$1,FALSE),FALSE)</f>
        <v>34</v>
      </c>
      <c r="H11" s="1">
        <f>VLOOKUP($D11&amp;"-"&amp;$B$1&amp;"-"&amp;H$1,data!$A:$R,MATCH($B$2,data!$1:$1,FALSE),FALSE)</f>
        <v>52</v>
      </c>
      <c r="I11" s="1">
        <f>VLOOKUP($D11&amp;"-"&amp;$B$1&amp;"-"&amp;I$1,data!$A:$R,MATCH($B$2,data!$1:$1,FALSE),FALSE)</f>
        <v>77</v>
      </c>
    </row>
    <row r="12" spans="1:9">
      <c r="D12" s="6"/>
      <c r="E12" s="7"/>
      <c r="F12" s="7"/>
      <c r="G12" s="7"/>
      <c r="H12" s="7"/>
      <c r="I12" s="7"/>
    </row>
    <row r="13" spans="1:9">
      <c r="D13" s="6"/>
      <c r="E13" s="7"/>
      <c r="F13" s="7"/>
      <c r="G13" s="7"/>
      <c r="H13" s="7"/>
      <c r="I13" s="7"/>
    </row>
    <row r="14" spans="1:9">
      <c r="D14" s="6"/>
      <c r="E14" s="7"/>
      <c r="F14" s="7"/>
      <c r="G14" s="7"/>
      <c r="H14" s="7"/>
      <c r="I14" s="7"/>
    </row>
    <row r="15" spans="1:9">
      <c r="D15" s="6"/>
      <c r="E15" s="7"/>
      <c r="F15" s="7"/>
      <c r="G15" s="7"/>
      <c r="H15" s="7"/>
      <c r="I15" s="7"/>
    </row>
    <row r="16" spans="1:9">
      <c r="D16" s="6"/>
      <c r="E16" s="7"/>
      <c r="F16" s="7"/>
      <c r="G16" s="7"/>
      <c r="H16" s="7"/>
      <c r="I16" s="7"/>
    </row>
    <row r="17" spans="4:9">
      <c r="D17" s="6"/>
      <c r="E17" s="7"/>
      <c r="F17" s="7"/>
      <c r="G17" s="7"/>
      <c r="H17" s="7"/>
      <c r="I17" s="7"/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0FFCD-0B43-4076-9696-C218E0D8F692}">
  <dimension ref="A1:I17"/>
  <sheetViews>
    <sheetView topLeftCell="D1" workbookViewId="0">
      <selection activeCell="K19" sqref="K19"/>
    </sheetView>
  </sheetViews>
  <sheetFormatPr defaultRowHeight="15.5"/>
  <cols>
    <col min="1" max="1" width="8.9140625" bestFit="1" customWidth="1"/>
    <col min="2" max="2" width="13" bestFit="1" customWidth="1"/>
    <col min="4" max="4" width="4.75" style="5" bestFit="1" customWidth="1"/>
    <col min="5" max="5" width="4.75" bestFit="1" customWidth="1"/>
    <col min="6" max="7" width="4.25" style="11" bestFit="1" customWidth="1"/>
    <col min="8" max="8" width="5.5" style="11" bestFit="1" customWidth="1"/>
    <col min="9" max="9" width="5.1640625" style="11" bestFit="1" customWidth="1"/>
  </cols>
  <sheetData>
    <row r="1" spans="1:9">
      <c r="A1" t="s">
        <v>2</v>
      </c>
      <c r="B1" s="2">
        <f>alpha</f>
        <v>0.2</v>
      </c>
      <c r="D1" s="3" t="s">
        <v>1</v>
      </c>
      <c r="E1" s="3" t="s">
        <v>8</v>
      </c>
      <c r="F1" s="9" t="s">
        <v>31</v>
      </c>
      <c r="G1" s="9" t="s">
        <v>32</v>
      </c>
      <c r="H1" s="9" t="s">
        <v>33</v>
      </c>
      <c r="I1" s="9" t="s">
        <v>34</v>
      </c>
    </row>
    <row r="2" spans="1:9">
      <c r="A2" t="s">
        <v>9</v>
      </c>
      <c r="B2" s="2" t="s">
        <v>26</v>
      </c>
      <c r="D2">
        <v>15</v>
      </c>
      <c r="E2">
        <v>4</v>
      </c>
      <c r="F2" s="8">
        <f>VLOOKUP($D2&amp;"-"&amp;$B$1&amp;"-"&amp;F$1,data!$A:$R,MATCH($B$2,data!$1:$1,FALSE),FALSE)</f>
        <v>5.3555599999999997</v>
      </c>
      <c r="G2" s="8">
        <f>VLOOKUP($D2&amp;"-"&amp;$B$1&amp;"-"&amp;G$1,data!$A:$R,MATCH($B$2,data!$1:$1,FALSE),FALSE)</f>
        <v>10.277799999999999</v>
      </c>
      <c r="H2" s="8">
        <f>VLOOKUP($D2&amp;"-"&amp;$B$1&amp;"-"&amp;H$1,data!$A:$R,MATCH($B$2,data!$1:$1,FALSE),FALSE)</f>
        <v>7.0444399999999998</v>
      </c>
      <c r="I2" s="8">
        <f>VLOOKUP($D2&amp;"-"&amp;$B$1&amp;"-"&amp;I$1,data!$A:$R,MATCH($B$2,data!$1:$1,FALSE),FALSE)</f>
        <v>10.1556</v>
      </c>
    </row>
    <row r="3" spans="1:9">
      <c r="D3">
        <v>31</v>
      </c>
      <c r="E3">
        <v>5</v>
      </c>
      <c r="F3" s="8">
        <f>VLOOKUP($D3&amp;"-"&amp;$B$1&amp;"-"&amp;F$1,data!$A:$R,MATCH($B$2,data!$1:$1,FALSE),FALSE)</f>
        <v>6.8763399999999999</v>
      </c>
      <c r="G3" s="8">
        <f>VLOOKUP($D3&amp;"-"&amp;$B$1&amp;"-"&amp;G$1,data!$A:$R,MATCH($B$2,data!$1:$1,FALSE),FALSE)</f>
        <v>12.747299999999999</v>
      </c>
      <c r="H3" s="8">
        <f>VLOOKUP($D3&amp;"-"&amp;$B$1&amp;"-"&amp;H$1,data!$A:$R,MATCH($B$2,data!$1:$1,FALSE),FALSE)</f>
        <v>8.6559100000000004</v>
      </c>
      <c r="I3" s="8">
        <f>VLOOKUP($D3&amp;"-"&amp;$B$1&amp;"-"&amp;I$1,data!$A:$R,MATCH($B$2,data!$1:$1,FALSE),FALSE)</f>
        <v>13.1075</v>
      </c>
    </row>
    <row r="4" spans="1:9">
      <c r="D4">
        <v>63</v>
      </c>
      <c r="E4">
        <v>6</v>
      </c>
      <c r="F4" s="8">
        <f>VLOOKUP($D4&amp;"-"&amp;$B$1&amp;"-"&amp;F$1,data!$A:$R,MATCH($B$2,data!$1:$1,FALSE),FALSE)</f>
        <v>7.5767199999999999</v>
      </c>
      <c r="G4" s="8">
        <f>VLOOKUP($D4&amp;"-"&amp;$B$1&amp;"-"&amp;G$1,data!$A:$R,MATCH($B$2,data!$1:$1,FALSE),FALSE)</f>
        <v>14.746</v>
      </c>
      <c r="H4" s="8">
        <f>VLOOKUP($D4&amp;"-"&amp;$B$1&amp;"-"&amp;H$1,data!$A:$R,MATCH($B$2,data!$1:$1,FALSE),FALSE)</f>
        <v>10.0794</v>
      </c>
      <c r="I4" s="8">
        <f>VLOOKUP($D4&amp;"-"&amp;$B$1&amp;"-"&amp;I$1,data!$A:$R,MATCH($B$2,data!$1:$1,FALSE),FALSE)</f>
        <v>16.248699999999999</v>
      </c>
    </row>
    <row r="5" spans="1:9">
      <c r="D5">
        <v>127</v>
      </c>
      <c r="E5">
        <v>7</v>
      </c>
      <c r="F5" s="8">
        <f>VLOOKUP($D5&amp;"-"&amp;$B$1&amp;"-"&amp;F$1,data!$A:$R,MATCH($B$2,data!$1:$1,FALSE),FALSE)</f>
        <v>8.8858300000000003</v>
      </c>
      <c r="G5" s="8">
        <f>VLOOKUP($D5&amp;"-"&amp;$B$1&amp;"-"&amp;G$1,data!$A:$R,MATCH($B$2,data!$1:$1,FALSE),FALSE)</f>
        <v>16.9239</v>
      </c>
      <c r="H5" s="8">
        <f>VLOOKUP($D5&amp;"-"&amp;$B$1&amp;"-"&amp;H$1,data!$A:$R,MATCH($B$2,data!$1:$1,FALSE),FALSE)</f>
        <v>11.681100000000001</v>
      </c>
      <c r="I5" s="8">
        <f>VLOOKUP($D5&amp;"-"&amp;$B$1&amp;"-"&amp;I$1,data!$A:$R,MATCH($B$2,data!$1:$1,FALSE),FALSE)</f>
        <v>19.0105</v>
      </c>
    </row>
    <row r="6" spans="1:9">
      <c r="D6">
        <v>255</v>
      </c>
      <c r="E6">
        <v>8</v>
      </c>
      <c r="F6" s="8">
        <f>VLOOKUP($D6&amp;"-"&amp;$B$1&amp;"-"&amp;F$1,data!$A:$R,MATCH($B$2,data!$1:$1,FALSE),FALSE)</f>
        <v>10.2379</v>
      </c>
      <c r="G6" s="8">
        <f>VLOOKUP($D6&amp;"-"&amp;$B$1&amp;"-"&amp;G$1,data!$A:$R,MATCH($B$2,data!$1:$1,FALSE),FALSE)</f>
        <v>18.875800000000002</v>
      </c>
      <c r="H6" s="8">
        <f>VLOOKUP($D6&amp;"-"&amp;$B$1&amp;"-"&amp;H$1,data!$A:$R,MATCH($B$2,data!$1:$1,FALSE),FALSE)</f>
        <v>14.1516</v>
      </c>
      <c r="I6" s="8">
        <f>VLOOKUP($D6&amp;"-"&amp;$B$1&amp;"-"&amp;I$1,data!$A:$R,MATCH($B$2,data!$1:$1,FALSE),FALSE)</f>
        <v>22.141200000000001</v>
      </c>
    </row>
    <row r="7" spans="1:9">
      <c r="D7">
        <v>511</v>
      </c>
      <c r="E7">
        <v>9</v>
      </c>
      <c r="F7" s="8">
        <f>VLOOKUP($D7&amp;"-"&amp;$B$1&amp;"-"&amp;F$1,data!$A:$R,MATCH($B$2,data!$1:$1,FALSE),FALSE)</f>
        <v>11.6791</v>
      </c>
      <c r="G7" s="8">
        <f>VLOOKUP($D7&amp;"-"&amp;$B$1&amp;"-"&amp;G$1,data!$A:$R,MATCH($B$2,data!$1:$1,FALSE),FALSE)</f>
        <v>20.912600000000001</v>
      </c>
      <c r="H7" s="8">
        <f>VLOOKUP($D7&amp;"-"&amp;$B$1&amp;"-"&amp;H$1,data!$A:$R,MATCH($B$2,data!$1:$1,FALSE),FALSE)</f>
        <v>14.7378</v>
      </c>
      <c r="I7" s="8">
        <f>VLOOKUP($D7&amp;"-"&amp;$B$1&amp;"-"&amp;I$1,data!$A:$R,MATCH($B$2,data!$1:$1,FALSE),FALSE)</f>
        <v>24.974599999999999</v>
      </c>
    </row>
    <row r="8" spans="1:9">
      <c r="D8">
        <v>1023</v>
      </c>
      <c r="E8">
        <v>10</v>
      </c>
      <c r="F8" s="8">
        <f>VLOOKUP($D8&amp;"-"&amp;$B$1&amp;"-"&amp;F$1,data!$A:$R,MATCH($B$2,data!$1:$1,FALSE),FALSE)</f>
        <v>13.2447</v>
      </c>
      <c r="G8" s="8">
        <f>VLOOKUP($D8&amp;"-"&amp;$B$1&amp;"-"&amp;G$1,data!$A:$R,MATCH($B$2,data!$1:$1,FALSE),FALSE)</f>
        <v>22.913799999999998</v>
      </c>
      <c r="H8" s="8">
        <f>VLOOKUP($D8&amp;"-"&amp;$B$1&amp;"-"&amp;H$1,data!$A:$R,MATCH($B$2,data!$1:$1,FALSE),FALSE)</f>
        <v>16.116499999999998</v>
      </c>
      <c r="I8" s="8">
        <f>VLOOKUP($D8&amp;"-"&amp;$B$1&amp;"-"&amp;I$1,data!$A:$R,MATCH($B$2,data!$1:$1,FALSE),FALSE)</f>
        <v>27.811299999999999</v>
      </c>
    </row>
    <row r="9" spans="1:9">
      <c r="D9">
        <v>2047</v>
      </c>
      <c r="E9">
        <v>11</v>
      </c>
      <c r="F9" s="8">
        <f>VLOOKUP($D9&amp;"-"&amp;$B$1&amp;"-"&amp;F$1,data!$A:$R,MATCH($B$2,data!$1:$1,FALSE),FALSE)</f>
        <v>14.525600000000001</v>
      </c>
      <c r="G9" s="8">
        <f>VLOOKUP($D9&amp;"-"&amp;$B$1&amp;"-"&amp;G$1,data!$A:$R,MATCH($B$2,data!$1:$1,FALSE),FALSE)</f>
        <v>24.959700000000002</v>
      </c>
      <c r="H9" s="8">
        <f>VLOOKUP($D9&amp;"-"&amp;$B$1&amp;"-"&amp;H$1,data!$A:$R,MATCH($B$2,data!$1:$1,FALSE),FALSE)</f>
        <v>17.2667</v>
      </c>
      <c r="I9" s="8">
        <f>VLOOKUP($D9&amp;"-"&amp;$B$1&amp;"-"&amp;I$1,data!$A:$R,MATCH($B$2,data!$1:$1,FALSE),FALSE)</f>
        <v>30.7318</v>
      </c>
    </row>
    <row r="10" spans="1:9">
      <c r="D10">
        <v>4095</v>
      </c>
      <c r="E10">
        <v>12</v>
      </c>
      <c r="F10" s="8">
        <f>VLOOKUP($D10&amp;"-"&amp;$B$1&amp;"-"&amp;F$1,data!$A:$R,MATCH($B$2,data!$1:$1,FALSE),FALSE)</f>
        <v>15.8576</v>
      </c>
      <c r="G10" s="8">
        <f>VLOOKUP($D10&amp;"-"&amp;$B$1&amp;"-"&amp;G$1,data!$A:$R,MATCH($B$2,data!$1:$1,FALSE),FALSE)</f>
        <v>27.013999999999999</v>
      </c>
      <c r="H10" s="8">
        <f>VLOOKUP($D10&amp;"-"&amp;$B$1&amp;"-"&amp;H$1,data!$A:$R,MATCH($B$2,data!$1:$1,FALSE),FALSE)</f>
        <v>18.997699999999998</v>
      </c>
      <c r="I10" s="8">
        <f>VLOOKUP($D10&amp;"-"&amp;$B$1&amp;"-"&amp;I$1,data!$A:$R,MATCH($B$2,data!$1:$1,FALSE),FALSE)</f>
        <v>33.5867</v>
      </c>
    </row>
    <row r="11" spans="1:9">
      <c r="D11">
        <v>8191</v>
      </c>
      <c r="E11">
        <v>13</v>
      </c>
      <c r="F11" s="8">
        <f>VLOOKUP($D11&amp;"-"&amp;$B$1&amp;"-"&amp;F$1,data!$A:$R,MATCH($B$2,data!$1:$1,FALSE),FALSE)</f>
        <v>17.368600000000001</v>
      </c>
      <c r="G11" s="8">
        <f>VLOOKUP($D11&amp;"-"&amp;$B$1&amp;"-"&amp;G$1,data!$A:$R,MATCH($B$2,data!$1:$1,FALSE),FALSE)</f>
        <v>29.026599999999998</v>
      </c>
      <c r="H11" s="8">
        <f>VLOOKUP($D11&amp;"-"&amp;$B$1&amp;"-"&amp;H$1,data!$A:$R,MATCH($B$2,data!$1:$1,FALSE),FALSE)</f>
        <v>19.838999999999999</v>
      </c>
      <c r="I11" s="8">
        <f>VLOOKUP($D11&amp;"-"&amp;$B$1&amp;"-"&amp;I$1,data!$A:$R,MATCH($B$2,data!$1:$1,FALSE),FALSE)</f>
        <v>36.537599999999998</v>
      </c>
    </row>
    <row r="12" spans="1:9">
      <c r="D12" s="6"/>
      <c r="E12" s="7"/>
      <c r="F12" s="10"/>
      <c r="G12" s="10"/>
      <c r="H12" s="10"/>
      <c r="I12" s="10"/>
    </row>
    <row r="13" spans="1:9">
      <c r="D13" s="6"/>
      <c r="E13" s="7"/>
      <c r="F13" s="10"/>
      <c r="G13" s="10"/>
      <c r="H13" s="10"/>
      <c r="I13" s="10"/>
    </row>
    <row r="14" spans="1:9">
      <c r="D14" s="6"/>
      <c r="E14" s="7"/>
      <c r="F14" s="10"/>
      <c r="G14" s="10"/>
      <c r="H14" s="10"/>
      <c r="I14" s="10"/>
    </row>
    <row r="15" spans="1:9">
      <c r="D15" s="6"/>
      <c r="E15" s="7"/>
      <c r="F15" s="10"/>
      <c r="G15" s="10"/>
      <c r="H15" s="10"/>
      <c r="I15" s="10"/>
    </row>
    <row r="16" spans="1:9">
      <c r="D16" s="6"/>
      <c r="E16" s="7"/>
      <c r="F16" s="10"/>
      <c r="G16" s="10"/>
      <c r="H16" s="10"/>
      <c r="I16" s="10"/>
    </row>
    <row r="17" spans="4:9">
      <c r="D17" s="6"/>
      <c r="E17" s="7"/>
      <c r="F17" s="10"/>
      <c r="G17" s="10"/>
      <c r="H17" s="10"/>
      <c r="I17" s="10"/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39264-E3A7-4CE7-823E-E40DBF78F8D8}">
  <dimension ref="A1:I20"/>
  <sheetViews>
    <sheetView workbookViewId="0">
      <selection activeCell="P17" sqref="P17"/>
    </sheetView>
  </sheetViews>
  <sheetFormatPr defaultRowHeight="15.5"/>
  <cols>
    <col min="1" max="1" width="8.9140625" bestFit="1" customWidth="1"/>
    <col min="2" max="2" width="11.58203125" bestFit="1" customWidth="1"/>
    <col min="4" max="4" width="4.75" style="5" bestFit="1" customWidth="1"/>
    <col min="5" max="5" width="4.75" bestFit="1" customWidth="1"/>
    <col min="6" max="6" width="3.75" bestFit="1" customWidth="1"/>
    <col min="7" max="7" width="3.9140625" bestFit="1" customWidth="1"/>
    <col min="8" max="8" width="5.5" bestFit="1" customWidth="1"/>
    <col min="9" max="9" width="5.1640625" bestFit="1" customWidth="1"/>
  </cols>
  <sheetData>
    <row r="1" spans="1:9">
      <c r="A1" t="s">
        <v>2</v>
      </c>
      <c r="B1" s="2">
        <f>alpha</f>
        <v>0.2</v>
      </c>
      <c r="D1" s="3" t="s">
        <v>1</v>
      </c>
      <c r="E1" s="3" t="s">
        <v>8</v>
      </c>
      <c r="F1" s="3" t="s">
        <v>31</v>
      </c>
      <c r="G1" s="3" t="s">
        <v>32</v>
      </c>
      <c r="H1" s="3" t="s">
        <v>33</v>
      </c>
      <c r="I1" s="3" t="s">
        <v>34</v>
      </c>
    </row>
    <row r="2" spans="1:9">
      <c r="A2" t="s">
        <v>9</v>
      </c>
      <c r="B2" s="2" t="s">
        <v>27</v>
      </c>
      <c r="D2">
        <v>15</v>
      </c>
      <c r="E2">
        <v>4</v>
      </c>
      <c r="F2" s="1">
        <f>VLOOKUP($D2&amp;"-"&amp;$B$1&amp;"-"&amp;F$1,data!$A:$R,MATCH($B$2,data!$1:$1,FALSE),FALSE)</f>
        <v>7</v>
      </c>
      <c r="G2" s="1">
        <f>VLOOKUP($D2&amp;"-"&amp;$B$1&amp;"-"&amp;G$1,data!$A:$R,MATCH($B$2,data!$1:$1,FALSE),FALSE)</f>
        <v>9</v>
      </c>
      <c r="H2" s="1">
        <f>VLOOKUP($D2&amp;"-"&amp;$B$1&amp;"-"&amp;H$1,data!$A:$R,MATCH($B$2,data!$1:$1,FALSE),FALSE)</f>
        <v>8</v>
      </c>
      <c r="I2" s="1">
        <f>VLOOKUP($D2&amp;"-"&amp;$B$1&amp;"-"&amp;I$1,data!$A:$R,MATCH($B$2,data!$1:$1,FALSE),FALSE)</f>
        <v>17</v>
      </c>
    </row>
    <row r="3" spans="1:9">
      <c r="D3">
        <v>31</v>
      </c>
      <c r="E3">
        <v>5</v>
      </c>
      <c r="F3" s="1">
        <f>VLOOKUP($D3&amp;"-"&amp;$B$1&amp;"-"&amp;F$1,data!$A:$R,MATCH($B$2,data!$1:$1,FALSE),FALSE)</f>
        <v>11</v>
      </c>
      <c r="G3" s="1">
        <f>VLOOKUP($D3&amp;"-"&amp;$B$1&amp;"-"&amp;G$1,data!$A:$R,MATCH($B$2,data!$1:$1,FALSE),FALSE)</f>
        <v>11</v>
      </c>
      <c r="H3" s="1">
        <f>VLOOKUP($D3&amp;"-"&amp;$B$1&amp;"-"&amp;H$1,data!$A:$R,MATCH($B$2,data!$1:$1,FALSE),FALSE)</f>
        <v>14</v>
      </c>
      <c r="I3" s="1">
        <f>VLOOKUP($D3&amp;"-"&amp;$B$1&amp;"-"&amp;I$1,data!$A:$R,MATCH($B$2,data!$1:$1,FALSE),FALSE)</f>
        <v>22</v>
      </c>
    </row>
    <row r="4" spans="1:9">
      <c r="D4">
        <v>63</v>
      </c>
      <c r="E4">
        <v>6</v>
      </c>
      <c r="F4" s="1">
        <f>VLOOKUP($D4&amp;"-"&amp;$B$1&amp;"-"&amp;F$1,data!$A:$R,MATCH($B$2,data!$1:$1,FALSE),FALSE)</f>
        <v>13</v>
      </c>
      <c r="G4" s="1">
        <f>VLOOKUP($D4&amp;"-"&amp;$B$1&amp;"-"&amp;G$1,data!$A:$R,MATCH($B$2,data!$1:$1,FALSE),FALSE)</f>
        <v>15</v>
      </c>
      <c r="H4" s="1">
        <f>VLOOKUP($D4&amp;"-"&amp;$B$1&amp;"-"&amp;H$1,data!$A:$R,MATCH($B$2,data!$1:$1,FALSE),FALSE)</f>
        <v>13</v>
      </c>
      <c r="I4" s="1">
        <f>VLOOKUP($D4&amp;"-"&amp;$B$1&amp;"-"&amp;I$1,data!$A:$R,MATCH($B$2,data!$1:$1,FALSE),FALSE)</f>
        <v>29</v>
      </c>
    </row>
    <row r="5" spans="1:9">
      <c r="D5">
        <v>127</v>
      </c>
      <c r="E5">
        <v>7</v>
      </c>
      <c r="F5" s="1">
        <f>VLOOKUP($D5&amp;"-"&amp;$B$1&amp;"-"&amp;F$1,data!$A:$R,MATCH($B$2,data!$1:$1,FALSE),FALSE)</f>
        <v>17</v>
      </c>
      <c r="G5" s="1">
        <f>VLOOKUP($D5&amp;"-"&amp;$B$1&amp;"-"&amp;G$1,data!$A:$R,MATCH($B$2,data!$1:$1,FALSE),FALSE)</f>
        <v>17</v>
      </c>
      <c r="H5" s="1">
        <f>VLOOKUP($D5&amp;"-"&amp;$B$1&amp;"-"&amp;H$1,data!$A:$R,MATCH($B$2,data!$1:$1,FALSE),FALSE)</f>
        <v>17</v>
      </c>
      <c r="I5" s="1">
        <f>VLOOKUP($D5&amp;"-"&amp;$B$1&amp;"-"&amp;I$1,data!$A:$R,MATCH($B$2,data!$1:$1,FALSE),FALSE)</f>
        <v>38</v>
      </c>
    </row>
    <row r="6" spans="1:9">
      <c r="D6">
        <v>255</v>
      </c>
      <c r="E6">
        <v>8</v>
      </c>
      <c r="F6" s="1">
        <f>VLOOKUP($D6&amp;"-"&amp;$B$1&amp;"-"&amp;F$1,data!$A:$R,MATCH($B$2,data!$1:$1,FALSE),FALSE)</f>
        <v>17</v>
      </c>
      <c r="G6" s="1">
        <f>VLOOKUP($D6&amp;"-"&amp;$B$1&amp;"-"&amp;G$1,data!$A:$R,MATCH($B$2,data!$1:$1,FALSE),FALSE)</f>
        <v>19</v>
      </c>
      <c r="H6" s="1">
        <f>VLOOKUP($D6&amp;"-"&amp;$B$1&amp;"-"&amp;H$1,data!$A:$R,MATCH($B$2,data!$1:$1,FALSE),FALSE)</f>
        <v>23</v>
      </c>
      <c r="I6" s="1">
        <f>VLOOKUP($D6&amp;"-"&amp;$B$1&amp;"-"&amp;I$1,data!$A:$R,MATCH($B$2,data!$1:$1,FALSE),FALSE)</f>
        <v>42</v>
      </c>
    </row>
    <row r="7" spans="1:9">
      <c r="D7">
        <v>511</v>
      </c>
      <c r="E7">
        <v>9</v>
      </c>
      <c r="F7" s="1">
        <f>VLOOKUP($D7&amp;"-"&amp;$B$1&amp;"-"&amp;F$1,data!$A:$R,MATCH($B$2,data!$1:$1,FALSE),FALSE)</f>
        <v>21</v>
      </c>
      <c r="G7" s="1">
        <f>VLOOKUP($D7&amp;"-"&amp;$B$1&amp;"-"&amp;G$1,data!$A:$R,MATCH($B$2,data!$1:$1,FALSE),FALSE)</f>
        <v>21</v>
      </c>
      <c r="H7" s="1">
        <f>VLOOKUP($D7&amp;"-"&amp;$B$1&amp;"-"&amp;H$1,data!$A:$R,MATCH($B$2,data!$1:$1,FALSE),FALSE)</f>
        <v>24</v>
      </c>
      <c r="I7" s="1">
        <f>VLOOKUP($D7&amp;"-"&amp;$B$1&amp;"-"&amp;I$1,data!$A:$R,MATCH($B$2,data!$1:$1,FALSE),FALSE)</f>
        <v>48</v>
      </c>
    </row>
    <row r="8" spans="1:9">
      <c r="D8">
        <v>1023</v>
      </c>
      <c r="E8">
        <v>10</v>
      </c>
      <c r="F8" s="1">
        <f>VLOOKUP($D8&amp;"-"&amp;$B$1&amp;"-"&amp;F$1,data!$A:$R,MATCH($B$2,data!$1:$1,FALSE),FALSE)</f>
        <v>24</v>
      </c>
      <c r="G8" s="1">
        <f>VLOOKUP($D8&amp;"-"&amp;$B$1&amp;"-"&amp;G$1,data!$A:$R,MATCH($B$2,data!$1:$1,FALSE),FALSE)</f>
        <v>23</v>
      </c>
      <c r="H8" s="1">
        <f>VLOOKUP($D8&amp;"-"&amp;$B$1&amp;"-"&amp;H$1,data!$A:$R,MATCH($B$2,data!$1:$1,FALSE),FALSE)</f>
        <v>27</v>
      </c>
      <c r="I8" s="1">
        <f>VLOOKUP($D8&amp;"-"&amp;$B$1&amp;"-"&amp;I$1,data!$A:$R,MATCH($B$2,data!$1:$1,FALSE),FALSE)</f>
        <v>56</v>
      </c>
    </row>
    <row r="9" spans="1:9">
      <c r="D9">
        <v>2047</v>
      </c>
      <c r="E9">
        <v>11</v>
      </c>
      <c r="F9" s="1">
        <f>VLOOKUP($D9&amp;"-"&amp;$B$1&amp;"-"&amp;F$1,data!$A:$R,MATCH($B$2,data!$1:$1,FALSE),FALSE)</f>
        <v>27</v>
      </c>
      <c r="G9" s="1">
        <f>VLOOKUP($D9&amp;"-"&amp;$B$1&amp;"-"&amp;G$1,data!$A:$R,MATCH($B$2,data!$1:$1,FALSE),FALSE)</f>
        <v>25</v>
      </c>
      <c r="H9" s="1">
        <f>VLOOKUP($D9&amp;"-"&amp;$B$1&amp;"-"&amp;H$1,data!$A:$R,MATCH($B$2,data!$1:$1,FALSE),FALSE)</f>
        <v>27</v>
      </c>
      <c r="I9" s="1">
        <f>VLOOKUP($D9&amp;"-"&amp;$B$1&amp;"-"&amp;I$1,data!$A:$R,MATCH($B$2,data!$1:$1,FALSE),FALSE)</f>
        <v>61</v>
      </c>
    </row>
    <row r="10" spans="1:9">
      <c r="D10">
        <v>4095</v>
      </c>
      <c r="E10">
        <v>12</v>
      </c>
      <c r="F10" s="1">
        <f>VLOOKUP($D10&amp;"-"&amp;$B$1&amp;"-"&amp;F$1,data!$A:$R,MATCH($B$2,data!$1:$1,FALSE),FALSE)</f>
        <v>28</v>
      </c>
      <c r="G10" s="1">
        <f>VLOOKUP($D10&amp;"-"&amp;$B$1&amp;"-"&amp;G$1,data!$A:$R,MATCH($B$2,data!$1:$1,FALSE),FALSE)</f>
        <v>27</v>
      </c>
      <c r="H10" s="1">
        <f>VLOOKUP($D10&amp;"-"&amp;$B$1&amp;"-"&amp;H$1,data!$A:$R,MATCH($B$2,data!$1:$1,FALSE),FALSE)</f>
        <v>36</v>
      </c>
      <c r="I10" s="1">
        <f>VLOOKUP($D10&amp;"-"&amp;$B$1&amp;"-"&amp;I$1,data!$A:$R,MATCH($B$2,data!$1:$1,FALSE),FALSE)</f>
        <v>72</v>
      </c>
    </row>
    <row r="11" spans="1:9">
      <c r="D11">
        <v>8191</v>
      </c>
      <c r="E11">
        <v>13</v>
      </c>
      <c r="F11" s="1">
        <f>VLOOKUP($D11&amp;"-"&amp;$B$1&amp;"-"&amp;F$1,data!$A:$R,MATCH($B$2,data!$1:$1,FALSE),FALSE)</f>
        <v>31</v>
      </c>
      <c r="G11" s="1">
        <f>VLOOKUP($D11&amp;"-"&amp;$B$1&amp;"-"&amp;G$1,data!$A:$R,MATCH($B$2,data!$1:$1,FALSE),FALSE)</f>
        <v>29</v>
      </c>
      <c r="H11" s="1">
        <f>VLOOKUP($D11&amp;"-"&amp;$B$1&amp;"-"&amp;H$1,data!$A:$R,MATCH($B$2,data!$1:$1,FALSE),FALSE)</f>
        <v>34</v>
      </c>
      <c r="I11" s="1">
        <f>VLOOKUP($D11&amp;"-"&amp;$B$1&amp;"-"&amp;I$1,data!$A:$R,MATCH($B$2,data!$1:$1,FALSE),FALSE)</f>
        <v>72</v>
      </c>
    </row>
    <row r="12" spans="1:9">
      <c r="D12" s="6"/>
      <c r="E12" s="7"/>
      <c r="F12" s="7"/>
      <c r="G12" s="7"/>
      <c r="H12" s="7"/>
      <c r="I12" s="7"/>
    </row>
    <row r="13" spans="1:9">
      <c r="D13" s="6"/>
      <c r="E13" s="7"/>
      <c r="F13" s="7"/>
      <c r="G13" s="7"/>
      <c r="H13" s="7"/>
      <c r="I13" s="7"/>
    </row>
    <row r="14" spans="1:9">
      <c r="D14" s="6"/>
      <c r="E14" s="7"/>
      <c r="F14" s="7"/>
      <c r="G14" s="7"/>
      <c r="H14" s="7"/>
      <c r="I14" s="7"/>
    </row>
    <row r="15" spans="1:9">
      <c r="D15" s="6"/>
      <c r="E15" s="7"/>
      <c r="F15" s="7"/>
      <c r="G15" s="7"/>
      <c r="H15" s="7"/>
      <c r="I15" s="7"/>
    </row>
    <row r="16" spans="1:9">
      <c r="D16" s="6"/>
      <c r="E16" s="7"/>
      <c r="F16" s="7"/>
      <c r="G16" s="7"/>
      <c r="H16" s="7"/>
      <c r="I16" s="7"/>
    </row>
    <row r="17" spans="4:9">
      <c r="D17" s="6"/>
      <c r="E17" s="7"/>
      <c r="F17" s="7"/>
      <c r="G17" s="7"/>
      <c r="H17" s="7"/>
      <c r="I17" s="7"/>
    </row>
    <row r="20" spans="4:9" ht="18.5" customHeight="1"/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49AE0-F53A-428E-81A0-A24C479DB816}">
  <dimension ref="A1:I17"/>
  <sheetViews>
    <sheetView workbookViewId="0">
      <selection activeCell="I11" sqref="I11"/>
    </sheetView>
  </sheetViews>
  <sheetFormatPr defaultRowHeight="15.5"/>
  <cols>
    <col min="1" max="1" width="8.9140625" bestFit="1" customWidth="1"/>
    <col min="2" max="2" width="13.58203125" bestFit="1" customWidth="1"/>
    <col min="4" max="4" width="4.75" style="5" bestFit="1" customWidth="1"/>
    <col min="5" max="5" width="4.75" bestFit="1" customWidth="1"/>
    <col min="6" max="7" width="4.25" style="11" bestFit="1" customWidth="1"/>
    <col min="8" max="8" width="5.5" style="11" bestFit="1" customWidth="1"/>
    <col min="9" max="9" width="5.1640625" style="11" bestFit="1" customWidth="1"/>
  </cols>
  <sheetData>
    <row r="1" spans="1:9">
      <c r="A1" t="s">
        <v>2</v>
      </c>
      <c r="B1" s="2">
        <f>alpha</f>
        <v>0.2</v>
      </c>
      <c r="D1" s="3" t="s">
        <v>1</v>
      </c>
      <c r="E1" s="3" t="s">
        <v>8</v>
      </c>
      <c r="F1" s="9" t="s">
        <v>31</v>
      </c>
      <c r="G1" s="9" t="s">
        <v>32</v>
      </c>
      <c r="H1" s="9" t="s">
        <v>33</v>
      </c>
      <c r="I1" s="9" t="s">
        <v>34</v>
      </c>
    </row>
    <row r="2" spans="1:9">
      <c r="A2" t="s">
        <v>9</v>
      </c>
      <c r="B2" s="2" t="s">
        <v>28</v>
      </c>
      <c r="D2">
        <v>15</v>
      </c>
      <c r="E2">
        <v>4</v>
      </c>
      <c r="F2" s="8">
        <f>VLOOKUP($D2&amp;"-"&amp;$B$1&amp;"-"&amp;F$1,data!$A:$R,MATCH($B$2,data!$1:$1,FALSE),FALSE)</f>
        <v>4.9777800000000001</v>
      </c>
      <c r="G2" s="8">
        <f>VLOOKUP($D2&amp;"-"&amp;$B$1&amp;"-"&amp;G$1,data!$A:$R,MATCH($B$2,data!$1:$1,FALSE),FALSE)</f>
        <v>7.6555600000000004</v>
      </c>
      <c r="H2" s="8">
        <f>VLOOKUP($D2&amp;"-"&amp;$B$1&amp;"-"&amp;H$1,data!$A:$R,MATCH($B$2,data!$1:$1,FALSE),FALSE)</f>
        <v>5.3</v>
      </c>
      <c r="I2" s="8">
        <f>VLOOKUP($D2&amp;"-"&amp;$B$1&amp;"-"&amp;I$1,data!$A:$R,MATCH($B$2,data!$1:$1,FALSE),FALSE)</f>
        <v>7.5888900000000001</v>
      </c>
    </row>
    <row r="3" spans="1:9">
      <c r="D3">
        <v>31</v>
      </c>
      <c r="E3">
        <v>5</v>
      </c>
      <c r="F3" s="8">
        <f>VLOOKUP($D3&amp;"-"&amp;$B$1&amp;"-"&amp;F$1,data!$A:$R,MATCH($B$2,data!$1:$1,FALSE),FALSE)</f>
        <v>6.2473099999999997</v>
      </c>
      <c r="G3" s="8">
        <f>VLOOKUP($D3&amp;"-"&amp;$B$1&amp;"-"&amp;G$1,data!$A:$R,MATCH($B$2,data!$1:$1,FALSE),FALSE)</f>
        <v>9.5698899999999991</v>
      </c>
      <c r="H3" s="8">
        <f>VLOOKUP($D3&amp;"-"&amp;$B$1&amp;"-"&amp;H$1,data!$A:$R,MATCH($B$2,data!$1:$1,FALSE),FALSE)</f>
        <v>7.1075299999999997</v>
      </c>
      <c r="I3" s="8">
        <f>VLOOKUP($D3&amp;"-"&amp;$B$1&amp;"-"&amp;I$1,data!$A:$R,MATCH($B$2,data!$1:$1,FALSE),FALSE)</f>
        <v>10.241899999999999</v>
      </c>
    </row>
    <row r="4" spans="1:9">
      <c r="D4">
        <v>63</v>
      </c>
      <c r="E4">
        <v>6</v>
      </c>
      <c r="F4" s="8">
        <f>VLOOKUP($D4&amp;"-"&amp;$B$1&amp;"-"&amp;F$1,data!$A:$R,MATCH($B$2,data!$1:$1,FALSE),FALSE)</f>
        <v>7.2116400000000001</v>
      </c>
      <c r="G4" s="8">
        <f>VLOOKUP($D4&amp;"-"&amp;$B$1&amp;"-"&amp;G$1,data!$A:$R,MATCH($B$2,data!$1:$1,FALSE),FALSE)</f>
        <v>11.664</v>
      </c>
      <c r="H4" s="8">
        <f>VLOOKUP($D4&amp;"-"&amp;$B$1&amp;"-"&amp;H$1,data!$A:$R,MATCH($B$2,data!$1:$1,FALSE),FALSE)</f>
        <v>8.0846599999999995</v>
      </c>
      <c r="I4" s="8">
        <f>VLOOKUP($D4&amp;"-"&amp;$B$1&amp;"-"&amp;I$1,data!$A:$R,MATCH($B$2,data!$1:$1,FALSE),FALSE)</f>
        <v>13.198399999999999</v>
      </c>
    </row>
    <row r="5" spans="1:9">
      <c r="D5">
        <v>127</v>
      </c>
      <c r="E5">
        <v>7</v>
      </c>
      <c r="F5" s="8">
        <f>VLOOKUP($D5&amp;"-"&amp;$B$1&amp;"-"&amp;F$1,data!$A:$R,MATCH($B$2,data!$1:$1,FALSE),FALSE)</f>
        <v>8.4698200000000003</v>
      </c>
      <c r="G5" s="8">
        <f>VLOOKUP($D5&amp;"-"&amp;$B$1&amp;"-"&amp;G$1,data!$A:$R,MATCH($B$2,data!$1:$1,FALSE),FALSE)</f>
        <v>13.809699999999999</v>
      </c>
      <c r="H5" s="8">
        <f>VLOOKUP($D5&amp;"-"&amp;$B$1&amp;"-"&amp;H$1,data!$A:$R,MATCH($B$2,data!$1:$1,FALSE),FALSE)</f>
        <v>9.7873999999999999</v>
      </c>
      <c r="I5" s="8">
        <f>VLOOKUP($D5&amp;"-"&amp;$B$1&amp;"-"&amp;I$1,data!$A:$R,MATCH($B$2,data!$1:$1,FALSE),FALSE)</f>
        <v>16.0945</v>
      </c>
    </row>
    <row r="6" spans="1:9">
      <c r="D6">
        <v>255</v>
      </c>
      <c r="E6">
        <v>8</v>
      </c>
      <c r="F6" s="8">
        <f>VLOOKUP($D6&amp;"-"&amp;$B$1&amp;"-"&amp;F$1,data!$A:$R,MATCH($B$2,data!$1:$1,FALSE),FALSE)</f>
        <v>9.6666699999999999</v>
      </c>
      <c r="G6" s="8">
        <f>VLOOKUP($D6&amp;"-"&amp;$B$1&amp;"-"&amp;G$1,data!$A:$R,MATCH($B$2,data!$1:$1,FALSE),FALSE)</f>
        <v>15.8124</v>
      </c>
      <c r="H6" s="8">
        <f>VLOOKUP($D6&amp;"-"&amp;$B$1&amp;"-"&amp;H$1,data!$A:$R,MATCH($B$2,data!$1:$1,FALSE),FALSE)</f>
        <v>12.1922</v>
      </c>
      <c r="I6" s="8">
        <f>VLOOKUP($D6&amp;"-"&amp;$B$1&amp;"-"&amp;I$1,data!$A:$R,MATCH($B$2,data!$1:$1,FALSE),FALSE)</f>
        <v>18.8261</v>
      </c>
    </row>
    <row r="7" spans="1:9">
      <c r="D7">
        <v>511</v>
      </c>
      <c r="E7">
        <v>9</v>
      </c>
      <c r="F7" s="8">
        <f>VLOOKUP($D7&amp;"-"&amp;$B$1&amp;"-"&amp;F$1,data!$A:$R,MATCH($B$2,data!$1:$1,FALSE),FALSE)</f>
        <v>11.0884</v>
      </c>
      <c r="G7" s="8">
        <f>VLOOKUP($D7&amp;"-"&amp;$B$1&amp;"-"&amp;G$1,data!$A:$R,MATCH($B$2,data!$1:$1,FALSE),FALSE)</f>
        <v>17.800699999999999</v>
      </c>
      <c r="H7" s="8">
        <f>VLOOKUP($D7&amp;"-"&amp;$B$1&amp;"-"&amp;H$1,data!$A:$R,MATCH($B$2,data!$1:$1,FALSE),FALSE)</f>
        <v>12.7081</v>
      </c>
      <c r="I7" s="8">
        <f>VLOOKUP($D7&amp;"-"&amp;$B$1&amp;"-"&amp;I$1,data!$A:$R,MATCH($B$2,data!$1:$1,FALSE),FALSE)</f>
        <v>21.700299999999999</v>
      </c>
    </row>
    <row r="8" spans="1:9">
      <c r="D8">
        <v>1023</v>
      </c>
      <c r="E8">
        <v>10</v>
      </c>
      <c r="F8" s="8">
        <f>VLOOKUP($D8&amp;"-"&amp;$B$1&amp;"-"&amp;F$1,data!$A:$R,MATCH($B$2,data!$1:$1,FALSE),FALSE)</f>
        <v>12.7294</v>
      </c>
      <c r="G8" s="8">
        <f>VLOOKUP($D8&amp;"-"&amp;$B$1&amp;"-"&amp;G$1,data!$A:$R,MATCH($B$2,data!$1:$1,FALSE),FALSE)</f>
        <v>19.834099999999999</v>
      </c>
      <c r="H8" s="8">
        <f>VLOOKUP($D8&amp;"-"&amp;$B$1&amp;"-"&amp;H$1,data!$A:$R,MATCH($B$2,data!$1:$1,FALSE),FALSE)</f>
        <v>14.067299999999999</v>
      </c>
      <c r="I8" s="8">
        <f>VLOOKUP($D8&amp;"-"&amp;$B$1&amp;"-"&amp;I$1,data!$A:$R,MATCH($B$2,data!$1:$1,FALSE),FALSE)</f>
        <v>24.714400000000001</v>
      </c>
    </row>
    <row r="9" spans="1:9">
      <c r="D9">
        <v>2047</v>
      </c>
      <c r="E9">
        <v>11</v>
      </c>
      <c r="F9" s="8">
        <f>VLOOKUP($D9&amp;"-"&amp;$B$1&amp;"-"&amp;F$1,data!$A:$R,MATCH($B$2,data!$1:$1,FALSE),FALSE)</f>
        <v>13.991099999999999</v>
      </c>
      <c r="G9" s="8">
        <f>VLOOKUP($D9&amp;"-"&amp;$B$1&amp;"-"&amp;G$1,data!$A:$R,MATCH($B$2,data!$1:$1,FALSE),FALSE)</f>
        <v>21.8733</v>
      </c>
      <c r="H9" s="8">
        <f>VLOOKUP($D9&amp;"-"&amp;$B$1&amp;"-"&amp;H$1,data!$A:$R,MATCH($B$2,data!$1:$1,FALSE),FALSE)</f>
        <v>15.2439</v>
      </c>
      <c r="I9" s="8">
        <f>VLOOKUP($D9&amp;"-"&amp;$B$1&amp;"-"&amp;I$1,data!$A:$R,MATCH($B$2,data!$1:$1,FALSE),FALSE)</f>
        <v>27.734200000000001</v>
      </c>
    </row>
    <row r="10" spans="1:9">
      <c r="D10">
        <v>4095</v>
      </c>
      <c r="E10">
        <v>12</v>
      </c>
      <c r="F10" s="8">
        <f>VLOOKUP($D10&amp;"-"&amp;$B$1&amp;"-"&amp;F$1,data!$A:$R,MATCH($B$2,data!$1:$1,FALSE),FALSE)</f>
        <v>15.3073</v>
      </c>
      <c r="G10" s="8">
        <f>VLOOKUP($D10&amp;"-"&amp;$B$1&amp;"-"&amp;G$1,data!$A:$R,MATCH($B$2,data!$1:$1,FALSE),FALSE)</f>
        <v>23.915299999999998</v>
      </c>
      <c r="H10" s="8">
        <f>VLOOKUP($D10&amp;"-"&amp;$B$1&amp;"-"&amp;H$1,data!$A:$R,MATCH($B$2,data!$1:$1,FALSE),FALSE)</f>
        <v>16.968</v>
      </c>
      <c r="I10" s="8">
        <f>VLOOKUP($D10&amp;"-"&amp;$B$1&amp;"-"&amp;I$1,data!$A:$R,MATCH($B$2,data!$1:$1,FALSE),FALSE)</f>
        <v>30.6008</v>
      </c>
    </row>
    <row r="11" spans="1:9">
      <c r="D11">
        <v>8191</v>
      </c>
      <c r="E11">
        <v>13</v>
      </c>
      <c r="F11" s="8">
        <f>VLOOKUP($D11&amp;"-"&amp;$B$1&amp;"-"&amp;F$1,data!$A:$R,MATCH($B$2,data!$1:$1,FALSE),FALSE)</f>
        <v>16.8245</v>
      </c>
      <c r="G11" s="8">
        <f>VLOOKUP($D11&amp;"-"&amp;$B$1&amp;"-"&amp;G$1,data!$A:$R,MATCH($B$2,data!$1:$1,FALSE),FALSE)</f>
        <v>25.939699999999998</v>
      </c>
      <c r="H11" s="8">
        <f>VLOOKUP($D11&amp;"-"&amp;$B$1&amp;"-"&amp;H$1,data!$A:$R,MATCH($B$2,data!$1:$1,FALSE),FALSE)</f>
        <v>17.866</v>
      </c>
      <c r="I11" s="8">
        <f>VLOOKUP($D11&amp;"-"&amp;$B$1&amp;"-"&amp;I$1,data!$A:$R,MATCH($B$2,data!$1:$1,FALSE),FALSE)</f>
        <v>33.630400000000002</v>
      </c>
    </row>
    <row r="12" spans="1:9">
      <c r="D12" s="6"/>
      <c r="E12" s="7"/>
      <c r="F12" s="10"/>
      <c r="G12" s="10"/>
      <c r="H12" s="10"/>
      <c r="I12" s="10"/>
    </row>
    <row r="13" spans="1:9">
      <c r="D13" s="6"/>
      <c r="E13" s="7"/>
      <c r="F13" s="10"/>
      <c r="G13" s="10"/>
      <c r="H13" s="10"/>
      <c r="I13" s="10"/>
    </row>
    <row r="14" spans="1:9">
      <c r="D14" s="6"/>
      <c r="E14" s="7"/>
      <c r="F14" s="10"/>
      <c r="G14" s="10"/>
      <c r="H14" s="10"/>
      <c r="I14" s="10"/>
    </row>
    <row r="15" spans="1:9">
      <c r="D15" s="6"/>
      <c r="E15" s="7"/>
      <c r="F15" s="10"/>
      <c r="G15" s="10"/>
      <c r="H15" s="10"/>
      <c r="I15" s="10"/>
    </row>
    <row r="16" spans="1:9">
      <c r="D16" s="6"/>
      <c r="E16" s="7"/>
      <c r="F16" s="10"/>
      <c r="G16" s="10"/>
      <c r="H16" s="10"/>
      <c r="I16" s="10"/>
    </row>
    <row r="17" spans="4:9">
      <c r="D17" s="6"/>
      <c r="E17" s="7"/>
      <c r="F17" s="10"/>
      <c r="G17" s="10"/>
      <c r="H17" s="10"/>
      <c r="I17" s="10"/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F350-9207-4305-8BC9-01BDE82770A5}">
  <dimension ref="A1:I17"/>
  <sheetViews>
    <sheetView topLeftCell="D1" workbookViewId="0">
      <selection activeCell="N16" sqref="N16"/>
    </sheetView>
  </sheetViews>
  <sheetFormatPr defaultRowHeight="15.5"/>
  <cols>
    <col min="1" max="1" width="8.9140625" bestFit="1" customWidth="1"/>
    <col min="2" max="2" width="14.08203125" bestFit="1" customWidth="1"/>
    <col min="4" max="4" width="4.75" style="5" bestFit="1" customWidth="1"/>
    <col min="5" max="5" width="4.75" bestFit="1" customWidth="1"/>
    <col min="6" max="6" width="3.75" bestFit="1" customWidth="1"/>
    <col min="7" max="7" width="3.9140625" bestFit="1" customWidth="1"/>
    <col min="8" max="8" width="5.5" bestFit="1" customWidth="1"/>
    <col min="9" max="9" width="5.1640625" bestFit="1" customWidth="1"/>
  </cols>
  <sheetData>
    <row r="1" spans="1:9">
      <c r="A1" t="s">
        <v>2</v>
      </c>
      <c r="B1" s="2">
        <f>alpha</f>
        <v>0.2</v>
      </c>
      <c r="D1" s="3" t="s">
        <v>1</v>
      </c>
      <c r="E1" s="3" t="s">
        <v>8</v>
      </c>
      <c r="F1" s="3" t="s">
        <v>31</v>
      </c>
      <c r="G1" s="3" t="s">
        <v>32</v>
      </c>
      <c r="H1" s="3" t="s">
        <v>33</v>
      </c>
      <c r="I1" s="3" t="s">
        <v>34</v>
      </c>
    </row>
    <row r="2" spans="1:9">
      <c r="A2" t="s">
        <v>9</v>
      </c>
      <c r="B2" s="2" t="s">
        <v>29</v>
      </c>
      <c r="D2">
        <v>15</v>
      </c>
      <c r="E2">
        <v>4</v>
      </c>
      <c r="F2" s="1">
        <f>VLOOKUP($D2&amp;"-"&amp;$B$1&amp;"-"&amp;F$1,data!$A:$R,MATCH($B$2,data!$1:$1,FALSE),FALSE)</f>
        <v>7</v>
      </c>
      <c r="G2" s="1">
        <f>VLOOKUP($D2&amp;"-"&amp;$B$1&amp;"-"&amp;G$1,data!$A:$R,MATCH($B$2,data!$1:$1,FALSE),FALSE)</f>
        <v>12</v>
      </c>
      <c r="H2" s="1">
        <f>VLOOKUP($D2&amp;"-"&amp;$B$1&amp;"-"&amp;H$1,data!$A:$R,MATCH($B$2,data!$1:$1,FALSE),FALSE)</f>
        <v>10</v>
      </c>
      <c r="I2" s="1">
        <f>VLOOKUP($D2&amp;"-"&amp;$B$1&amp;"-"&amp;I$1,data!$A:$R,MATCH($B$2,data!$1:$1,FALSE),FALSE)</f>
        <v>15</v>
      </c>
    </row>
    <row r="3" spans="1:9">
      <c r="D3">
        <v>31</v>
      </c>
      <c r="E3">
        <v>5</v>
      </c>
      <c r="F3" s="1">
        <f>VLOOKUP($D3&amp;"-"&amp;$B$1&amp;"-"&amp;F$1,data!$A:$R,MATCH($B$2,data!$1:$1,FALSE),FALSE)</f>
        <v>9</v>
      </c>
      <c r="G3" s="1">
        <f>VLOOKUP($D3&amp;"-"&amp;$B$1&amp;"-"&amp;G$1,data!$A:$R,MATCH($B$2,data!$1:$1,FALSE),FALSE)</f>
        <v>16</v>
      </c>
      <c r="H3" s="1">
        <f>VLOOKUP($D3&amp;"-"&amp;$B$1&amp;"-"&amp;H$1,data!$A:$R,MATCH($B$2,data!$1:$1,FALSE),FALSE)</f>
        <v>11</v>
      </c>
      <c r="I3" s="1">
        <f>VLOOKUP($D3&amp;"-"&amp;$B$1&amp;"-"&amp;I$1,data!$A:$R,MATCH($B$2,data!$1:$1,FALSE),FALSE)</f>
        <v>17</v>
      </c>
    </row>
    <row r="4" spans="1:9">
      <c r="D4">
        <v>63</v>
      </c>
      <c r="E4">
        <v>6</v>
      </c>
      <c r="F4" s="1">
        <f>VLOOKUP($D4&amp;"-"&amp;$B$1&amp;"-"&amp;F$1,data!$A:$R,MATCH($B$2,data!$1:$1,FALSE),FALSE)</f>
        <v>13</v>
      </c>
      <c r="G4" s="1">
        <f>VLOOKUP($D4&amp;"-"&amp;$B$1&amp;"-"&amp;G$1,data!$A:$R,MATCH($B$2,data!$1:$1,FALSE),FALSE)</f>
        <v>18</v>
      </c>
      <c r="H4" s="1">
        <f>VLOOKUP($D4&amp;"-"&amp;$B$1&amp;"-"&amp;H$1,data!$A:$R,MATCH($B$2,data!$1:$1,FALSE),FALSE)</f>
        <v>17</v>
      </c>
      <c r="I4" s="1">
        <f>VLOOKUP($D4&amp;"-"&amp;$B$1&amp;"-"&amp;I$1,data!$A:$R,MATCH($B$2,data!$1:$1,FALSE),FALSE)</f>
        <v>23</v>
      </c>
    </row>
    <row r="5" spans="1:9">
      <c r="D5">
        <v>127</v>
      </c>
      <c r="E5">
        <v>7</v>
      </c>
      <c r="F5" s="1">
        <f>VLOOKUP($D5&amp;"-"&amp;$B$1&amp;"-"&amp;F$1,data!$A:$R,MATCH($B$2,data!$1:$1,FALSE),FALSE)</f>
        <v>16</v>
      </c>
      <c r="G5" s="1">
        <f>VLOOKUP($D5&amp;"-"&amp;$B$1&amp;"-"&amp;G$1,data!$A:$R,MATCH($B$2,data!$1:$1,FALSE),FALSE)</f>
        <v>20</v>
      </c>
      <c r="H5" s="1">
        <f>VLOOKUP($D5&amp;"-"&amp;$B$1&amp;"-"&amp;H$1,data!$A:$R,MATCH($B$2,data!$1:$1,FALSE),FALSE)</f>
        <v>22</v>
      </c>
      <c r="I5" s="1">
        <f>VLOOKUP($D5&amp;"-"&amp;$B$1&amp;"-"&amp;I$1,data!$A:$R,MATCH($B$2,data!$1:$1,FALSE),FALSE)</f>
        <v>31</v>
      </c>
    </row>
    <row r="6" spans="1:9">
      <c r="D6">
        <v>255</v>
      </c>
      <c r="E6">
        <v>8</v>
      </c>
      <c r="F6" s="1">
        <f>VLOOKUP($D6&amp;"-"&amp;$B$1&amp;"-"&amp;F$1,data!$A:$R,MATCH($B$2,data!$1:$1,FALSE),FALSE)</f>
        <v>18</v>
      </c>
      <c r="G6" s="1">
        <f>VLOOKUP($D6&amp;"-"&amp;$B$1&amp;"-"&amp;G$1,data!$A:$R,MATCH($B$2,data!$1:$1,FALSE),FALSE)</f>
        <v>22</v>
      </c>
      <c r="H6" s="1">
        <f>VLOOKUP($D6&amp;"-"&amp;$B$1&amp;"-"&amp;H$1,data!$A:$R,MATCH($B$2,data!$1:$1,FALSE),FALSE)</f>
        <v>26</v>
      </c>
      <c r="I6" s="1">
        <f>VLOOKUP($D6&amp;"-"&amp;$B$1&amp;"-"&amp;I$1,data!$A:$R,MATCH($B$2,data!$1:$1,FALSE),FALSE)</f>
        <v>39</v>
      </c>
    </row>
    <row r="7" spans="1:9">
      <c r="D7">
        <v>511</v>
      </c>
      <c r="E7">
        <v>9</v>
      </c>
      <c r="F7" s="1">
        <f>VLOOKUP($D7&amp;"-"&amp;$B$1&amp;"-"&amp;F$1,data!$A:$R,MATCH($B$2,data!$1:$1,FALSE),FALSE)</f>
        <v>21</v>
      </c>
      <c r="G7" s="1">
        <f>VLOOKUP($D7&amp;"-"&amp;$B$1&amp;"-"&amp;G$1,data!$A:$R,MATCH($B$2,data!$1:$1,FALSE),FALSE)</f>
        <v>24</v>
      </c>
      <c r="H7" s="1">
        <f>VLOOKUP($D7&amp;"-"&amp;$B$1&amp;"-"&amp;H$1,data!$A:$R,MATCH($B$2,data!$1:$1,FALSE),FALSE)</f>
        <v>30</v>
      </c>
      <c r="I7" s="1">
        <f>VLOOKUP($D7&amp;"-"&amp;$B$1&amp;"-"&amp;I$1,data!$A:$R,MATCH($B$2,data!$1:$1,FALSE),FALSE)</f>
        <v>47</v>
      </c>
    </row>
    <row r="8" spans="1:9">
      <c r="D8">
        <v>1023</v>
      </c>
      <c r="E8">
        <v>10</v>
      </c>
      <c r="F8" s="1">
        <f>VLOOKUP($D8&amp;"-"&amp;$B$1&amp;"-"&amp;F$1,data!$A:$R,MATCH($B$2,data!$1:$1,FALSE),FALSE)</f>
        <v>24</v>
      </c>
      <c r="G8" s="1">
        <f>VLOOKUP($D8&amp;"-"&amp;$B$1&amp;"-"&amp;G$1,data!$A:$R,MATCH($B$2,data!$1:$1,FALSE),FALSE)</f>
        <v>28</v>
      </c>
      <c r="H8" s="1">
        <f>VLOOKUP($D8&amp;"-"&amp;$B$1&amp;"-"&amp;H$1,data!$A:$R,MATCH($B$2,data!$1:$1,FALSE),FALSE)</f>
        <v>33</v>
      </c>
      <c r="I8" s="1">
        <f>VLOOKUP($D8&amp;"-"&amp;$B$1&amp;"-"&amp;I$1,data!$A:$R,MATCH($B$2,data!$1:$1,FALSE),FALSE)</f>
        <v>51</v>
      </c>
    </row>
    <row r="9" spans="1:9">
      <c r="D9">
        <v>2047</v>
      </c>
      <c r="E9">
        <v>11</v>
      </c>
      <c r="F9" s="1">
        <f>VLOOKUP($D9&amp;"-"&amp;$B$1&amp;"-"&amp;F$1,data!$A:$R,MATCH($B$2,data!$1:$1,FALSE),FALSE)</f>
        <v>26</v>
      </c>
      <c r="G9" s="1">
        <f>VLOOKUP($D9&amp;"-"&amp;$B$1&amp;"-"&amp;G$1,data!$A:$R,MATCH($B$2,data!$1:$1,FALSE),FALSE)</f>
        <v>30</v>
      </c>
      <c r="H9" s="1">
        <f>VLOOKUP($D9&amp;"-"&amp;$B$1&amp;"-"&amp;H$1,data!$A:$R,MATCH($B$2,data!$1:$1,FALSE),FALSE)</f>
        <v>47</v>
      </c>
      <c r="I9" s="1">
        <f>VLOOKUP($D9&amp;"-"&amp;$B$1&amp;"-"&amp;I$1,data!$A:$R,MATCH($B$2,data!$1:$1,FALSE),FALSE)</f>
        <v>59</v>
      </c>
    </row>
    <row r="10" spans="1:9">
      <c r="D10">
        <v>4095</v>
      </c>
      <c r="E10">
        <v>12</v>
      </c>
      <c r="F10" s="1">
        <f>VLOOKUP($D10&amp;"-"&amp;$B$1&amp;"-"&amp;F$1,data!$A:$R,MATCH($B$2,data!$1:$1,FALSE),FALSE)</f>
        <v>28</v>
      </c>
      <c r="G10" s="1">
        <f>VLOOKUP($D10&amp;"-"&amp;$B$1&amp;"-"&amp;G$1,data!$A:$R,MATCH($B$2,data!$1:$1,FALSE),FALSE)</f>
        <v>32</v>
      </c>
      <c r="H10" s="1">
        <f>VLOOKUP($D10&amp;"-"&amp;$B$1&amp;"-"&amp;H$1,data!$A:$R,MATCH($B$2,data!$1:$1,FALSE),FALSE)</f>
        <v>47</v>
      </c>
      <c r="I10" s="1">
        <f>VLOOKUP($D10&amp;"-"&amp;$B$1&amp;"-"&amp;I$1,data!$A:$R,MATCH($B$2,data!$1:$1,FALSE),FALSE)</f>
        <v>61</v>
      </c>
    </row>
    <row r="11" spans="1:9">
      <c r="D11">
        <v>8191</v>
      </c>
      <c r="E11">
        <v>13</v>
      </c>
      <c r="F11" s="1">
        <f>VLOOKUP($D11&amp;"-"&amp;$B$1&amp;"-"&amp;F$1,data!$A:$R,MATCH($B$2,data!$1:$1,FALSE),FALSE)</f>
        <v>31</v>
      </c>
      <c r="G11" s="1">
        <f>VLOOKUP($D11&amp;"-"&amp;$B$1&amp;"-"&amp;G$1,data!$A:$R,MATCH($B$2,data!$1:$1,FALSE),FALSE)</f>
        <v>34</v>
      </c>
      <c r="H11" s="1">
        <f>VLOOKUP($D11&amp;"-"&amp;$B$1&amp;"-"&amp;H$1,data!$A:$R,MATCH($B$2,data!$1:$1,FALSE),FALSE)</f>
        <v>51</v>
      </c>
      <c r="I11" s="1">
        <f>VLOOKUP($D11&amp;"-"&amp;$B$1&amp;"-"&amp;I$1,data!$A:$R,MATCH($B$2,data!$1:$1,FALSE),FALSE)</f>
        <v>67</v>
      </c>
    </row>
    <row r="12" spans="1:9">
      <c r="D12" s="6"/>
      <c r="E12" s="7"/>
      <c r="F12" s="7"/>
      <c r="G12" s="7"/>
      <c r="H12" s="7"/>
      <c r="I12" s="7"/>
    </row>
    <row r="13" spans="1:9">
      <c r="D13" s="6"/>
      <c r="E13" s="7"/>
      <c r="F13" s="7"/>
      <c r="G13" s="7"/>
      <c r="H13" s="7"/>
      <c r="I13" s="7"/>
    </row>
    <row r="14" spans="1:9">
      <c r="D14" s="6"/>
      <c r="E14" s="7"/>
      <c r="F14" s="7"/>
      <c r="G14" s="7"/>
      <c r="H14" s="7"/>
      <c r="I14" s="7"/>
    </row>
    <row r="15" spans="1:9">
      <c r="D15" s="6"/>
      <c r="E15" s="7"/>
      <c r="F15" s="7"/>
      <c r="G15" s="7"/>
      <c r="H15" s="7"/>
      <c r="I15" s="7"/>
    </row>
    <row r="16" spans="1:9">
      <c r="D16" s="6"/>
      <c r="E16" s="7"/>
      <c r="F16" s="7"/>
      <c r="G16" s="7"/>
      <c r="H16" s="7"/>
      <c r="I16" s="7"/>
    </row>
    <row r="17" spans="4:9">
      <c r="D17" s="6"/>
      <c r="E17" s="7"/>
      <c r="F17" s="7"/>
      <c r="G17" s="7"/>
      <c r="H17" s="7"/>
      <c r="I17" s="7"/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9E410-419C-4A60-8CD4-2DE7F271D2D0}">
  <dimension ref="A1:I17"/>
  <sheetViews>
    <sheetView workbookViewId="0">
      <selection activeCell="D1" sqref="D1:I11"/>
    </sheetView>
  </sheetViews>
  <sheetFormatPr defaultRowHeight="15.5"/>
  <cols>
    <col min="1" max="1" width="8.9140625" bestFit="1" customWidth="1"/>
    <col min="2" max="2" width="16" bestFit="1" customWidth="1"/>
    <col min="4" max="4" width="4.75" style="5" bestFit="1" customWidth="1"/>
    <col min="5" max="5" width="4.75" bestFit="1" customWidth="1"/>
    <col min="6" max="7" width="4.25" style="11" bestFit="1" customWidth="1"/>
    <col min="8" max="8" width="5.5" style="11" bestFit="1" customWidth="1"/>
    <col min="9" max="9" width="5.1640625" style="11" bestFit="1" customWidth="1"/>
  </cols>
  <sheetData>
    <row r="1" spans="1:9">
      <c r="A1" t="s">
        <v>2</v>
      </c>
      <c r="B1" s="2">
        <f>alpha</f>
        <v>0.2</v>
      </c>
      <c r="D1" s="3" t="s">
        <v>1</v>
      </c>
      <c r="E1" s="3" t="s">
        <v>8</v>
      </c>
      <c r="F1" s="9" t="s">
        <v>31</v>
      </c>
      <c r="G1" s="9" t="s">
        <v>32</v>
      </c>
      <c r="H1" s="9" t="s">
        <v>33</v>
      </c>
      <c r="I1" s="9" t="s">
        <v>34</v>
      </c>
    </row>
    <row r="2" spans="1:9">
      <c r="A2" t="s">
        <v>9</v>
      </c>
      <c r="B2" s="2" t="s">
        <v>30</v>
      </c>
      <c r="D2">
        <v>15</v>
      </c>
      <c r="E2">
        <v>4</v>
      </c>
      <c r="F2" s="8">
        <f>VLOOKUP($D2&amp;"-"&amp;$B$1&amp;"-"&amp;F$1,data!$A:$R,MATCH($B$2,data!$1:$1,FALSE),FALSE)</f>
        <v>4.4000000000000004</v>
      </c>
      <c r="G2" s="8">
        <f>VLOOKUP($D2&amp;"-"&amp;$B$1&amp;"-"&amp;G$1,data!$A:$R,MATCH($B$2,data!$1:$1,FALSE),FALSE)</f>
        <v>8.3333300000000001</v>
      </c>
      <c r="H2" s="8">
        <f>VLOOKUP($D2&amp;"-"&amp;$B$1&amp;"-"&amp;H$1,data!$A:$R,MATCH($B$2,data!$1:$1,FALSE),FALSE)</f>
        <v>4.9333299999999998</v>
      </c>
      <c r="I2" s="8">
        <f>VLOOKUP($D2&amp;"-"&amp;$B$1&amp;"-"&amp;I$1,data!$A:$R,MATCH($B$2,data!$1:$1,FALSE),FALSE)</f>
        <v>7.5333300000000003</v>
      </c>
    </row>
    <row r="3" spans="1:9">
      <c r="D3">
        <v>31</v>
      </c>
      <c r="E3">
        <v>5</v>
      </c>
      <c r="F3" s="8">
        <f>VLOOKUP($D3&amp;"-"&amp;$B$1&amp;"-"&amp;F$1,data!$A:$R,MATCH($B$2,data!$1:$1,FALSE),FALSE)</f>
        <v>5.8709699999999998</v>
      </c>
      <c r="G3" s="8">
        <f>VLOOKUP($D3&amp;"-"&amp;$B$1&amp;"-"&amp;G$1,data!$A:$R,MATCH($B$2,data!$1:$1,FALSE),FALSE)</f>
        <v>10.1935</v>
      </c>
      <c r="H3" s="8">
        <f>VLOOKUP($D3&amp;"-"&amp;$B$1&amp;"-"&amp;H$1,data!$A:$R,MATCH($B$2,data!$1:$1,FALSE),FALSE)</f>
        <v>6.2580600000000004</v>
      </c>
      <c r="I3" s="8">
        <f>VLOOKUP($D3&amp;"-"&amp;$B$1&amp;"-"&amp;I$1,data!$A:$R,MATCH($B$2,data!$1:$1,FALSE),FALSE)</f>
        <v>10.032299999999999</v>
      </c>
    </row>
    <row r="4" spans="1:9">
      <c r="D4">
        <v>63</v>
      </c>
      <c r="E4">
        <v>6</v>
      </c>
      <c r="F4" s="8">
        <f>VLOOKUP($D4&amp;"-"&amp;$B$1&amp;"-"&amp;F$1,data!$A:$R,MATCH($B$2,data!$1:$1,FALSE),FALSE)</f>
        <v>7.4761899999999999</v>
      </c>
      <c r="G4" s="8">
        <f>VLOOKUP($D4&amp;"-"&amp;$B$1&amp;"-"&amp;G$1,data!$A:$R,MATCH($B$2,data!$1:$1,FALSE),FALSE)</f>
        <v>12.381</v>
      </c>
      <c r="H4" s="8">
        <f>VLOOKUP($D4&amp;"-"&amp;$B$1&amp;"-"&amp;H$1,data!$A:$R,MATCH($B$2,data!$1:$1,FALSE),FALSE)</f>
        <v>7.7936500000000004</v>
      </c>
      <c r="I4" s="8">
        <f>VLOOKUP($D4&amp;"-"&amp;$B$1&amp;"-"&amp;I$1,data!$A:$R,MATCH($B$2,data!$1:$1,FALSE),FALSE)</f>
        <v>12.396800000000001</v>
      </c>
    </row>
    <row r="5" spans="1:9">
      <c r="D5">
        <v>127</v>
      </c>
      <c r="E5">
        <v>7</v>
      </c>
      <c r="F5" s="8">
        <f>VLOOKUP($D5&amp;"-"&amp;$B$1&amp;"-"&amp;F$1,data!$A:$R,MATCH($B$2,data!$1:$1,FALSE),FALSE)</f>
        <v>8.5275599999999994</v>
      </c>
      <c r="G5" s="8">
        <f>VLOOKUP($D5&amp;"-"&amp;$B$1&amp;"-"&amp;G$1,data!$A:$R,MATCH($B$2,data!$1:$1,FALSE),FALSE)</f>
        <v>14.3622</v>
      </c>
      <c r="H5" s="8">
        <f>VLOOKUP($D5&amp;"-"&amp;$B$1&amp;"-"&amp;H$1,data!$A:$R,MATCH($B$2,data!$1:$1,FALSE),FALSE)</f>
        <v>9.2440899999999999</v>
      </c>
      <c r="I5" s="8">
        <f>VLOOKUP($D5&amp;"-"&amp;$B$1&amp;"-"&amp;I$1,data!$A:$R,MATCH($B$2,data!$1:$1,FALSE),FALSE)</f>
        <v>15.252000000000001</v>
      </c>
    </row>
    <row r="6" spans="1:9">
      <c r="D6">
        <v>255</v>
      </c>
      <c r="E6">
        <v>8</v>
      </c>
      <c r="F6" s="8">
        <f>VLOOKUP($D6&amp;"-"&amp;$B$1&amp;"-"&amp;F$1,data!$A:$R,MATCH($B$2,data!$1:$1,FALSE),FALSE)</f>
        <v>9.9490200000000009</v>
      </c>
      <c r="G6" s="8">
        <f>VLOOKUP($D6&amp;"-"&amp;$B$1&amp;"-"&amp;G$1,data!$A:$R,MATCH($B$2,data!$1:$1,FALSE),FALSE)</f>
        <v>16.423500000000001</v>
      </c>
      <c r="H6" s="8">
        <f>VLOOKUP($D6&amp;"-"&amp;$B$1&amp;"-"&amp;H$1,data!$A:$R,MATCH($B$2,data!$1:$1,FALSE),FALSE)</f>
        <v>11.254899999999999</v>
      </c>
      <c r="I6" s="8">
        <f>VLOOKUP($D6&amp;"-"&amp;$B$1&amp;"-"&amp;I$1,data!$A:$R,MATCH($B$2,data!$1:$1,FALSE),FALSE)</f>
        <v>17.956900000000001</v>
      </c>
    </row>
    <row r="7" spans="1:9">
      <c r="D7">
        <v>511</v>
      </c>
      <c r="E7">
        <v>9</v>
      </c>
      <c r="F7" s="8">
        <f>VLOOKUP($D7&amp;"-"&amp;$B$1&amp;"-"&amp;F$1,data!$A:$R,MATCH($B$2,data!$1:$1,FALSE),FALSE)</f>
        <v>11.401199999999999</v>
      </c>
      <c r="G7" s="8">
        <f>VLOOKUP($D7&amp;"-"&amp;$B$1&amp;"-"&amp;G$1,data!$A:$R,MATCH($B$2,data!$1:$1,FALSE),FALSE)</f>
        <v>18.326799999999999</v>
      </c>
      <c r="H7" s="8">
        <f>VLOOKUP($D7&amp;"-"&amp;$B$1&amp;"-"&amp;H$1,data!$A:$R,MATCH($B$2,data!$1:$1,FALSE),FALSE)</f>
        <v>13.0176</v>
      </c>
      <c r="I7" s="8">
        <f>VLOOKUP($D7&amp;"-"&amp;$B$1&amp;"-"&amp;I$1,data!$A:$R,MATCH($B$2,data!$1:$1,FALSE),FALSE)</f>
        <v>20.9178</v>
      </c>
    </row>
    <row r="8" spans="1:9">
      <c r="D8">
        <v>1023</v>
      </c>
      <c r="E8">
        <v>10</v>
      </c>
      <c r="F8" s="8">
        <f>VLOOKUP($D8&amp;"-"&amp;$B$1&amp;"-"&amp;F$1,data!$A:$R,MATCH($B$2,data!$1:$1,FALSE),FALSE)</f>
        <v>12.6774</v>
      </c>
      <c r="G8" s="8">
        <f>VLOOKUP($D8&amp;"-"&amp;$B$1&amp;"-"&amp;G$1,data!$A:$R,MATCH($B$2,data!$1:$1,FALSE),FALSE)</f>
        <v>20.296199999999999</v>
      </c>
      <c r="H8" s="8">
        <f>VLOOKUP($D8&amp;"-"&amp;$B$1&amp;"-"&amp;H$1,data!$A:$R,MATCH($B$2,data!$1:$1,FALSE),FALSE)</f>
        <v>14.7713</v>
      </c>
      <c r="I8" s="8">
        <f>VLOOKUP($D8&amp;"-"&amp;$B$1&amp;"-"&amp;I$1,data!$A:$R,MATCH($B$2,data!$1:$1,FALSE),FALSE)</f>
        <v>23.741</v>
      </c>
    </row>
    <row r="9" spans="1:9">
      <c r="D9">
        <v>2047</v>
      </c>
      <c r="E9">
        <v>11</v>
      </c>
      <c r="F9" s="8">
        <f>VLOOKUP($D9&amp;"-"&amp;$B$1&amp;"-"&amp;F$1,data!$A:$R,MATCH($B$2,data!$1:$1,FALSE),FALSE)</f>
        <v>14.025399999999999</v>
      </c>
      <c r="G9" s="8">
        <f>VLOOKUP($D9&amp;"-"&amp;$B$1&amp;"-"&amp;G$1,data!$A:$R,MATCH($B$2,data!$1:$1,FALSE),FALSE)</f>
        <v>22.208600000000001</v>
      </c>
      <c r="H9" s="8">
        <f>VLOOKUP($D9&amp;"-"&amp;$B$1&amp;"-"&amp;H$1,data!$A:$R,MATCH($B$2,data!$1:$1,FALSE),FALSE)</f>
        <v>16.1343</v>
      </c>
      <c r="I9" s="8">
        <f>VLOOKUP($D9&amp;"-"&amp;$B$1&amp;"-"&amp;I$1,data!$A:$R,MATCH($B$2,data!$1:$1,FALSE),FALSE)</f>
        <v>26.742999999999999</v>
      </c>
    </row>
    <row r="10" spans="1:9">
      <c r="D10">
        <v>4095</v>
      </c>
      <c r="E10">
        <v>12</v>
      </c>
      <c r="F10" s="8">
        <f>VLOOKUP($D10&amp;"-"&amp;$B$1&amp;"-"&amp;F$1,data!$A:$R,MATCH($B$2,data!$1:$1,FALSE),FALSE)</f>
        <v>15.396599999999999</v>
      </c>
      <c r="G10" s="8">
        <f>VLOOKUP($D10&amp;"-"&amp;$B$1&amp;"-"&amp;G$1,data!$A:$R,MATCH($B$2,data!$1:$1,FALSE),FALSE)</f>
        <v>24.2759</v>
      </c>
      <c r="H10" s="8">
        <f>VLOOKUP($D10&amp;"-"&amp;$B$1&amp;"-"&amp;H$1,data!$A:$R,MATCH($B$2,data!$1:$1,FALSE),FALSE)</f>
        <v>17.117699999999999</v>
      </c>
      <c r="I10" s="8">
        <f>VLOOKUP($D10&amp;"-"&amp;$B$1&amp;"-"&amp;I$1,data!$A:$R,MATCH($B$2,data!$1:$1,FALSE),FALSE)</f>
        <v>29.675000000000001</v>
      </c>
    </row>
    <row r="11" spans="1:9">
      <c r="D11">
        <v>8191</v>
      </c>
      <c r="E11">
        <v>13</v>
      </c>
      <c r="F11" s="8">
        <f>VLOOKUP($D11&amp;"-"&amp;$B$1&amp;"-"&amp;F$1,data!$A:$R,MATCH($B$2,data!$1:$1,FALSE),FALSE)</f>
        <v>16.798200000000001</v>
      </c>
      <c r="G11" s="8">
        <f>VLOOKUP($D11&amp;"-"&amp;$B$1&amp;"-"&amp;G$1,data!$A:$R,MATCH($B$2,data!$1:$1,FALSE),FALSE)</f>
        <v>26.280899999999999</v>
      </c>
      <c r="H11" s="8">
        <f>VLOOKUP($D11&amp;"-"&amp;$B$1&amp;"-"&amp;H$1,data!$A:$R,MATCH($B$2,data!$1:$1,FALSE),FALSE)</f>
        <v>18.619499999999999</v>
      </c>
      <c r="I11" s="8">
        <f>VLOOKUP($D11&amp;"-"&amp;$B$1&amp;"-"&amp;I$1,data!$A:$R,MATCH($B$2,data!$1:$1,FALSE),FALSE)</f>
        <v>32.642000000000003</v>
      </c>
    </row>
    <row r="12" spans="1:9">
      <c r="D12" s="6"/>
      <c r="E12" s="7"/>
      <c r="F12" s="10"/>
      <c r="G12" s="10"/>
      <c r="H12" s="10"/>
      <c r="I12" s="10"/>
    </row>
    <row r="13" spans="1:9">
      <c r="D13" s="6"/>
      <c r="E13" s="7"/>
      <c r="F13" s="10"/>
      <c r="G13" s="10"/>
      <c r="H13" s="10"/>
      <c r="I13" s="10"/>
    </row>
    <row r="14" spans="1:9">
      <c r="D14" s="6"/>
      <c r="E14" s="7"/>
      <c r="F14" s="10"/>
      <c r="G14" s="10"/>
      <c r="H14" s="10"/>
      <c r="I14" s="10"/>
    </row>
    <row r="15" spans="1:9">
      <c r="D15" s="6"/>
      <c r="E15" s="7"/>
      <c r="F15" s="10"/>
      <c r="G15" s="10"/>
      <c r="H15" s="10"/>
      <c r="I15" s="10"/>
    </row>
    <row r="16" spans="1:9">
      <c r="D16" s="6"/>
      <c r="E16" s="7"/>
      <c r="F16" s="10"/>
      <c r="G16" s="10"/>
      <c r="H16" s="10"/>
      <c r="I16" s="10"/>
    </row>
    <row r="17" spans="4:9">
      <c r="D17" s="6"/>
      <c r="E17" s="7"/>
      <c r="F17" s="10"/>
      <c r="G17" s="10"/>
      <c r="H17" s="10"/>
      <c r="I17" s="10"/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9EBD9-25E0-4BF0-83C2-E587B5DCD907}">
  <dimension ref="A1:I17"/>
  <sheetViews>
    <sheetView workbookViewId="0">
      <selection activeCell="I15" sqref="I15"/>
    </sheetView>
  </sheetViews>
  <sheetFormatPr defaultRowHeight="15.5"/>
  <cols>
    <col min="1" max="1" width="8.9140625" bestFit="1" customWidth="1"/>
    <col min="2" max="2" width="12.58203125" bestFit="1" customWidth="1"/>
    <col min="4" max="4" width="4.75" style="5" bestFit="1" customWidth="1"/>
    <col min="5" max="5" width="4.75" bestFit="1" customWidth="1"/>
    <col min="6" max="6" width="3.75" bestFit="1" customWidth="1"/>
    <col min="7" max="7" width="3.9140625" bestFit="1" customWidth="1"/>
    <col min="8" max="8" width="5.5" bestFit="1" customWidth="1"/>
    <col min="9" max="9" width="5.1640625" bestFit="1" customWidth="1"/>
  </cols>
  <sheetData>
    <row r="1" spans="1:9">
      <c r="A1" t="s">
        <v>2</v>
      </c>
      <c r="B1" s="2">
        <f>alpha</f>
        <v>0.2</v>
      </c>
      <c r="D1" s="3" t="s">
        <v>1</v>
      </c>
      <c r="E1" s="3" t="s">
        <v>8</v>
      </c>
      <c r="F1" s="3" t="s">
        <v>31</v>
      </c>
      <c r="G1" s="3" t="s">
        <v>32</v>
      </c>
      <c r="H1" s="3" t="s">
        <v>33</v>
      </c>
      <c r="I1" s="3" t="s">
        <v>34</v>
      </c>
    </row>
    <row r="2" spans="1:9">
      <c r="A2" t="s">
        <v>9</v>
      </c>
      <c r="B2" s="2" t="s">
        <v>40</v>
      </c>
      <c r="D2">
        <v>15</v>
      </c>
      <c r="E2">
        <v>4</v>
      </c>
      <c r="F2" s="1">
        <f>VLOOKUP($D2&amp;"-"&amp;$B$1&amp;"-"&amp;F$1,data!$A:$T,MATCH($B$2,data!$1:$1,FALSE),FALSE)</f>
        <v>6</v>
      </c>
      <c r="G2" s="1">
        <f>VLOOKUP($D2&amp;"-"&amp;$B$1&amp;"-"&amp;G$1,data!$A:$T,MATCH($B$2,data!$1:$1,FALSE),FALSE)</f>
        <v>4</v>
      </c>
      <c r="H2" s="1">
        <f>VLOOKUP($D2&amp;"-"&amp;$B$1&amp;"-"&amp;H$1,data!$A:$T,MATCH($B$2,data!$1:$1,FALSE),FALSE)</f>
        <v>4</v>
      </c>
      <c r="I2" s="1">
        <f>VLOOKUP($D2&amp;"-"&amp;$B$1&amp;"-"&amp;I$1,data!$A:$T,MATCH($B$2,data!$1:$1,FALSE),FALSE)</f>
        <v>5</v>
      </c>
    </row>
    <row r="3" spans="1:9">
      <c r="D3">
        <v>31</v>
      </c>
      <c r="E3">
        <v>5</v>
      </c>
      <c r="F3" s="1">
        <f>VLOOKUP($D3&amp;"-"&amp;$B$1&amp;"-"&amp;F$1,data!$A:$T,MATCH($B$2,data!$1:$1,FALSE),FALSE)</f>
        <v>8</v>
      </c>
      <c r="G3" s="1">
        <f>VLOOKUP($D3&amp;"-"&amp;$B$1&amp;"-"&amp;G$1,data!$A:$T,MATCH($B$2,data!$1:$1,FALSE),FALSE)</f>
        <v>5</v>
      </c>
      <c r="H3" s="1">
        <f>VLOOKUP($D3&amp;"-"&amp;$B$1&amp;"-"&amp;H$1,data!$A:$T,MATCH($B$2,data!$1:$1,FALSE),FALSE)</f>
        <v>8</v>
      </c>
      <c r="I3" s="1">
        <f>VLOOKUP($D3&amp;"-"&amp;$B$1&amp;"-"&amp;I$1,data!$A:$T,MATCH($B$2,data!$1:$1,FALSE),FALSE)</f>
        <v>8</v>
      </c>
    </row>
    <row r="4" spans="1:9">
      <c r="D4">
        <v>63</v>
      </c>
      <c r="E4">
        <v>6</v>
      </c>
      <c r="F4" s="1">
        <f>VLOOKUP($D4&amp;"-"&amp;$B$1&amp;"-"&amp;F$1,data!$A:$T,MATCH($B$2,data!$1:$1,FALSE),FALSE)</f>
        <v>12</v>
      </c>
      <c r="G4" s="1">
        <f>VLOOKUP($D4&amp;"-"&amp;$B$1&amp;"-"&amp;G$1,data!$A:$T,MATCH($B$2,data!$1:$1,FALSE),FALSE)</f>
        <v>6</v>
      </c>
      <c r="H4" s="1">
        <f>VLOOKUP($D4&amp;"-"&amp;$B$1&amp;"-"&amp;H$1,data!$A:$T,MATCH($B$2,data!$1:$1,FALSE),FALSE)</f>
        <v>10</v>
      </c>
      <c r="I4" s="1">
        <f>VLOOKUP($D4&amp;"-"&amp;$B$1&amp;"-"&amp;I$1,data!$A:$T,MATCH($B$2,data!$1:$1,FALSE),FALSE)</f>
        <v>11</v>
      </c>
    </row>
    <row r="5" spans="1:9">
      <c r="D5">
        <v>127</v>
      </c>
      <c r="E5">
        <v>7</v>
      </c>
      <c r="F5" s="1">
        <f>VLOOKUP($D5&amp;"-"&amp;$B$1&amp;"-"&amp;F$1,data!$A:$T,MATCH($B$2,data!$1:$1,FALSE),FALSE)</f>
        <v>15</v>
      </c>
      <c r="G5" s="1">
        <f>VLOOKUP($D5&amp;"-"&amp;$B$1&amp;"-"&amp;G$1,data!$A:$T,MATCH($B$2,data!$1:$1,FALSE),FALSE)</f>
        <v>8</v>
      </c>
      <c r="H5" s="1">
        <f>VLOOKUP($D5&amp;"-"&amp;$B$1&amp;"-"&amp;H$1,data!$A:$T,MATCH($B$2,data!$1:$1,FALSE),FALSE)</f>
        <v>12</v>
      </c>
      <c r="I5" s="1">
        <f>VLOOKUP($D5&amp;"-"&amp;$B$1&amp;"-"&amp;I$1,data!$A:$T,MATCH($B$2,data!$1:$1,FALSE),FALSE)</f>
        <v>14</v>
      </c>
    </row>
    <row r="6" spans="1:9">
      <c r="D6">
        <v>255</v>
      </c>
      <c r="E6">
        <v>8</v>
      </c>
      <c r="F6" s="1">
        <f>VLOOKUP($D6&amp;"-"&amp;$B$1&amp;"-"&amp;F$1,data!$A:$T,MATCH($B$2,data!$1:$1,FALSE),FALSE)</f>
        <v>17</v>
      </c>
      <c r="G6" s="1">
        <f>VLOOKUP($D6&amp;"-"&amp;$B$1&amp;"-"&amp;G$1,data!$A:$T,MATCH($B$2,data!$1:$1,FALSE),FALSE)</f>
        <v>9</v>
      </c>
      <c r="H6" s="1">
        <f>VLOOKUP($D6&amp;"-"&amp;$B$1&amp;"-"&amp;H$1,data!$A:$T,MATCH($B$2,data!$1:$1,FALSE),FALSE)</f>
        <v>15</v>
      </c>
      <c r="I6" s="1">
        <f>VLOOKUP($D6&amp;"-"&amp;$B$1&amp;"-"&amp;I$1,data!$A:$T,MATCH($B$2,data!$1:$1,FALSE),FALSE)</f>
        <v>20</v>
      </c>
    </row>
    <row r="7" spans="1:9">
      <c r="D7">
        <v>511</v>
      </c>
      <c r="E7">
        <v>9</v>
      </c>
      <c r="F7" s="1">
        <f>VLOOKUP($D7&amp;"-"&amp;$B$1&amp;"-"&amp;F$1,data!$A:$T,MATCH($B$2,data!$1:$1,FALSE),FALSE)</f>
        <v>20</v>
      </c>
      <c r="G7" s="1">
        <f>VLOOKUP($D7&amp;"-"&amp;$B$1&amp;"-"&amp;G$1,data!$A:$T,MATCH($B$2,data!$1:$1,FALSE),FALSE)</f>
        <v>10</v>
      </c>
      <c r="H7" s="1">
        <f>VLOOKUP($D7&amp;"-"&amp;$B$1&amp;"-"&amp;H$1,data!$A:$T,MATCH($B$2,data!$1:$1,FALSE),FALSE)</f>
        <v>17</v>
      </c>
      <c r="I7" s="1">
        <f>VLOOKUP($D7&amp;"-"&amp;$B$1&amp;"-"&amp;I$1,data!$A:$T,MATCH($B$2,data!$1:$1,FALSE),FALSE)</f>
        <v>22</v>
      </c>
    </row>
    <row r="8" spans="1:9">
      <c r="D8">
        <v>1023</v>
      </c>
      <c r="E8">
        <v>10</v>
      </c>
      <c r="F8" s="1">
        <f>VLOOKUP($D8&amp;"-"&amp;$B$1&amp;"-"&amp;F$1,data!$A:$T,MATCH($B$2,data!$1:$1,FALSE),FALSE)</f>
        <v>23</v>
      </c>
      <c r="G8" s="1">
        <f>VLOOKUP($D8&amp;"-"&amp;$B$1&amp;"-"&amp;G$1,data!$A:$T,MATCH($B$2,data!$1:$1,FALSE),FALSE)</f>
        <v>11</v>
      </c>
      <c r="H8" s="1">
        <f>VLOOKUP($D8&amp;"-"&amp;$B$1&amp;"-"&amp;H$1,data!$A:$T,MATCH($B$2,data!$1:$1,FALSE),FALSE)</f>
        <v>23</v>
      </c>
      <c r="I8" s="1">
        <f>VLOOKUP($D8&amp;"-"&amp;$B$1&amp;"-"&amp;I$1,data!$A:$T,MATCH($B$2,data!$1:$1,FALSE),FALSE)</f>
        <v>23</v>
      </c>
    </row>
    <row r="9" spans="1:9">
      <c r="D9">
        <v>2047</v>
      </c>
      <c r="E9">
        <v>11</v>
      </c>
      <c r="F9" s="1">
        <f>VLOOKUP($D9&amp;"-"&amp;$B$1&amp;"-"&amp;F$1,data!$A:$T,MATCH($B$2,data!$1:$1,FALSE),FALSE)</f>
        <v>25</v>
      </c>
      <c r="G9" s="1">
        <f>VLOOKUP($D9&amp;"-"&amp;$B$1&amp;"-"&amp;G$1,data!$A:$T,MATCH($B$2,data!$1:$1,FALSE),FALSE)</f>
        <v>12</v>
      </c>
      <c r="H9" s="1">
        <f>VLOOKUP($D9&amp;"-"&amp;$B$1&amp;"-"&amp;H$1,data!$A:$T,MATCH($B$2,data!$1:$1,FALSE),FALSE)</f>
        <v>22</v>
      </c>
      <c r="I9" s="1">
        <f>VLOOKUP($D9&amp;"-"&amp;$B$1&amp;"-"&amp;I$1,data!$A:$T,MATCH($B$2,data!$1:$1,FALSE),FALSE)</f>
        <v>28</v>
      </c>
    </row>
    <row r="10" spans="1:9">
      <c r="D10">
        <v>4095</v>
      </c>
      <c r="E10">
        <v>12</v>
      </c>
      <c r="F10" s="1">
        <f>VLOOKUP($D10&amp;"-"&amp;$B$1&amp;"-"&amp;F$1,data!$A:$T,MATCH($B$2,data!$1:$1,FALSE),FALSE)</f>
        <v>27</v>
      </c>
      <c r="G10" s="1">
        <f>VLOOKUP($D10&amp;"-"&amp;$B$1&amp;"-"&amp;G$1,data!$A:$T,MATCH($B$2,data!$1:$1,FALSE),FALSE)</f>
        <v>13</v>
      </c>
      <c r="H10" s="1">
        <f>VLOOKUP($D10&amp;"-"&amp;$B$1&amp;"-"&amp;H$1,data!$A:$T,MATCH($B$2,data!$1:$1,FALSE),FALSE)</f>
        <v>28</v>
      </c>
      <c r="I10" s="1">
        <f>VLOOKUP($D10&amp;"-"&amp;$B$1&amp;"-"&amp;I$1,data!$A:$T,MATCH($B$2,data!$1:$1,FALSE),FALSE)</f>
        <v>28</v>
      </c>
    </row>
    <row r="11" spans="1:9">
      <c r="D11">
        <v>8191</v>
      </c>
      <c r="E11">
        <v>13</v>
      </c>
      <c r="F11" s="1">
        <f>VLOOKUP($D11&amp;"-"&amp;$B$1&amp;"-"&amp;F$1,data!$A:$T,MATCH($B$2,data!$1:$1,FALSE),FALSE)</f>
        <v>30</v>
      </c>
      <c r="G11" s="1">
        <f>VLOOKUP($D11&amp;"-"&amp;$B$1&amp;"-"&amp;G$1,data!$A:$T,MATCH($B$2,data!$1:$1,FALSE),FALSE)</f>
        <v>14</v>
      </c>
      <c r="H11" s="1">
        <f>VLOOKUP($D11&amp;"-"&amp;$B$1&amp;"-"&amp;H$1,data!$A:$T,MATCH($B$2,data!$1:$1,FALSE),FALSE)</f>
        <v>29</v>
      </c>
      <c r="I11" s="1">
        <f>VLOOKUP($D11&amp;"-"&amp;$B$1&amp;"-"&amp;I$1,data!$A:$T,MATCH($B$2,data!$1:$1,FALSE),FALSE)</f>
        <v>32</v>
      </c>
    </row>
    <row r="12" spans="1:9">
      <c r="D12" s="6"/>
      <c r="E12" s="7"/>
      <c r="F12" s="7"/>
      <c r="G12" s="7"/>
      <c r="H12" s="7"/>
      <c r="I12" s="7"/>
    </row>
    <row r="13" spans="1:9">
      <c r="D13" s="6"/>
      <c r="E13" s="7"/>
      <c r="F13" s="7"/>
      <c r="G13" s="7"/>
      <c r="H13" s="7"/>
      <c r="I13" s="7"/>
    </row>
    <row r="14" spans="1:9">
      <c r="D14" s="6"/>
      <c r="E14" s="7"/>
      <c r="F14" s="7"/>
      <c r="G14" s="7"/>
      <c r="H14" s="7"/>
      <c r="I14" s="7"/>
    </row>
    <row r="15" spans="1:9">
      <c r="D15" s="6"/>
      <c r="E15" s="7"/>
      <c r="F15" s="7"/>
      <c r="G15" s="7"/>
      <c r="H15" s="7"/>
      <c r="I15" s="7"/>
    </row>
    <row r="16" spans="1:9">
      <c r="D16" s="6"/>
      <c r="E16" s="7"/>
      <c r="F16" s="7"/>
      <c r="G16" s="7"/>
      <c r="H16" s="7"/>
      <c r="I16" s="7"/>
    </row>
    <row r="17" spans="4:9">
      <c r="D17" s="6"/>
      <c r="E17" s="7"/>
      <c r="F17" s="7"/>
      <c r="G17" s="7"/>
      <c r="H17" s="7"/>
      <c r="I17" s="7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A8166-3F16-4FD7-9B76-8420346143DC}">
  <dimension ref="A1:T361"/>
  <sheetViews>
    <sheetView topLeftCell="J1" workbookViewId="0">
      <pane ySplit="1" topLeftCell="A2" activePane="bottomLeft" state="frozen"/>
      <selection pane="bottomLeft" activeCell="G358" sqref="G358"/>
    </sheetView>
  </sheetViews>
  <sheetFormatPr defaultRowHeight="15.5"/>
  <cols>
    <col min="1" max="1" width="13.83203125" style="1" bestFit="1" customWidth="1"/>
    <col min="2" max="2" width="11.5" bestFit="1" customWidth="1"/>
    <col min="3" max="3" width="4.75" bestFit="1" customWidth="1"/>
    <col min="4" max="4" width="5.33203125" bestFit="1" customWidth="1"/>
    <col min="5" max="5" width="5.4140625" bestFit="1" customWidth="1"/>
    <col min="6" max="6" width="8.75" bestFit="1" customWidth="1"/>
    <col min="7" max="7" width="11.6640625" bestFit="1" customWidth="1"/>
    <col min="8" max="8" width="13.6640625" bestFit="1" customWidth="1"/>
    <col min="9" max="9" width="11.58203125" bestFit="1" customWidth="1"/>
    <col min="10" max="10" width="13.58203125" bestFit="1" customWidth="1"/>
    <col min="11" max="11" width="11" bestFit="1" customWidth="1"/>
    <col min="12" max="12" width="13" bestFit="1" customWidth="1"/>
    <col min="13" max="13" width="11.58203125" bestFit="1" customWidth="1"/>
    <col min="14" max="14" width="13.58203125" bestFit="1" customWidth="1"/>
    <col min="15" max="15" width="14.08203125" bestFit="1" customWidth="1"/>
    <col min="16" max="16" width="16" bestFit="1" customWidth="1"/>
    <col min="17" max="17" width="14.6640625" bestFit="1" customWidth="1"/>
    <col min="18" max="18" width="16.58203125" bestFit="1" customWidth="1"/>
    <col min="19" max="19" width="12.58203125" bestFit="1" customWidth="1"/>
    <col min="20" max="20" width="14.58203125" bestFit="1" customWidth="1"/>
  </cols>
  <sheetData>
    <row r="1" spans="1:20">
      <c r="A1" s="1" t="s">
        <v>10</v>
      </c>
      <c r="B1" t="s">
        <v>0</v>
      </c>
      <c r="C1" t="s">
        <v>1</v>
      </c>
      <c r="D1" t="s">
        <v>22</v>
      </c>
      <c r="E1" t="s">
        <v>2</v>
      </c>
      <c r="F1" t="s">
        <v>3</v>
      </c>
      <c r="G1" t="s">
        <v>4</v>
      </c>
      <c r="H1" t="s">
        <v>5</v>
      </c>
      <c r="I1" t="s">
        <v>23</v>
      </c>
      <c r="J1" t="s">
        <v>24</v>
      </c>
      <c r="K1" t="s">
        <v>25</v>
      </c>
      <c r="L1" t="s">
        <v>26</v>
      </c>
      <c r="M1" t="s">
        <v>27</v>
      </c>
      <c r="N1" t="s">
        <v>28</v>
      </c>
      <c r="O1" t="s">
        <v>29</v>
      </c>
      <c r="P1" t="s">
        <v>30</v>
      </c>
      <c r="Q1" t="s">
        <v>6</v>
      </c>
      <c r="R1" t="s">
        <v>7</v>
      </c>
      <c r="S1" t="s">
        <v>40</v>
      </c>
      <c r="T1" t="s">
        <v>41</v>
      </c>
    </row>
    <row r="2" spans="1:20">
      <c r="A2" s="1" t="str">
        <f>C2&amp;"-"&amp;E2&amp;"-"&amp;F2</f>
        <v>15-0.1-BST</v>
      </c>
      <c r="B2" t="s">
        <v>16</v>
      </c>
      <c r="C2">
        <v>15</v>
      </c>
      <c r="D2">
        <v>4</v>
      </c>
      <c r="E2">
        <v>0.1</v>
      </c>
      <c r="F2" t="s">
        <v>31</v>
      </c>
      <c r="G2">
        <v>8</v>
      </c>
      <c r="H2">
        <v>4.4160500000000003</v>
      </c>
      <c r="I2">
        <v>7</v>
      </c>
      <c r="J2">
        <v>5.88</v>
      </c>
      <c r="K2">
        <v>8</v>
      </c>
      <c r="L2">
        <v>6.0444399999999998</v>
      </c>
      <c r="M2">
        <v>8</v>
      </c>
      <c r="N2">
        <v>5.7333299999999996</v>
      </c>
      <c r="O2">
        <v>7</v>
      </c>
      <c r="P2">
        <v>4.4000000000000004</v>
      </c>
      <c r="Q2">
        <v>6</v>
      </c>
      <c r="R2">
        <v>4.0666700000000002</v>
      </c>
      <c r="S2">
        <v>6</v>
      </c>
      <c r="T2">
        <v>3.8666700000000001</v>
      </c>
    </row>
    <row r="3" spans="1:20">
      <c r="A3" s="1" t="str">
        <f t="shared" ref="A3:A66" si="0">C3&amp;"-"&amp;E3&amp;"-"&amp;F3</f>
        <v>15-0.1-AVL</v>
      </c>
      <c r="B3" t="s">
        <v>16</v>
      </c>
      <c r="C3">
        <v>15</v>
      </c>
      <c r="D3">
        <v>4</v>
      </c>
      <c r="E3">
        <v>0.1</v>
      </c>
      <c r="F3" t="s">
        <v>32</v>
      </c>
      <c r="G3">
        <v>5</v>
      </c>
      <c r="H3">
        <v>3.3790100000000001</v>
      </c>
      <c r="I3">
        <v>4</v>
      </c>
      <c r="J3">
        <v>3.9444400000000002</v>
      </c>
      <c r="K3">
        <v>14</v>
      </c>
      <c r="L3">
        <v>10.6</v>
      </c>
      <c r="M3">
        <v>9</v>
      </c>
      <c r="N3">
        <v>7.8222199999999997</v>
      </c>
      <c r="O3">
        <v>12</v>
      </c>
      <c r="P3">
        <v>8.3333300000000001</v>
      </c>
      <c r="Q3">
        <v>9</v>
      </c>
      <c r="R3">
        <v>5.3333300000000001</v>
      </c>
      <c r="S3">
        <v>4</v>
      </c>
      <c r="T3">
        <v>2.4666700000000001</v>
      </c>
    </row>
    <row r="4" spans="1:20">
      <c r="A4" s="1" t="str">
        <f t="shared" si="0"/>
        <v>15-0.1-Treap</v>
      </c>
      <c r="B4" t="s">
        <v>16</v>
      </c>
      <c r="C4">
        <v>15</v>
      </c>
      <c r="D4">
        <v>4</v>
      </c>
      <c r="E4">
        <v>0.1</v>
      </c>
      <c r="F4" t="s">
        <v>33</v>
      </c>
      <c r="G4">
        <v>10</v>
      </c>
      <c r="H4">
        <v>3.8629600000000002</v>
      </c>
      <c r="I4">
        <v>9</v>
      </c>
      <c r="J4">
        <v>5.5111100000000004</v>
      </c>
      <c r="K4">
        <v>11</v>
      </c>
      <c r="L4">
        <v>6.9333299999999998</v>
      </c>
      <c r="M4">
        <v>8</v>
      </c>
      <c r="N4">
        <v>5.2888900000000003</v>
      </c>
      <c r="O4">
        <v>10</v>
      </c>
      <c r="P4">
        <v>4.9333299999999998</v>
      </c>
      <c r="Q4">
        <v>9</v>
      </c>
      <c r="R4">
        <v>4.4000000000000004</v>
      </c>
      <c r="S4">
        <v>4</v>
      </c>
      <c r="T4">
        <v>3.3333300000000001</v>
      </c>
    </row>
    <row r="5" spans="1:20">
      <c r="A5" s="1" t="str">
        <f t="shared" si="0"/>
        <v>15-0.1-Splay</v>
      </c>
      <c r="B5" t="s">
        <v>16</v>
      </c>
      <c r="C5">
        <v>15</v>
      </c>
      <c r="D5">
        <v>4</v>
      </c>
      <c r="E5">
        <v>0.1</v>
      </c>
      <c r="F5" t="s">
        <v>34</v>
      </c>
      <c r="G5">
        <v>21</v>
      </c>
      <c r="H5">
        <v>7.5432100000000002</v>
      </c>
      <c r="I5">
        <v>10</v>
      </c>
      <c r="J5">
        <v>6.0466699999999998</v>
      </c>
      <c r="K5">
        <v>21</v>
      </c>
      <c r="L5">
        <v>10.8667</v>
      </c>
      <c r="M5">
        <v>18</v>
      </c>
      <c r="N5">
        <v>8.0222200000000008</v>
      </c>
      <c r="O5">
        <v>15</v>
      </c>
      <c r="P5">
        <v>7.5333300000000003</v>
      </c>
      <c r="Q5">
        <v>11</v>
      </c>
      <c r="R5">
        <v>4.8666700000000001</v>
      </c>
      <c r="S5">
        <v>5</v>
      </c>
      <c r="T5">
        <v>3.6666699999999999</v>
      </c>
    </row>
    <row r="6" spans="1:20">
      <c r="A6" s="1" t="str">
        <f t="shared" si="0"/>
        <v>15-0.2-BST</v>
      </c>
      <c r="B6" t="s">
        <v>16</v>
      </c>
      <c r="C6">
        <v>15</v>
      </c>
      <c r="D6">
        <v>4</v>
      </c>
      <c r="E6">
        <v>0.2</v>
      </c>
      <c r="F6" t="s">
        <v>31</v>
      </c>
      <c r="G6">
        <v>7</v>
      </c>
      <c r="H6">
        <v>3.8847200000000002</v>
      </c>
      <c r="I6">
        <v>6</v>
      </c>
      <c r="J6">
        <v>5.2688899999999999</v>
      </c>
      <c r="K6">
        <v>7</v>
      </c>
      <c r="L6">
        <v>5.3555599999999997</v>
      </c>
      <c r="M6">
        <v>7</v>
      </c>
      <c r="N6">
        <v>4.9777800000000001</v>
      </c>
      <c r="O6">
        <v>7</v>
      </c>
      <c r="P6">
        <v>4.4000000000000004</v>
      </c>
      <c r="Q6">
        <v>6</v>
      </c>
      <c r="R6">
        <v>3.3333300000000001</v>
      </c>
      <c r="S6">
        <v>6</v>
      </c>
      <c r="T6">
        <v>3.8666700000000001</v>
      </c>
    </row>
    <row r="7" spans="1:20">
      <c r="A7" s="1" t="str">
        <f t="shared" si="0"/>
        <v>15-0.2-AVL</v>
      </c>
      <c r="B7" t="s">
        <v>16</v>
      </c>
      <c r="C7">
        <v>15</v>
      </c>
      <c r="D7">
        <v>4</v>
      </c>
      <c r="E7">
        <v>0.2</v>
      </c>
      <c r="F7" t="s">
        <v>32</v>
      </c>
      <c r="G7">
        <v>5</v>
      </c>
      <c r="H7">
        <v>3.3902800000000002</v>
      </c>
      <c r="I7">
        <v>4</v>
      </c>
      <c r="J7">
        <v>3.96333</v>
      </c>
      <c r="K7">
        <v>14</v>
      </c>
      <c r="L7">
        <v>10.277799999999999</v>
      </c>
      <c r="M7">
        <v>9</v>
      </c>
      <c r="N7">
        <v>7.6555600000000004</v>
      </c>
      <c r="O7">
        <v>12</v>
      </c>
      <c r="P7">
        <v>8.3333300000000001</v>
      </c>
      <c r="Q7">
        <v>9</v>
      </c>
      <c r="R7">
        <v>5.3333300000000001</v>
      </c>
      <c r="S7">
        <v>4</v>
      </c>
      <c r="T7">
        <v>2.4666700000000001</v>
      </c>
    </row>
    <row r="8" spans="1:20">
      <c r="A8" s="1" t="str">
        <f t="shared" si="0"/>
        <v>15-0.2-Treap</v>
      </c>
      <c r="B8" t="s">
        <v>16</v>
      </c>
      <c r="C8">
        <v>15</v>
      </c>
      <c r="D8">
        <v>4</v>
      </c>
      <c r="E8">
        <v>0.2</v>
      </c>
      <c r="F8" t="s">
        <v>33</v>
      </c>
      <c r="G8">
        <v>8</v>
      </c>
      <c r="H8">
        <v>3.9069400000000001</v>
      </c>
      <c r="I8">
        <v>7</v>
      </c>
      <c r="J8">
        <v>5.4377800000000001</v>
      </c>
      <c r="K8">
        <v>13</v>
      </c>
      <c r="L8">
        <v>7.0444399999999998</v>
      </c>
      <c r="M8">
        <v>8</v>
      </c>
      <c r="N8">
        <v>5.3</v>
      </c>
      <c r="O8">
        <v>10</v>
      </c>
      <c r="P8">
        <v>4.9333299999999998</v>
      </c>
      <c r="Q8">
        <v>7</v>
      </c>
      <c r="R8">
        <v>3.9333300000000002</v>
      </c>
      <c r="S8">
        <v>4</v>
      </c>
      <c r="T8">
        <v>3.3333300000000001</v>
      </c>
    </row>
    <row r="9" spans="1:20">
      <c r="A9" s="1" t="str">
        <f t="shared" si="0"/>
        <v>15-0.2-Splay</v>
      </c>
      <c r="B9" t="s">
        <v>16</v>
      </c>
      <c r="C9">
        <v>15</v>
      </c>
      <c r="D9">
        <v>4</v>
      </c>
      <c r="E9">
        <v>0.2</v>
      </c>
      <c r="F9" t="s">
        <v>34</v>
      </c>
      <c r="G9">
        <v>23</v>
      </c>
      <c r="H9">
        <v>7.3777799999999996</v>
      </c>
      <c r="I9">
        <v>11</v>
      </c>
      <c r="J9">
        <v>6.03111</v>
      </c>
      <c r="K9">
        <v>19</v>
      </c>
      <c r="L9">
        <v>10.1556</v>
      </c>
      <c r="M9">
        <v>17</v>
      </c>
      <c r="N9">
        <v>7.5888900000000001</v>
      </c>
      <c r="O9">
        <v>15</v>
      </c>
      <c r="P9">
        <v>7.5333300000000003</v>
      </c>
      <c r="Q9">
        <v>14</v>
      </c>
      <c r="R9">
        <v>5.5333300000000003</v>
      </c>
      <c r="S9">
        <v>5</v>
      </c>
      <c r="T9">
        <v>3.6666699999999999</v>
      </c>
    </row>
    <row r="10" spans="1:20">
      <c r="A10" s="1" t="str">
        <f t="shared" si="0"/>
        <v>15-0.3-BST</v>
      </c>
      <c r="B10" t="s">
        <v>16</v>
      </c>
      <c r="C10">
        <v>15</v>
      </c>
      <c r="D10">
        <v>4</v>
      </c>
      <c r="E10">
        <v>0.3</v>
      </c>
      <c r="F10" t="s">
        <v>31</v>
      </c>
      <c r="G10">
        <v>7</v>
      </c>
      <c r="H10">
        <v>3.8761899999999998</v>
      </c>
      <c r="I10">
        <v>6</v>
      </c>
      <c r="J10">
        <v>5.10778</v>
      </c>
      <c r="K10">
        <v>7</v>
      </c>
      <c r="L10">
        <v>5.3407400000000003</v>
      </c>
      <c r="M10">
        <v>7</v>
      </c>
      <c r="N10">
        <v>4.88889</v>
      </c>
      <c r="O10">
        <v>7</v>
      </c>
      <c r="P10">
        <v>4.4000000000000004</v>
      </c>
      <c r="Q10">
        <v>5</v>
      </c>
      <c r="R10">
        <v>3.2</v>
      </c>
      <c r="S10">
        <v>6</v>
      </c>
      <c r="T10">
        <v>3.8666700000000001</v>
      </c>
    </row>
    <row r="11" spans="1:20">
      <c r="A11" s="1" t="str">
        <f t="shared" si="0"/>
        <v>15-0.3-AVL</v>
      </c>
      <c r="B11" t="s">
        <v>16</v>
      </c>
      <c r="C11">
        <v>15</v>
      </c>
      <c r="D11">
        <v>4</v>
      </c>
      <c r="E11">
        <v>0.3</v>
      </c>
      <c r="F11" t="s">
        <v>32</v>
      </c>
      <c r="G11">
        <v>5</v>
      </c>
      <c r="H11">
        <v>3.4476200000000001</v>
      </c>
      <c r="I11">
        <v>4</v>
      </c>
      <c r="J11">
        <v>3.92</v>
      </c>
      <c r="K11">
        <v>14</v>
      </c>
      <c r="L11">
        <v>10.333299999999999</v>
      </c>
      <c r="M11">
        <v>9</v>
      </c>
      <c r="N11">
        <v>7.5629600000000003</v>
      </c>
      <c r="O11">
        <v>12</v>
      </c>
      <c r="P11">
        <v>8.3333300000000001</v>
      </c>
      <c r="Q11">
        <v>8</v>
      </c>
      <c r="R11">
        <v>5.1333299999999999</v>
      </c>
      <c r="S11">
        <v>4</v>
      </c>
      <c r="T11">
        <v>2.4666700000000001</v>
      </c>
    </row>
    <row r="12" spans="1:20">
      <c r="A12" s="1" t="str">
        <f t="shared" si="0"/>
        <v>15-0.3-Treap</v>
      </c>
      <c r="B12" t="s">
        <v>16</v>
      </c>
      <c r="C12">
        <v>15</v>
      </c>
      <c r="D12">
        <v>4</v>
      </c>
      <c r="E12">
        <v>0.3</v>
      </c>
      <c r="F12" t="s">
        <v>33</v>
      </c>
      <c r="G12">
        <v>12</v>
      </c>
      <c r="H12">
        <v>4.3777799999999996</v>
      </c>
      <c r="I12">
        <v>12</v>
      </c>
      <c r="J12">
        <v>6.4722200000000001</v>
      </c>
      <c r="K12">
        <v>17</v>
      </c>
      <c r="L12">
        <v>7.9036999999999997</v>
      </c>
      <c r="M12">
        <v>13</v>
      </c>
      <c r="N12">
        <v>6.3407400000000003</v>
      </c>
      <c r="O12">
        <v>10</v>
      </c>
      <c r="P12">
        <v>4.9333299999999998</v>
      </c>
      <c r="Q12">
        <v>9</v>
      </c>
      <c r="R12">
        <v>5</v>
      </c>
      <c r="S12">
        <v>4</v>
      </c>
      <c r="T12">
        <v>3.3333300000000001</v>
      </c>
    </row>
    <row r="13" spans="1:20">
      <c r="A13" s="1" t="str">
        <f t="shared" si="0"/>
        <v>15-0.3-Splay</v>
      </c>
      <c r="B13" t="s">
        <v>16</v>
      </c>
      <c r="C13">
        <v>15</v>
      </c>
      <c r="D13">
        <v>4</v>
      </c>
      <c r="E13">
        <v>0.3</v>
      </c>
      <c r="F13" t="s">
        <v>34</v>
      </c>
      <c r="G13">
        <v>19</v>
      </c>
      <c r="H13">
        <v>7.1968300000000003</v>
      </c>
      <c r="I13">
        <v>11</v>
      </c>
      <c r="J13">
        <v>6.03667</v>
      </c>
      <c r="K13">
        <v>17</v>
      </c>
      <c r="L13">
        <v>9.7555599999999991</v>
      </c>
      <c r="M13">
        <v>19</v>
      </c>
      <c r="N13">
        <v>7.6740700000000004</v>
      </c>
      <c r="O13">
        <v>15</v>
      </c>
      <c r="P13">
        <v>7.5333300000000003</v>
      </c>
      <c r="Q13">
        <v>10</v>
      </c>
      <c r="R13">
        <v>4.3333300000000001</v>
      </c>
      <c r="S13">
        <v>5</v>
      </c>
      <c r="T13">
        <v>3.6666699999999999</v>
      </c>
    </row>
    <row r="14" spans="1:20">
      <c r="A14" s="1" t="str">
        <f t="shared" si="0"/>
        <v>15-0.4-BST</v>
      </c>
      <c r="B14" t="s">
        <v>16</v>
      </c>
      <c r="C14">
        <v>15</v>
      </c>
      <c r="D14">
        <v>4</v>
      </c>
      <c r="E14">
        <v>0.4</v>
      </c>
      <c r="F14" t="s">
        <v>31</v>
      </c>
      <c r="G14">
        <v>9</v>
      </c>
      <c r="H14">
        <v>3.8185199999999999</v>
      </c>
      <c r="I14">
        <v>8</v>
      </c>
      <c r="J14">
        <v>5.32667</v>
      </c>
      <c r="K14">
        <v>9</v>
      </c>
      <c r="L14">
        <v>5.35</v>
      </c>
      <c r="M14">
        <v>8</v>
      </c>
      <c r="N14">
        <v>4.9333299999999998</v>
      </c>
      <c r="O14">
        <v>7</v>
      </c>
      <c r="P14">
        <v>4.4000000000000004</v>
      </c>
      <c r="Q14">
        <v>5</v>
      </c>
      <c r="R14">
        <v>3.2</v>
      </c>
      <c r="S14">
        <v>6</v>
      </c>
      <c r="T14">
        <v>3.8666700000000001</v>
      </c>
    </row>
    <row r="15" spans="1:20">
      <c r="A15" s="1" t="str">
        <f t="shared" si="0"/>
        <v>15-0.4-AVL</v>
      </c>
      <c r="B15" t="s">
        <v>16</v>
      </c>
      <c r="C15">
        <v>15</v>
      </c>
      <c r="D15">
        <v>4</v>
      </c>
      <c r="E15">
        <v>0.4</v>
      </c>
      <c r="F15" t="s">
        <v>32</v>
      </c>
      <c r="G15">
        <v>5</v>
      </c>
      <c r="H15">
        <v>3.29074</v>
      </c>
      <c r="I15">
        <v>4</v>
      </c>
      <c r="J15">
        <v>3.8644400000000001</v>
      </c>
      <c r="K15">
        <v>14</v>
      </c>
      <c r="L15">
        <v>10.3056</v>
      </c>
      <c r="M15">
        <v>9</v>
      </c>
      <c r="N15">
        <v>7.5944399999999996</v>
      </c>
      <c r="O15">
        <v>12</v>
      </c>
      <c r="P15">
        <v>8.3333300000000001</v>
      </c>
      <c r="Q15">
        <v>8</v>
      </c>
      <c r="R15">
        <v>5.3333300000000001</v>
      </c>
      <c r="S15">
        <v>4</v>
      </c>
      <c r="T15">
        <v>2.4666700000000001</v>
      </c>
    </row>
    <row r="16" spans="1:20">
      <c r="A16" s="1" t="str">
        <f t="shared" si="0"/>
        <v>15-0.4-Treap</v>
      </c>
      <c r="B16" t="s">
        <v>16</v>
      </c>
      <c r="C16">
        <v>15</v>
      </c>
      <c r="D16">
        <v>4</v>
      </c>
      <c r="E16">
        <v>0.4</v>
      </c>
      <c r="F16" t="s">
        <v>33</v>
      </c>
      <c r="G16">
        <v>9</v>
      </c>
      <c r="H16">
        <v>4.3203699999999996</v>
      </c>
      <c r="I16">
        <v>9</v>
      </c>
      <c r="J16">
        <v>6.0755600000000003</v>
      </c>
      <c r="K16">
        <v>15</v>
      </c>
      <c r="L16">
        <v>7.7333299999999996</v>
      </c>
      <c r="M16">
        <v>9</v>
      </c>
      <c r="N16">
        <v>5.8666700000000001</v>
      </c>
      <c r="O16">
        <v>10</v>
      </c>
      <c r="P16">
        <v>4.9333299999999998</v>
      </c>
      <c r="Q16">
        <v>8</v>
      </c>
      <c r="R16">
        <v>4.2666700000000004</v>
      </c>
      <c r="S16">
        <v>4</v>
      </c>
      <c r="T16">
        <v>3.3333300000000001</v>
      </c>
    </row>
    <row r="17" spans="1:20">
      <c r="A17" s="1" t="str">
        <f t="shared" si="0"/>
        <v>15-0.4-Splay</v>
      </c>
      <c r="B17" t="s">
        <v>16</v>
      </c>
      <c r="C17">
        <v>15</v>
      </c>
      <c r="D17">
        <v>4</v>
      </c>
      <c r="E17">
        <v>0.4</v>
      </c>
      <c r="F17" t="s">
        <v>34</v>
      </c>
      <c r="G17">
        <v>19</v>
      </c>
      <c r="H17">
        <v>7.3444399999999996</v>
      </c>
      <c r="I17">
        <v>11</v>
      </c>
      <c r="J17">
        <v>5.9733299999999998</v>
      </c>
      <c r="K17">
        <v>17</v>
      </c>
      <c r="L17">
        <v>10.3111</v>
      </c>
      <c r="M17">
        <v>19</v>
      </c>
      <c r="N17">
        <v>7.8111100000000002</v>
      </c>
      <c r="O17">
        <v>15</v>
      </c>
      <c r="P17">
        <v>7.5333300000000003</v>
      </c>
      <c r="Q17">
        <v>11</v>
      </c>
      <c r="R17">
        <v>5.3333300000000001</v>
      </c>
      <c r="S17">
        <v>5</v>
      </c>
      <c r="T17">
        <v>3.6666699999999999</v>
      </c>
    </row>
    <row r="18" spans="1:20">
      <c r="A18" s="1" t="str">
        <f t="shared" si="0"/>
        <v>15-0.5-BST</v>
      </c>
      <c r="B18" t="s">
        <v>16</v>
      </c>
      <c r="C18">
        <v>15</v>
      </c>
      <c r="D18">
        <v>4</v>
      </c>
      <c r="E18">
        <v>0.5</v>
      </c>
      <c r="F18" t="s">
        <v>31</v>
      </c>
      <c r="G18">
        <v>9</v>
      </c>
      <c r="H18">
        <v>3.9644400000000002</v>
      </c>
      <c r="I18">
        <v>9</v>
      </c>
      <c r="J18">
        <v>5.4388899999999998</v>
      </c>
      <c r="K18">
        <v>10</v>
      </c>
      <c r="L18">
        <v>5.5777799999999997</v>
      </c>
      <c r="M18">
        <v>9</v>
      </c>
      <c r="N18">
        <v>4.9866700000000002</v>
      </c>
      <c r="O18">
        <v>7</v>
      </c>
      <c r="P18">
        <v>4.4000000000000004</v>
      </c>
      <c r="Q18">
        <v>5</v>
      </c>
      <c r="R18">
        <v>3</v>
      </c>
      <c r="S18">
        <v>6</v>
      </c>
      <c r="T18">
        <v>3.8666700000000001</v>
      </c>
    </row>
    <row r="19" spans="1:20">
      <c r="A19" s="1" t="str">
        <f t="shared" si="0"/>
        <v>15-0.5-AVL</v>
      </c>
      <c r="B19" t="s">
        <v>16</v>
      </c>
      <c r="C19">
        <v>15</v>
      </c>
      <c r="D19">
        <v>4</v>
      </c>
      <c r="E19">
        <v>0.5</v>
      </c>
      <c r="F19" t="s">
        <v>32</v>
      </c>
      <c r="G19">
        <v>5</v>
      </c>
      <c r="H19">
        <v>3.30667</v>
      </c>
      <c r="I19">
        <v>4</v>
      </c>
      <c r="J19">
        <v>3.84111</v>
      </c>
      <c r="K19">
        <v>14</v>
      </c>
      <c r="L19">
        <v>10.248900000000001</v>
      </c>
      <c r="M19">
        <v>9</v>
      </c>
      <c r="N19">
        <v>7.6355599999999999</v>
      </c>
      <c r="O19">
        <v>12</v>
      </c>
      <c r="P19">
        <v>8.3333300000000001</v>
      </c>
      <c r="Q19">
        <v>7</v>
      </c>
      <c r="R19">
        <v>5.1333299999999999</v>
      </c>
      <c r="S19">
        <v>4</v>
      </c>
      <c r="T19">
        <v>2.4666700000000001</v>
      </c>
    </row>
    <row r="20" spans="1:20">
      <c r="A20" s="1" t="str">
        <f t="shared" si="0"/>
        <v>15-0.5-Treap</v>
      </c>
      <c r="B20" t="s">
        <v>16</v>
      </c>
      <c r="C20">
        <v>15</v>
      </c>
      <c r="D20">
        <v>4</v>
      </c>
      <c r="E20">
        <v>0.5</v>
      </c>
      <c r="F20" t="s">
        <v>33</v>
      </c>
      <c r="G20">
        <v>9</v>
      </c>
      <c r="H20">
        <v>4.2333299999999996</v>
      </c>
      <c r="I20">
        <v>9</v>
      </c>
      <c r="J20">
        <v>5.8833299999999999</v>
      </c>
      <c r="K20">
        <v>16</v>
      </c>
      <c r="L20">
        <v>7.6933299999999996</v>
      </c>
      <c r="M20">
        <v>10</v>
      </c>
      <c r="N20">
        <v>5.76</v>
      </c>
      <c r="O20">
        <v>10</v>
      </c>
      <c r="P20">
        <v>4.9333299999999998</v>
      </c>
      <c r="Q20">
        <v>9</v>
      </c>
      <c r="R20">
        <v>4.5333300000000003</v>
      </c>
      <c r="S20">
        <v>4</v>
      </c>
      <c r="T20">
        <v>3.3333300000000001</v>
      </c>
    </row>
    <row r="21" spans="1:20">
      <c r="A21" s="1" t="str">
        <f t="shared" si="0"/>
        <v>15-0.5-Splay</v>
      </c>
      <c r="B21" t="s">
        <v>16</v>
      </c>
      <c r="C21">
        <v>15</v>
      </c>
      <c r="D21">
        <v>4</v>
      </c>
      <c r="E21">
        <v>0.5</v>
      </c>
      <c r="F21" t="s">
        <v>34</v>
      </c>
      <c r="G21">
        <v>19</v>
      </c>
      <c r="H21">
        <v>7.4444400000000002</v>
      </c>
      <c r="I21">
        <v>11</v>
      </c>
      <c r="J21">
        <v>6.0155599999999998</v>
      </c>
      <c r="K21">
        <v>21</v>
      </c>
      <c r="L21">
        <v>10.0756</v>
      </c>
      <c r="M21">
        <v>16</v>
      </c>
      <c r="N21">
        <v>7.92889</v>
      </c>
      <c r="O21">
        <v>15</v>
      </c>
      <c r="P21">
        <v>7.5333300000000003</v>
      </c>
      <c r="Q21">
        <v>10</v>
      </c>
      <c r="R21">
        <v>4.2666700000000004</v>
      </c>
      <c r="S21">
        <v>5</v>
      </c>
      <c r="T21">
        <v>3.6666699999999999</v>
      </c>
    </row>
    <row r="22" spans="1:20">
      <c r="A22" s="1" t="str">
        <f t="shared" si="0"/>
        <v>15-0.6-BST</v>
      </c>
      <c r="B22" t="s">
        <v>16</v>
      </c>
      <c r="C22">
        <v>15</v>
      </c>
      <c r="D22">
        <v>4</v>
      </c>
      <c r="E22">
        <v>0.6</v>
      </c>
      <c r="F22" t="s">
        <v>31</v>
      </c>
      <c r="G22">
        <v>9</v>
      </c>
      <c r="H22">
        <v>4</v>
      </c>
      <c r="I22">
        <v>8</v>
      </c>
      <c r="J22">
        <v>5.7177800000000003</v>
      </c>
      <c r="K22">
        <v>9</v>
      </c>
      <c r="L22">
        <v>5.5</v>
      </c>
      <c r="M22">
        <v>9</v>
      </c>
      <c r="N22">
        <v>4.9111099999999999</v>
      </c>
      <c r="O22">
        <v>7</v>
      </c>
      <c r="P22">
        <v>4.4000000000000004</v>
      </c>
      <c r="Q22">
        <v>7</v>
      </c>
      <c r="R22">
        <v>4.3333300000000001</v>
      </c>
      <c r="S22">
        <v>6</v>
      </c>
      <c r="T22">
        <v>3.8666700000000001</v>
      </c>
    </row>
    <row r="23" spans="1:20">
      <c r="A23" s="1" t="str">
        <f t="shared" si="0"/>
        <v>15-0.6-AVL</v>
      </c>
      <c r="B23" t="s">
        <v>16</v>
      </c>
      <c r="C23">
        <v>15</v>
      </c>
      <c r="D23">
        <v>4</v>
      </c>
      <c r="E23">
        <v>0.6</v>
      </c>
      <c r="F23" t="s">
        <v>32</v>
      </c>
      <c r="G23">
        <v>5</v>
      </c>
      <c r="H23">
        <v>3.38611</v>
      </c>
      <c r="I23">
        <v>4</v>
      </c>
      <c r="J23">
        <v>3.8988900000000002</v>
      </c>
      <c r="K23">
        <v>14</v>
      </c>
      <c r="L23">
        <v>10.5593</v>
      </c>
      <c r="M23">
        <v>9</v>
      </c>
      <c r="N23">
        <v>7.6185200000000002</v>
      </c>
      <c r="O23">
        <v>12</v>
      </c>
      <c r="P23">
        <v>8.3333300000000001</v>
      </c>
      <c r="Q23">
        <v>9</v>
      </c>
      <c r="R23">
        <v>5.4</v>
      </c>
      <c r="S23">
        <v>4</v>
      </c>
      <c r="T23">
        <v>2.4666700000000001</v>
      </c>
    </row>
    <row r="24" spans="1:20">
      <c r="A24" s="1" t="str">
        <f t="shared" si="0"/>
        <v>15-0.6-Treap</v>
      </c>
      <c r="B24" t="s">
        <v>16</v>
      </c>
      <c r="C24">
        <v>15</v>
      </c>
      <c r="D24">
        <v>4</v>
      </c>
      <c r="E24">
        <v>0.6</v>
      </c>
      <c r="F24" t="s">
        <v>33</v>
      </c>
      <c r="G24">
        <v>9</v>
      </c>
      <c r="H24">
        <v>4.2472200000000004</v>
      </c>
      <c r="I24">
        <v>9</v>
      </c>
      <c r="J24">
        <v>6.0911099999999996</v>
      </c>
      <c r="K24">
        <v>17</v>
      </c>
      <c r="L24">
        <v>7.8037000000000001</v>
      </c>
      <c r="M24">
        <v>9</v>
      </c>
      <c r="N24">
        <v>5.8407400000000003</v>
      </c>
      <c r="O24">
        <v>10</v>
      </c>
      <c r="P24">
        <v>4.9333299999999998</v>
      </c>
      <c r="Q24">
        <v>6</v>
      </c>
      <c r="R24">
        <v>3.6</v>
      </c>
      <c r="S24">
        <v>4</v>
      </c>
      <c r="T24">
        <v>3.3333300000000001</v>
      </c>
    </row>
    <row r="25" spans="1:20">
      <c r="A25" s="1" t="str">
        <f t="shared" si="0"/>
        <v>15-0.6-Splay</v>
      </c>
      <c r="B25" t="s">
        <v>16</v>
      </c>
      <c r="C25">
        <v>15</v>
      </c>
      <c r="D25">
        <v>4</v>
      </c>
      <c r="E25">
        <v>0.6</v>
      </c>
      <c r="F25" t="s">
        <v>34</v>
      </c>
      <c r="G25">
        <v>19</v>
      </c>
      <c r="H25">
        <v>7.38889</v>
      </c>
      <c r="I25">
        <v>11</v>
      </c>
      <c r="J25">
        <v>6.1344399999999997</v>
      </c>
      <c r="K25">
        <v>19</v>
      </c>
      <c r="L25">
        <v>10.0519</v>
      </c>
      <c r="M25">
        <v>18</v>
      </c>
      <c r="N25">
        <v>7.9259300000000001</v>
      </c>
      <c r="O25">
        <v>15</v>
      </c>
      <c r="P25">
        <v>7.5333300000000003</v>
      </c>
      <c r="Q25">
        <v>9</v>
      </c>
      <c r="R25">
        <v>5</v>
      </c>
      <c r="S25">
        <v>5</v>
      </c>
      <c r="T25">
        <v>3.6666699999999999</v>
      </c>
    </row>
    <row r="26" spans="1:20">
      <c r="A26" s="1" t="str">
        <f t="shared" si="0"/>
        <v>15-0.7-BST</v>
      </c>
      <c r="B26" t="s">
        <v>16</v>
      </c>
      <c r="C26">
        <v>15</v>
      </c>
      <c r="D26">
        <v>4</v>
      </c>
      <c r="E26">
        <v>0.7</v>
      </c>
      <c r="F26" t="s">
        <v>31</v>
      </c>
      <c r="G26">
        <v>9</v>
      </c>
      <c r="H26">
        <v>4.0333300000000003</v>
      </c>
      <c r="I26">
        <v>9</v>
      </c>
      <c r="J26">
        <v>5.6144400000000001</v>
      </c>
      <c r="K26">
        <v>10</v>
      </c>
      <c r="L26">
        <v>5.6507899999999998</v>
      </c>
      <c r="M26">
        <v>10</v>
      </c>
      <c r="N26">
        <v>5.0095200000000002</v>
      </c>
      <c r="O26">
        <v>7</v>
      </c>
      <c r="P26">
        <v>4.4000000000000004</v>
      </c>
      <c r="Q26">
        <v>7</v>
      </c>
      <c r="R26">
        <v>3.5333299999999999</v>
      </c>
      <c r="S26">
        <v>6</v>
      </c>
      <c r="T26">
        <v>3.8666700000000001</v>
      </c>
    </row>
    <row r="27" spans="1:20">
      <c r="A27" s="1" t="str">
        <f t="shared" si="0"/>
        <v>15-0.7-AVL</v>
      </c>
      <c r="B27" t="s">
        <v>16</v>
      </c>
      <c r="C27">
        <v>15</v>
      </c>
      <c r="D27">
        <v>4</v>
      </c>
      <c r="E27">
        <v>0.7</v>
      </c>
      <c r="F27" t="s">
        <v>32</v>
      </c>
      <c r="G27">
        <v>5</v>
      </c>
      <c r="H27">
        <v>3.4777800000000001</v>
      </c>
      <c r="I27">
        <v>4</v>
      </c>
      <c r="J27">
        <v>3.9</v>
      </c>
      <c r="K27">
        <v>14</v>
      </c>
      <c r="L27">
        <v>10.6571</v>
      </c>
      <c r="M27">
        <v>9</v>
      </c>
      <c r="N27">
        <v>7.7142900000000001</v>
      </c>
      <c r="O27">
        <v>12</v>
      </c>
      <c r="P27">
        <v>8.3333300000000001</v>
      </c>
      <c r="Q27">
        <v>7</v>
      </c>
      <c r="R27">
        <v>5.2</v>
      </c>
      <c r="S27">
        <v>4</v>
      </c>
      <c r="T27">
        <v>2.4666700000000001</v>
      </c>
    </row>
    <row r="28" spans="1:20">
      <c r="A28" s="1" t="str">
        <f t="shared" si="0"/>
        <v>15-0.7-Treap</v>
      </c>
      <c r="B28" t="s">
        <v>16</v>
      </c>
      <c r="C28">
        <v>15</v>
      </c>
      <c r="D28">
        <v>4</v>
      </c>
      <c r="E28">
        <v>0.7</v>
      </c>
      <c r="F28" t="s">
        <v>33</v>
      </c>
      <c r="G28">
        <v>9</v>
      </c>
      <c r="H28">
        <v>4.0555599999999998</v>
      </c>
      <c r="I28">
        <v>8</v>
      </c>
      <c r="J28">
        <v>5.5911099999999996</v>
      </c>
      <c r="K28">
        <v>16</v>
      </c>
      <c r="L28">
        <v>6.9396800000000001</v>
      </c>
      <c r="M28">
        <v>9</v>
      </c>
      <c r="N28">
        <v>5.4888899999999996</v>
      </c>
      <c r="O28">
        <v>10</v>
      </c>
      <c r="P28">
        <v>4.9333299999999998</v>
      </c>
      <c r="Q28">
        <v>8</v>
      </c>
      <c r="R28">
        <v>4.0666700000000002</v>
      </c>
      <c r="S28">
        <v>4</v>
      </c>
      <c r="T28">
        <v>3.3333300000000001</v>
      </c>
    </row>
    <row r="29" spans="1:20">
      <c r="A29" s="1" t="str">
        <f t="shared" si="0"/>
        <v>15-0.7-Splay</v>
      </c>
      <c r="B29" t="s">
        <v>16</v>
      </c>
      <c r="C29">
        <v>15</v>
      </c>
      <c r="D29">
        <v>4</v>
      </c>
      <c r="E29">
        <v>0.7</v>
      </c>
      <c r="F29" t="s">
        <v>34</v>
      </c>
      <c r="G29">
        <v>19</v>
      </c>
      <c r="H29">
        <v>7.19259</v>
      </c>
      <c r="I29">
        <v>11</v>
      </c>
      <c r="J29">
        <v>6.0755600000000003</v>
      </c>
      <c r="K29">
        <v>23</v>
      </c>
      <c r="L29">
        <v>9.9523799999999998</v>
      </c>
      <c r="M29">
        <v>19</v>
      </c>
      <c r="N29">
        <v>7.8984100000000002</v>
      </c>
      <c r="O29">
        <v>15</v>
      </c>
      <c r="P29">
        <v>7.5333300000000003</v>
      </c>
      <c r="Q29">
        <v>11</v>
      </c>
      <c r="R29">
        <v>5.4</v>
      </c>
      <c r="S29">
        <v>5</v>
      </c>
      <c r="T29">
        <v>3.6666699999999999</v>
      </c>
    </row>
    <row r="30" spans="1:20">
      <c r="A30" s="1" t="str">
        <f t="shared" si="0"/>
        <v>15-0.8-BST</v>
      </c>
      <c r="B30" t="s">
        <v>16</v>
      </c>
      <c r="C30">
        <v>15</v>
      </c>
      <c r="D30">
        <v>4</v>
      </c>
      <c r="E30">
        <v>0.8</v>
      </c>
      <c r="F30" t="s">
        <v>31</v>
      </c>
      <c r="G30">
        <v>7</v>
      </c>
      <c r="H30">
        <v>3.8111100000000002</v>
      </c>
      <c r="I30">
        <v>8</v>
      </c>
      <c r="J30">
        <v>5.3155599999999996</v>
      </c>
      <c r="K30">
        <v>9</v>
      </c>
      <c r="L30">
        <v>5.2861099999999999</v>
      </c>
      <c r="M30">
        <v>9</v>
      </c>
      <c r="N30">
        <v>4.86944</v>
      </c>
      <c r="O30">
        <v>7</v>
      </c>
      <c r="P30">
        <v>4.4000000000000004</v>
      </c>
      <c r="Q30">
        <v>6</v>
      </c>
      <c r="R30">
        <v>4.1333299999999999</v>
      </c>
      <c r="S30">
        <v>6</v>
      </c>
      <c r="T30">
        <v>3.8666700000000001</v>
      </c>
    </row>
    <row r="31" spans="1:20">
      <c r="A31" s="1" t="str">
        <f t="shared" si="0"/>
        <v>15-0.8-AVL</v>
      </c>
      <c r="B31" t="s">
        <v>16</v>
      </c>
      <c r="C31">
        <v>15</v>
      </c>
      <c r="D31">
        <v>4</v>
      </c>
      <c r="E31">
        <v>0.8</v>
      </c>
      <c r="F31" t="s">
        <v>32</v>
      </c>
      <c r="G31">
        <v>5</v>
      </c>
      <c r="H31">
        <v>3.4</v>
      </c>
      <c r="I31">
        <v>4</v>
      </c>
      <c r="J31">
        <v>3.8833299999999999</v>
      </c>
      <c r="K31">
        <v>14</v>
      </c>
      <c r="L31">
        <v>10.511100000000001</v>
      </c>
      <c r="M31">
        <v>9</v>
      </c>
      <c r="N31">
        <v>7.625</v>
      </c>
      <c r="O31">
        <v>12</v>
      </c>
      <c r="P31">
        <v>8.3333300000000001</v>
      </c>
      <c r="Q31">
        <v>7</v>
      </c>
      <c r="R31">
        <v>5.2666700000000004</v>
      </c>
      <c r="S31">
        <v>4</v>
      </c>
      <c r="T31">
        <v>2.4666700000000001</v>
      </c>
    </row>
    <row r="32" spans="1:20">
      <c r="A32" s="1" t="str">
        <f t="shared" si="0"/>
        <v>15-0.8-Treap</v>
      </c>
      <c r="B32" t="s">
        <v>16</v>
      </c>
      <c r="C32">
        <v>15</v>
      </c>
      <c r="D32">
        <v>4</v>
      </c>
      <c r="E32">
        <v>0.8</v>
      </c>
      <c r="F32" t="s">
        <v>33</v>
      </c>
      <c r="G32">
        <v>10</v>
      </c>
      <c r="H32">
        <v>4.3388900000000001</v>
      </c>
      <c r="I32">
        <v>10</v>
      </c>
      <c r="J32">
        <v>6.1122199999999998</v>
      </c>
      <c r="K32">
        <v>15</v>
      </c>
      <c r="L32">
        <v>7.2388899999999996</v>
      </c>
      <c r="M32">
        <v>11</v>
      </c>
      <c r="N32">
        <v>5.8638899999999996</v>
      </c>
      <c r="O32">
        <v>10</v>
      </c>
      <c r="P32">
        <v>4.9333299999999998</v>
      </c>
      <c r="Q32">
        <v>10</v>
      </c>
      <c r="R32">
        <v>6.0666700000000002</v>
      </c>
      <c r="S32">
        <v>4</v>
      </c>
      <c r="T32">
        <v>3.3333300000000001</v>
      </c>
    </row>
    <row r="33" spans="1:20">
      <c r="A33" s="1" t="str">
        <f t="shared" si="0"/>
        <v>15-0.8-Splay</v>
      </c>
      <c r="B33" t="s">
        <v>16</v>
      </c>
      <c r="C33">
        <v>15</v>
      </c>
      <c r="D33">
        <v>4</v>
      </c>
      <c r="E33">
        <v>0.8</v>
      </c>
      <c r="F33" t="s">
        <v>34</v>
      </c>
      <c r="G33">
        <v>21</v>
      </c>
      <c r="H33">
        <v>7.1555600000000004</v>
      </c>
      <c r="I33">
        <v>11</v>
      </c>
      <c r="J33">
        <v>6.1055599999999997</v>
      </c>
      <c r="K33">
        <v>21</v>
      </c>
      <c r="L33">
        <v>9.8666699999999992</v>
      </c>
      <c r="M33">
        <v>19</v>
      </c>
      <c r="N33">
        <v>7.8361099999999997</v>
      </c>
      <c r="O33">
        <v>15</v>
      </c>
      <c r="P33">
        <v>7.5333300000000003</v>
      </c>
      <c r="Q33">
        <v>14</v>
      </c>
      <c r="R33">
        <v>5.6666699999999999</v>
      </c>
      <c r="S33">
        <v>5</v>
      </c>
      <c r="T33">
        <v>3.6666699999999999</v>
      </c>
    </row>
    <row r="34" spans="1:20">
      <c r="A34" s="1" t="str">
        <f t="shared" si="0"/>
        <v>15-0.9-BST</v>
      </c>
      <c r="B34" t="s">
        <v>16</v>
      </c>
      <c r="C34">
        <v>15</v>
      </c>
      <c r="D34">
        <v>4</v>
      </c>
      <c r="E34">
        <v>0.9</v>
      </c>
      <c r="F34" t="s">
        <v>31</v>
      </c>
      <c r="G34">
        <v>8</v>
      </c>
      <c r="H34">
        <v>4.1333299999999999</v>
      </c>
      <c r="I34">
        <v>8</v>
      </c>
      <c r="J34">
        <v>5.2833300000000003</v>
      </c>
      <c r="K34">
        <v>9</v>
      </c>
      <c r="L34">
        <v>5.4024700000000001</v>
      </c>
      <c r="M34">
        <v>9</v>
      </c>
      <c r="N34">
        <v>5.0592600000000001</v>
      </c>
      <c r="O34">
        <v>7</v>
      </c>
      <c r="P34">
        <v>4.4000000000000004</v>
      </c>
      <c r="Q34">
        <v>5</v>
      </c>
      <c r="R34">
        <v>3.4</v>
      </c>
      <c r="S34">
        <v>6</v>
      </c>
      <c r="T34">
        <v>3.8666700000000001</v>
      </c>
    </row>
    <row r="35" spans="1:20">
      <c r="A35" s="1" t="str">
        <f t="shared" si="0"/>
        <v>15-0.9-AVL</v>
      </c>
      <c r="B35" t="s">
        <v>16</v>
      </c>
      <c r="C35">
        <v>15</v>
      </c>
      <c r="D35">
        <v>4</v>
      </c>
      <c r="E35">
        <v>0.9</v>
      </c>
      <c r="F35" t="s">
        <v>32</v>
      </c>
      <c r="G35">
        <v>5</v>
      </c>
      <c r="H35">
        <v>3.25556</v>
      </c>
      <c r="I35">
        <v>4</v>
      </c>
      <c r="J35">
        <v>3.8855599999999999</v>
      </c>
      <c r="K35">
        <v>14</v>
      </c>
      <c r="L35">
        <v>10.449400000000001</v>
      </c>
      <c r="M35">
        <v>9</v>
      </c>
      <c r="N35">
        <v>7.7407399999999997</v>
      </c>
      <c r="O35">
        <v>12</v>
      </c>
      <c r="P35">
        <v>8.3333300000000001</v>
      </c>
      <c r="Q35">
        <v>8</v>
      </c>
      <c r="R35">
        <v>5.2</v>
      </c>
      <c r="S35">
        <v>4</v>
      </c>
      <c r="T35">
        <v>2.4666700000000001</v>
      </c>
    </row>
    <row r="36" spans="1:20">
      <c r="A36" s="1" t="str">
        <f t="shared" si="0"/>
        <v>15-0.9-Treap</v>
      </c>
      <c r="B36" t="s">
        <v>16</v>
      </c>
      <c r="C36">
        <v>15</v>
      </c>
      <c r="D36">
        <v>4</v>
      </c>
      <c r="E36">
        <v>0.9</v>
      </c>
      <c r="F36" t="s">
        <v>33</v>
      </c>
      <c r="G36">
        <v>8</v>
      </c>
      <c r="H36">
        <v>4.3444399999999996</v>
      </c>
      <c r="I36">
        <v>9</v>
      </c>
      <c r="J36">
        <v>5.7</v>
      </c>
      <c r="K36">
        <v>17</v>
      </c>
      <c r="L36">
        <v>7.2469099999999997</v>
      </c>
      <c r="M36">
        <v>10</v>
      </c>
      <c r="N36">
        <v>5.6246900000000002</v>
      </c>
      <c r="O36">
        <v>10</v>
      </c>
      <c r="P36">
        <v>4.9333299999999998</v>
      </c>
      <c r="Q36">
        <v>5</v>
      </c>
      <c r="R36">
        <v>3.73333</v>
      </c>
      <c r="S36">
        <v>4</v>
      </c>
      <c r="T36">
        <v>3.3333300000000001</v>
      </c>
    </row>
    <row r="37" spans="1:20">
      <c r="A37" s="1" t="str">
        <f t="shared" si="0"/>
        <v>15-0.9-Splay</v>
      </c>
      <c r="B37" t="s">
        <v>16</v>
      </c>
      <c r="C37">
        <v>15</v>
      </c>
      <c r="D37">
        <v>4</v>
      </c>
      <c r="E37">
        <v>0.9</v>
      </c>
      <c r="F37" t="s">
        <v>34</v>
      </c>
      <c r="G37">
        <v>21</v>
      </c>
      <c r="H37">
        <v>7.5333300000000003</v>
      </c>
      <c r="I37">
        <v>11</v>
      </c>
      <c r="J37">
        <v>6.1266699999999998</v>
      </c>
      <c r="K37">
        <v>21</v>
      </c>
      <c r="L37">
        <v>10.160500000000001</v>
      </c>
      <c r="M37">
        <v>18</v>
      </c>
      <c r="N37">
        <v>7.9530900000000004</v>
      </c>
      <c r="O37">
        <v>15</v>
      </c>
      <c r="P37">
        <v>7.5333300000000003</v>
      </c>
      <c r="Q37">
        <v>11</v>
      </c>
      <c r="R37">
        <v>5.0666700000000002</v>
      </c>
      <c r="S37">
        <v>5</v>
      </c>
      <c r="T37">
        <v>3.6666699999999999</v>
      </c>
    </row>
    <row r="38" spans="1:20">
      <c r="A38" s="1" t="str">
        <f t="shared" si="0"/>
        <v>31-0.1-BST</v>
      </c>
      <c r="B38" t="s">
        <v>11</v>
      </c>
      <c r="C38">
        <v>31</v>
      </c>
      <c r="D38">
        <v>5</v>
      </c>
      <c r="E38">
        <v>0.1</v>
      </c>
      <c r="F38" t="s">
        <v>31</v>
      </c>
      <c r="G38">
        <v>10</v>
      </c>
      <c r="H38">
        <v>5.3393100000000002</v>
      </c>
      <c r="I38">
        <v>9</v>
      </c>
      <c r="J38">
        <v>7.6177400000000004</v>
      </c>
      <c r="K38">
        <v>10</v>
      </c>
      <c r="L38">
        <v>7.13978</v>
      </c>
      <c r="M38">
        <v>10</v>
      </c>
      <c r="N38">
        <v>6.6128999999999998</v>
      </c>
      <c r="O38">
        <v>9</v>
      </c>
      <c r="P38">
        <v>5.8709699999999998</v>
      </c>
      <c r="Q38">
        <v>7</v>
      </c>
      <c r="R38">
        <v>4.3225800000000003</v>
      </c>
      <c r="S38">
        <v>8</v>
      </c>
      <c r="T38">
        <v>5.8387099999999998</v>
      </c>
    </row>
    <row r="39" spans="1:20">
      <c r="A39" s="1" t="str">
        <f t="shared" si="0"/>
        <v>31-0.1-AVL</v>
      </c>
      <c r="B39" t="s">
        <v>11</v>
      </c>
      <c r="C39">
        <v>31</v>
      </c>
      <c r="D39">
        <v>5</v>
      </c>
      <c r="E39">
        <v>0.1</v>
      </c>
      <c r="F39" t="s">
        <v>32</v>
      </c>
      <c r="G39">
        <v>6</v>
      </c>
      <c r="H39">
        <v>4.28017</v>
      </c>
      <c r="I39">
        <v>5</v>
      </c>
      <c r="J39">
        <v>5</v>
      </c>
      <c r="K39">
        <v>16</v>
      </c>
      <c r="L39">
        <v>12.957000000000001</v>
      </c>
      <c r="M39">
        <v>11</v>
      </c>
      <c r="N39">
        <v>9.6451600000000006</v>
      </c>
      <c r="O39">
        <v>16</v>
      </c>
      <c r="P39">
        <v>10.1935</v>
      </c>
      <c r="Q39">
        <v>11</v>
      </c>
      <c r="R39">
        <v>7.2903200000000004</v>
      </c>
      <c r="S39">
        <v>5</v>
      </c>
      <c r="T39">
        <v>3.5483899999999999</v>
      </c>
    </row>
    <row r="40" spans="1:20">
      <c r="A40" s="1" t="str">
        <f t="shared" si="0"/>
        <v>31-0.1-Treap</v>
      </c>
      <c r="B40" t="s">
        <v>11</v>
      </c>
      <c r="C40">
        <v>31</v>
      </c>
      <c r="D40">
        <v>5</v>
      </c>
      <c r="E40">
        <v>0.1</v>
      </c>
      <c r="F40" t="s">
        <v>33</v>
      </c>
      <c r="G40">
        <v>12</v>
      </c>
      <c r="H40">
        <v>4.97133</v>
      </c>
      <c r="I40">
        <v>11</v>
      </c>
      <c r="J40">
        <v>7.6182800000000004</v>
      </c>
      <c r="K40">
        <v>15</v>
      </c>
      <c r="L40">
        <v>8.39785</v>
      </c>
      <c r="M40">
        <v>11</v>
      </c>
      <c r="N40">
        <v>6.6451599999999997</v>
      </c>
      <c r="O40">
        <v>11</v>
      </c>
      <c r="P40">
        <v>6.2580600000000004</v>
      </c>
      <c r="Q40">
        <v>7</v>
      </c>
      <c r="R40">
        <v>4.7096799999999996</v>
      </c>
      <c r="S40">
        <v>8</v>
      </c>
      <c r="T40">
        <v>4.4516099999999996</v>
      </c>
    </row>
    <row r="41" spans="1:20">
      <c r="A41" s="1" t="str">
        <f t="shared" si="0"/>
        <v>31-0.1-Splay</v>
      </c>
      <c r="B41" t="s">
        <v>11</v>
      </c>
      <c r="C41">
        <v>31</v>
      </c>
      <c r="D41">
        <v>5</v>
      </c>
      <c r="E41">
        <v>0.1</v>
      </c>
      <c r="F41" t="s">
        <v>34</v>
      </c>
      <c r="G41">
        <v>29</v>
      </c>
      <c r="H41">
        <v>10.032299999999999</v>
      </c>
      <c r="I41">
        <v>16</v>
      </c>
      <c r="J41">
        <v>8.5462399999999992</v>
      </c>
      <c r="K41">
        <v>25</v>
      </c>
      <c r="L41">
        <v>12.9785</v>
      </c>
      <c r="M41">
        <v>22</v>
      </c>
      <c r="N41">
        <v>10.838699999999999</v>
      </c>
      <c r="O41">
        <v>17</v>
      </c>
      <c r="P41">
        <v>10.032299999999999</v>
      </c>
      <c r="Q41">
        <v>18</v>
      </c>
      <c r="R41">
        <v>7.4516099999999996</v>
      </c>
      <c r="S41">
        <v>8</v>
      </c>
      <c r="T41">
        <v>5.6774199999999997</v>
      </c>
    </row>
    <row r="42" spans="1:20">
      <c r="A42" s="1" t="str">
        <f t="shared" si="0"/>
        <v>31-0.2-BST</v>
      </c>
      <c r="B42" t="s">
        <v>11</v>
      </c>
      <c r="C42">
        <v>31</v>
      </c>
      <c r="D42">
        <v>5</v>
      </c>
      <c r="E42">
        <v>0.2</v>
      </c>
      <c r="F42" t="s">
        <v>31</v>
      </c>
      <c r="G42">
        <v>11</v>
      </c>
      <c r="H42">
        <v>5.0490599999999999</v>
      </c>
      <c r="I42">
        <v>10</v>
      </c>
      <c r="J42">
        <v>7.6505400000000003</v>
      </c>
      <c r="K42">
        <v>11</v>
      </c>
      <c r="L42">
        <v>6.8763399999999999</v>
      </c>
      <c r="M42">
        <v>11</v>
      </c>
      <c r="N42">
        <v>6.2473099999999997</v>
      </c>
      <c r="O42">
        <v>9</v>
      </c>
      <c r="P42">
        <v>5.8709699999999998</v>
      </c>
      <c r="Q42">
        <v>9</v>
      </c>
      <c r="R42">
        <v>4.3548400000000003</v>
      </c>
      <c r="S42">
        <v>8</v>
      </c>
      <c r="T42">
        <v>5.8387099999999998</v>
      </c>
    </row>
    <row r="43" spans="1:20">
      <c r="A43" s="1" t="str">
        <f t="shared" si="0"/>
        <v>31-0.2-AVL</v>
      </c>
      <c r="B43" t="s">
        <v>11</v>
      </c>
      <c r="C43">
        <v>31</v>
      </c>
      <c r="D43">
        <v>5</v>
      </c>
      <c r="E43">
        <v>0.2</v>
      </c>
      <c r="F43" t="s">
        <v>32</v>
      </c>
      <c r="G43">
        <v>6</v>
      </c>
      <c r="H43">
        <v>4.3481199999999998</v>
      </c>
      <c r="I43">
        <v>5</v>
      </c>
      <c r="J43">
        <v>5</v>
      </c>
      <c r="K43">
        <v>16</v>
      </c>
      <c r="L43">
        <v>12.747299999999999</v>
      </c>
      <c r="M43">
        <v>11</v>
      </c>
      <c r="N43">
        <v>9.5698899999999991</v>
      </c>
      <c r="O43">
        <v>16</v>
      </c>
      <c r="P43">
        <v>10.1935</v>
      </c>
      <c r="Q43">
        <v>11</v>
      </c>
      <c r="R43">
        <v>7.2258100000000001</v>
      </c>
      <c r="S43">
        <v>5</v>
      </c>
      <c r="T43">
        <v>3.5483899999999999</v>
      </c>
    </row>
    <row r="44" spans="1:20">
      <c r="A44" s="1" t="str">
        <f t="shared" si="0"/>
        <v>31-0.2-Treap</v>
      </c>
      <c r="B44" t="s">
        <v>11</v>
      </c>
      <c r="C44">
        <v>31</v>
      </c>
      <c r="D44">
        <v>5</v>
      </c>
      <c r="E44">
        <v>0.2</v>
      </c>
      <c r="F44" t="s">
        <v>33</v>
      </c>
      <c r="G44">
        <v>12</v>
      </c>
      <c r="H44">
        <v>5.3400499999999997</v>
      </c>
      <c r="I44">
        <v>12</v>
      </c>
      <c r="J44">
        <v>8.5322600000000008</v>
      </c>
      <c r="K44">
        <v>20</v>
      </c>
      <c r="L44">
        <v>8.6559100000000004</v>
      </c>
      <c r="M44">
        <v>14</v>
      </c>
      <c r="N44">
        <v>7.1075299999999997</v>
      </c>
      <c r="O44">
        <v>11</v>
      </c>
      <c r="P44">
        <v>6.2580600000000004</v>
      </c>
      <c r="Q44">
        <v>9</v>
      </c>
      <c r="R44">
        <v>5.2580600000000004</v>
      </c>
      <c r="S44">
        <v>8</v>
      </c>
      <c r="T44">
        <v>4.4516099999999996</v>
      </c>
    </row>
    <row r="45" spans="1:20">
      <c r="A45" s="1" t="str">
        <f t="shared" si="0"/>
        <v>31-0.2-Splay</v>
      </c>
      <c r="B45" t="s">
        <v>11</v>
      </c>
      <c r="C45">
        <v>31</v>
      </c>
      <c r="D45">
        <v>5</v>
      </c>
      <c r="E45">
        <v>0.2</v>
      </c>
      <c r="F45" t="s">
        <v>34</v>
      </c>
      <c r="G45">
        <v>29</v>
      </c>
      <c r="H45">
        <v>9.8709699999999998</v>
      </c>
      <c r="I45">
        <v>14</v>
      </c>
      <c r="J45">
        <v>8.5295699999999997</v>
      </c>
      <c r="K45">
        <v>25</v>
      </c>
      <c r="L45">
        <v>13.1075</v>
      </c>
      <c r="M45">
        <v>22</v>
      </c>
      <c r="N45">
        <v>10.241899999999999</v>
      </c>
      <c r="O45">
        <v>17</v>
      </c>
      <c r="P45">
        <v>10.032299999999999</v>
      </c>
      <c r="Q45">
        <v>21</v>
      </c>
      <c r="R45">
        <v>7.5806500000000003</v>
      </c>
      <c r="S45">
        <v>8</v>
      </c>
      <c r="T45">
        <v>5.6774199999999997</v>
      </c>
    </row>
    <row r="46" spans="1:20">
      <c r="A46" s="1" t="str">
        <f t="shared" si="0"/>
        <v>31-0.3-BST</v>
      </c>
      <c r="B46" t="s">
        <v>11</v>
      </c>
      <c r="C46">
        <v>31</v>
      </c>
      <c r="D46">
        <v>5</v>
      </c>
      <c r="E46">
        <v>0.3</v>
      </c>
      <c r="F46" t="s">
        <v>31</v>
      </c>
      <c r="G46">
        <v>11</v>
      </c>
      <c r="H46">
        <v>5.0230399999999999</v>
      </c>
      <c r="I46">
        <v>10</v>
      </c>
      <c r="J46">
        <v>7.2838700000000003</v>
      </c>
      <c r="K46">
        <v>11</v>
      </c>
      <c r="L46">
        <v>6.6164899999999998</v>
      </c>
      <c r="M46">
        <v>11</v>
      </c>
      <c r="N46">
        <v>6.17563</v>
      </c>
      <c r="O46">
        <v>9</v>
      </c>
      <c r="P46">
        <v>5.8709699999999998</v>
      </c>
      <c r="Q46">
        <v>9</v>
      </c>
      <c r="R46">
        <v>4.4838699999999996</v>
      </c>
      <c r="S46">
        <v>8</v>
      </c>
      <c r="T46">
        <v>5.8387099999999998</v>
      </c>
    </row>
    <row r="47" spans="1:20">
      <c r="A47" s="1" t="str">
        <f t="shared" si="0"/>
        <v>31-0.3-AVL</v>
      </c>
      <c r="B47" t="s">
        <v>11</v>
      </c>
      <c r="C47">
        <v>31</v>
      </c>
      <c r="D47">
        <v>5</v>
      </c>
      <c r="E47">
        <v>0.3</v>
      </c>
      <c r="F47" t="s">
        <v>32</v>
      </c>
      <c r="G47">
        <v>6</v>
      </c>
      <c r="H47">
        <v>4.3471599999999997</v>
      </c>
      <c r="I47">
        <v>5</v>
      </c>
      <c r="J47">
        <v>5</v>
      </c>
      <c r="K47">
        <v>16</v>
      </c>
      <c r="L47">
        <v>12.835100000000001</v>
      </c>
      <c r="M47">
        <v>11</v>
      </c>
      <c r="N47">
        <v>9.7168500000000009</v>
      </c>
      <c r="O47">
        <v>16</v>
      </c>
      <c r="P47">
        <v>10.1935</v>
      </c>
      <c r="Q47">
        <v>11</v>
      </c>
      <c r="R47">
        <v>6.96774</v>
      </c>
      <c r="S47">
        <v>5</v>
      </c>
      <c r="T47">
        <v>3.5483899999999999</v>
      </c>
    </row>
    <row r="48" spans="1:20">
      <c r="A48" s="1" t="str">
        <f t="shared" si="0"/>
        <v>31-0.3-Treap</v>
      </c>
      <c r="B48" t="s">
        <v>11</v>
      </c>
      <c r="C48">
        <v>31</v>
      </c>
      <c r="D48">
        <v>5</v>
      </c>
      <c r="E48">
        <v>0.3</v>
      </c>
      <c r="F48" t="s">
        <v>33</v>
      </c>
      <c r="G48">
        <v>10</v>
      </c>
      <c r="H48">
        <v>5.1835599999999999</v>
      </c>
      <c r="I48">
        <v>10</v>
      </c>
      <c r="J48">
        <v>7.5037599999999998</v>
      </c>
      <c r="K48">
        <v>19</v>
      </c>
      <c r="L48">
        <v>8.5519700000000007</v>
      </c>
      <c r="M48">
        <v>11</v>
      </c>
      <c r="N48">
        <v>6.8924700000000003</v>
      </c>
      <c r="O48">
        <v>11</v>
      </c>
      <c r="P48">
        <v>6.2580600000000004</v>
      </c>
      <c r="Q48">
        <v>8</v>
      </c>
      <c r="R48">
        <v>5.6774199999999997</v>
      </c>
      <c r="S48">
        <v>8</v>
      </c>
      <c r="T48">
        <v>4.4516099999999996</v>
      </c>
    </row>
    <row r="49" spans="1:20">
      <c r="A49" s="1" t="str">
        <f t="shared" si="0"/>
        <v>31-0.3-Splay</v>
      </c>
      <c r="B49" t="s">
        <v>11</v>
      </c>
      <c r="C49">
        <v>31</v>
      </c>
      <c r="D49">
        <v>5</v>
      </c>
      <c r="E49">
        <v>0.3</v>
      </c>
      <c r="F49" t="s">
        <v>34</v>
      </c>
      <c r="G49">
        <v>29</v>
      </c>
      <c r="H49">
        <v>9.9953900000000004</v>
      </c>
      <c r="I49">
        <v>15</v>
      </c>
      <c r="J49">
        <v>8.5516100000000002</v>
      </c>
      <c r="K49">
        <v>25</v>
      </c>
      <c r="L49">
        <v>13.1004</v>
      </c>
      <c r="M49">
        <v>22</v>
      </c>
      <c r="N49">
        <v>10.4086</v>
      </c>
      <c r="O49">
        <v>17</v>
      </c>
      <c r="P49">
        <v>10.032299999999999</v>
      </c>
      <c r="Q49">
        <v>18</v>
      </c>
      <c r="R49">
        <v>7.4516099999999996</v>
      </c>
      <c r="S49">
        <v>8</v>
      </c>
      <c r="T49">
        <v>5.6774199999999997</v>
      </c>
    </row>
    <row r="50" spans="1:20">
      <c r="A50" s="1" t="str">
        <f t="shared" si="0"/>
        <v>31-0.4-BST</v>
      </c>
      <c r="B50" t="s">
        <v>11</v>
      </c>
      <c r="C50">
        <v>31</v>
      </c>
      <c r="D50">
        <v>5</v>
      </c>
      <c r="E50">
        <v>0.4</v>
      </c>
      <c r="F50" t="s">
        <v>31</v>
      </c>
      <c r="G50">
        <v>10</v>
      </c>
      <c r="H50">
        <v>4.7948000000000004</v>
      </c>
      <c r="I50">
        <v>9</v>
      </c>
      <c r="J50">
        <v>7.0586000000000002</v>
      </c>
      <c r="K50">
        <v>10</v>
      </c>
      <c r="L50">
        <v>6.5349500000000003</v>
      </c>
      <c r="M50">
        <v>10</v>
      </c>
      <c r="N50">
        <v>5.9838699999999996</v>
      </c>
      <c r="O50">
        <v>9</v>
      </c>
      <c r="P50">
        <v>5.8709699999999998</v>
      </c>
      <c r="Q50">
        <v>7</v>
      </c>
      <c r="R50">
        <v>4.7096799999999996</v>
      </c>
      <c r="S50">
        <v>8</v>
      </c>
      <c r="T50">
        <v>5.8387099999999998</v>
      </c>
    </row>
    <row r="51" spans="1:20">
      <c r="A51" s="1" t="str">
        <f t="shared" si="0"/>
        <v>31-0.4-AVL</v>
      </c>
      <c r="B51" t="s">
        <v>11</v>
      </c>
      <c r="C51">
        <v>31</v>
      </c>
      <c r="D51">
        <v>5</v>
      </c>
      <c r="E51">
        <v>0.4</v>
      </c>
      <c r="F51" t="s">
        <v>32</v>
      </c>
      <c r="G51">
        <v>6</v>
      </c>
      <c r="H51">
        <v>4.3494599999999997</v>
      </c>
      <c r="I51">
        <v>5</v>
      </c>
      <c r="J51">
        <v>5</v>
      </c>
      <c r="K51">
        <v>16</v>
      </c>
      <c r="L51">
        <v>12.8226</v>
      </c>
      <c r="M51">
        <v>11</v>
      </c>
      <c r="N51">
        <v>9.5645199999999999</v>
      </c>
      <c r="O51">
        <v>16</v>
      </c>
      <c r="P51">
        <v>10.1935</v>
      </c>
      <c r="Q51">
        <v>11</v>
      </c>
      <c r="R51">
        <v>7.3548400000000003</v>
      </c>
      <c r="S51">
        <v>5</v>
      </c>
      <c r="T51">
        <v>3.5483899999999999</v>
      </c>
    </row>
    <row r="52" spans="1:20">
      <c r="A52" s="1" t="str">
        <f t="shared" si="0"/>
        <v>31-0.4-Treap</v>
      </c>
      <c r="B52" t="s">
        <v>11</v>
      </c>
      <c r="C52">
        <v>31</v>
      </c>
      <c r="D52">
        <v>5</v>
      </c>
      <c r="E52">
        <v>0.4</v>
      </c>
      <c r="F52" t="s">
        <v>33</v>
      </c>
      <c r="G52">
        <v>13</v>
      </c>
      <c r="H52">
        <v>5.4435500000000001</v>
      </c>
      <c r="I52">
        <v>13</v>
      </c>
      <c r="J52">
        <v>8.2919400000000003</v>
      </c>
      <c r="K52">
        <v>20</v>
      </c>
      <c r="L52">
        <v>8.9301100000000009</v>
      </c>
      <c r="M52">
        <v>14</v>
      </c>
      <c r="N52">
        <v>7.0806500000000003</v>
      </c>
      <c r="O52">
        <v>11</v>
      </c>
      <c r="P52">
        <v>6.2580600000000004</v>
      </c>
      <c r="Q52">
        <v>14</v>
      </c>
      <c r="R52">
        <v>5.96774</v>
      </c>
      <c r="S52">
        <v>8</v>
      </c>
      <c r="T52">
        <v>4.4516099999999996</v>
      </c>
    </row>
    <row r="53" spans="1:20">
      <c r="A53" s="1" t="str">
        <f t="shared" si="0"/>
        <v>31-0.4-Splay</v>
      </c>
      <c r="B53" t="s">
        <v>11</v>
      </c>
      <c r="C53">
        <v>31</v>
      </c>
      <c r="D53">
        <v>5</v>
      </c>
      <c r="E53">
        <v>0.4</v>
      </c>
      <c r="F53" t="s">
        <v>34</v>
      </c>
      <c r="G53">
        <v>23</v>
      </c>
      <c r="H53">
        <v>9.8548399999999994</v>
      </c>
      <c r="I53">
        <v>15</v>
      </c>
      <c r="J53">
        <v>8.5693599999999996</v>
      </c>
      <c r="K53">
        <v>25</v>
      </c>
      <c r="L53">
        <v>13.376300000000001</v>
      </c>
      <c r="M53">
        <v>25</v>
      </c>
      <c r="N53">
        <v>10.4086</v>
      </c>
      <c r="O53">
        <v>17</v>
      </c>
      <c r="P53">
        <v>10.032299999999999</v>
      </c>
      <c r="Q53">
        <v>18</v>
      </c>
      <c r="R53">
        <v>7.2258100000000001</v>
      </c>
      <c r="S53">
        <v>8</v>
      </c>
      <c r="T53">
        <v>5.6774199999999997</v>
      </c>
    </row>
    <row r="54" spans="1:20">
      <c r="A54" s="1" t="str">
        <f t="shared" si="0"/>
        <v>31-0.5-BST</v>
      </c>
      <c r="B54" t="s">
        <v>11</v>
      </c>
      <c r="C54">
        <v>31</v>
      </c>
      <c r="D54">
        <v>5</v>
      </c>
      <c r="E54">
        <v>0.5</v>
      </c>
      <c r="F54" t="s">
        <v>31</v>
      </c>
      <c r="G54">
        <v>11</v>
      </c>
      <c r="H54">
        <v>4.9451599999999996</v>
      </c>
      <c r="I54">
        <v>10</v>
      </c>
      <c r="J54">
        <v>7.1585999999999999</v>
      </c>
      <c r="K54">
        <v>11</v>
      </c>
      <c r="L54">
        <v>6.3914</v>
      </c>
      <c r="M54">
        <v>11</v>
      </c>
      <c r="N54">
        <v>5.8838699999999999</v>
      </c>
      <c r="O54">
        <v>9</v>
      </c>
      <c r="P54">
        <v>5.8709699999999998</v>
      </c>
      <c r="Q54">
        <v>9</v>
      </c>
      <c r="R54">
        <v>4.6774199999999997</v>
      </c>
      <c r="S54">
        <v>8</v>
      </c>
      <c r="T54">
        <v>5.8387099999999998</v>
      </c>
    </row>
    <row r="55" spans="1:20">
      <c r="A55" s="1" t="str">
        <f t="shared" si="0"/>
        <v>31-0.5-AVL</v>
      </c>
      <c r="B55" t="s">
        <v>11</v>
      </c>
      <c r="C55">
        <v>31</v>
      </c>
      <c r="D55">
        <v>5</v>
      </c>
      <c r="E55">
        <v>0.5</v>
      </c>
      <c r="F55" t="s">
        <v>32</v>
      </c>
      <c r="G55">
        <v>6</v>
      </c>
      <c r="H55">
        <v>4.3569899999999997</v>
      </c>
      <c r="I55">
        <v>5</v>
      </c>
      <c r="J55">
        <v>5</v>
      </c>
      <c r="K55">
        <v>16</v>
      </c>
      <c r="L55">
        <v>12.498900000000001</v>
      </c>
      <c r="M55">
        <v>11</v>
      </c>
      <c r="N55">
        <v>9.6064500000000006</v>
      </c>
      <c r="O55">
        <v>16</v>
      </c>
      <c r="P55">
        <v>10.1935</v>
      </c>
      <c r="Q55">
        <v>11</v>
      </c>
      <c r="R55">
        <v>7.2580600000000004</v>
      </c>
      <c r="S55">
        <v>5</v>
      </c>
      <c r="T55">
        <v>3.5483899999999999</v>
      </c>
    </row>
    <row r="56" spans="1:20">
      <c r="A56" s="1" t="str">
        <f t="shared" si="0"/>
        <v>31-0.5-Treap</v>
      </c>
      <c r="B56" t="s">
        <v>11</v>
      </c>
      <c r="C56">
        <v>31</v>
      </c>
      <c r="D56">
        <v>5</v>
      </c>
      <c r="E56">
        <v>0.5</v>
      </c>
      <c r="F56" t="s">
        <v>33</v>
      </c>
      <c r="G56">
        <v>12</v>
      </c>
      <c r="H56">
        <v>5.1838699999999998</v>
      </c>
      <c r="I56">
        <v>12</v>
      </c>
      <c r="J56">
        <v>7.9709700000000003</v>
      </c>
      <c r="K56">
        <v>25</v>
      </c>
      <c r="L56">
        <v>8.9806500000000007</v>
      </c>
      <c r="M56">
        <v>13</v>
      </c>
      <c r="N56">
        <v>6.9634400000000003</v>
      </c>
      <c r="O56">
        <v>11</v>
      </c>
      <c r="P56">
        <v>6.2580600000000004</v>
      </c>
      <c r="Q56">
        <v>11</v>
      </c>
      <c r="R56">
        <v>5.3548400000000003</v>
      </c>
      <c r="S56">
        <v>8</v>
      </c>
      <c r="T56">
        <v>4.4516099999999996</v>
      </c>
    </row>
    <row r="57" spans="1:20">
      <c r="A57" s="1" t="str">
        <f t="shared" si="0"/>
        <v>31-0.5-Splay</v>
      </c>
      <c r="B57" t="s">
        <v>11</v>
      </c>
      <c r="C57">
        <v>31</v>
      </c>
      <c r="D57">
        <v>5</v>
      </c>
      <c r="E57">
        <v>0.5</v>
      </c>
      <c r="F57" t="s">
        <v>34</v>
      </c>
      <c r="G57">
        <v>29</v>
      </c>
      <c r="H57">
        <v>9.6989300000000007</v>
      </c>
      <c r="I57">
        <v>16</v>
      </c>
      <c r="J57">
        <v>8.6666699999999999</v>
      </c>
      <c r="K57">
        <v>27</v>
      </c>
      <c r="L57">
        <v>13.004300000000001</v>
      </c>
      <c r="M57">
        <v>31</v>
      </c>
      <c r="N57">
        <v>10.686</v>
      </c>
      <c r="O57">
        <v>17</v>
      </c>
      <c r="P57">
        <v>10.032299999999999</v>
      </c>
      <c r="Q57">
        <v>14</v>
      </c>
      <c r="R57">
        <v>6.3871000000000002</v>
      </c>
      <c r="S57">
        <v>8</v>
      </c>
      <c r="T57">
        <v>5.6774199999999997</v>
      </c>
    </row>
    <row r="58" spans="1:20">
      <c r="A58" s="1" t="str">
        <f t="shared" si="0"/>
        <v>31-0.6-BST</v>
      </c>
      <c r="B58" t="s">
        <v>11</v>
      </c>
      <c r="C58">
        <v>31</v>
      </c>
      <c r="D58">
        <v>5</v>
      </c>
      <c r="E58">
        <v>0.6</v>
      </c>
      <c r="F58" t="s">
        <v>31</v>
      </c>
      <c r="G58">
        <v>10</v>
      </c>
      <c r="H58">
        <v>4.8333300000000001</v>
      </c>
      <c r="I58">
        <v>10</v>
      </c>
      <c r="J58">
        <v>7.1618300000000001</v>
      </c>
      <c r="K58">
        <v>11</v>
      </c>
      <c r="L58">
        <v>6.4569900000000002</v>
      </c>
      <c r="M58">
        <v>11</v>
      </c>
      <c r="N58">
        <v>6.0340499999999997</v>
      </c>
      <c r="O58">
        <v>9</v>
      </c>
      <c r="P58">
        <v>5.8709699999999998</v>
      </c>
      <c r="Q58">
        <v>8</v>
      </c>
      <c r="R58">
        <v>4.3548400000000003</v>
      </c>
      <c r="S58">
        <v>8</v>
      </c>
      <c r="T58">
        <v>5.8387099999999998</v>
      </c>
    </row>
    <row r="59" spans="1:20">
      <c r="A59" s="1" t="str">
        <f t="shared" si="0"/>
        <v>31-0.6-AVL</v>
      </c>
      <c r="B59" t="s">
        <v>11</v>
      </c>
      <c r="C59">
        <v>31</v>
      </c>
      <c r="D59">
        <v>5</v>
      </c>
      <c r="E59">
        <v>0.6</v>
      </c>
      <c r="F59" t="s">
        <v>32</v>
      </c>
      <c r="G59">
        <v>6</v>
      </c>
      <c r="H59">
        <v>4.2943499999999997</v>
      </c>
      <c r="I59">
        <v>5</v>
      </c>
      <c r="J59">
        <v>4.99946</v>
      </c>
      <c r="K59">
        <v>16</v>
      </c>
      <c r="L59">
        <v>12.722200000000001</v>
      </c>
      <c r="M59">
        <v>11</v>
      </c>
      <c r="N59">
        <v>9.6218599999999999</v>
      </c>
      <c r="O59">
        <v>16</v>
      </c>
      <c r="P59">
        <v>10.1935</v>
      </c>
      <c r="Q59">
        <v>10</v>
      </c>
      <c r="R59">
        <v>6.96774</v>
      </c>
      <c r="S59">
        <v>5</v>
      </c>
      <c r="T59">
        <v>3.5483899999999999</v>
      </c>
    </row>
    <row r="60" spans="1:20">
      <c r="A60" s="1" t="str">
        <f t="shared" si="0"/>
        <v>31-0.6-Treap</v>
      </c>
      <c r="B60" t="s">
        <v>11</v>
      </c>
      <c r="C60">
        <v>31</v>
      </c>
      <c r="D60">
        <v>5</v>
      </c>
      <c r="E60">
        <v>0.6</v>
      </c>
      <c r="F60" t="s">
        <v>33</v>
      </c>
      <c r="G60">
        <v>12</v>
      </c>
      <c r="H60">
        <v>5.3346799999999996</v>
      </c>
      <c r="I60">
        <v>12</v>
      </c>
      <c r="J60">
        <v>7.96183</v>
      </c>
      <c r="K60">
        <v>19</v>
      </c>
      <c r="L60">
        <v>8.6899599999999992</v>
      </c>
      <c r="M60">
        <v>13</v>
      </c>
      <c r="N60">
        <v>6.9014300000000004</v>
      </c>
      <c r="O60">
        <v>11</v>
      </c>
      <c r="P60">
        <v>6.2580600000000004</v>
      </c>
      <c r="Q60">
        <v>10</v>
      </c>
      <c r="R60">
        <v>5.3871000000000002</v>
      </c>
      <c r="S60">
        <v>8</v>
      </c>
      <c r="T60">
        <v>4.4516099999999996</v>
      </c>
    </row>
    <row r="61" spans="1:20">
      <c r="A61" s="1" t="str">
        <f t="shared" si="0"/>
        <v>31-0.6-Splay</v>
      </c>
      <c r="B61" t="s">
        <v>11</v>
      </c>
      <c r="C61">
        <v>31</v>
      </c>
      <c r="D61">
        <v>5</v>
      </c>
      <c r="E61">
        <v>0.6</v>
      </c>
      <c r="F61" t="s">
        <v>34</v>
      </c>
      <c r="G61">
        <v>27</v>
      </c>
      <c r="H61">
        <v>10.1586</v>
      </c>
      <c r="I61">
        <v>14</v>
      </c>
      <c r="J61">
        <v>8.7064500000000002</v>
      </c>
      <c r="K61">
        <v>29</v>
      </c>
      <c r="L61">
        <v>13.2509</v>
      </c>
      <c r="M61">
        <v>25</v>
      </c>
      <c r="N61">
        <v>10.589600000000001</v>
      </c>
      <c r="O61">
        <v>17</v>
      </c>
      <c r="P61">
        <v>10.032299999999999</v>
      </c>
      <c r="Q61">
        <v>16</v>
      </c>
      <c r="R61">
        <v>7.3548400000000003</v>
      </c>
      <c r="S61">
        <v>8</v>
      </c>
      <c r="T61">
        <v>5.6774199999999997</v>
      </c>
    </row>
    <row r="62" spans="1:20">
      <c r="A62" s="1" t="str">
        <f t="shared" si="0"/>
        <v>31-0.7-BST</v>
      </c>
      <c r="B62" t="s">
        <v>11</v>
      </c>
      <c r="C62">
        <v>31</v>
      </c>
      <c r="D62">
        <v>5</v>
      </c>
      <c r="E62">
        <v>0.7</v>
      </c>
      <c r="F62" t="s">
        <v>31</v>
      </c>
      <c r="G62">
        <v>10</v>
      </c>
      <c r="H62">
        <v>5.0232999999999999</v>
      </c>
      <c r="I62">
        <v>11</v>
      </c>
      <c r="J62">
        <v>7.4634400000000003</v>
      </c>
      <c r="K62">
        <v>12</v>
      </c>
      <c r="L62">
        <v>6.58833</v>
      </c>
      <c r="M62">
        <v>12</v>
      </c>
      <c r="N62">
        <v>6.0122900000000001</v>
      </c>
      <c r="O62">
        <v>9</v>
      </c>
      <c r="P62">
        <v>5.8709699999999998</v>
      </c>
      <c r="Q62">
        <v>7</v>
      </c>
      <c r="R62">
        <v>4.1935500000000001</v>
      </c>
      <c r="S62">
        <v>8</v>
      </c>
      <c r="T62">
        <v>5.8387099999999998</v>
      </c>
    </row>
    <row r="63" spans="1:20">
      <c r="A63" s="1" t="str">
        <f t="shared" si="0"/>
        <v>31-0.7-AVL</v>
      </c>
      <c r="B63" t="s">
        <v>11</v>
      </c>
      <c r="C63">
        <v>31</v>
      </c>
      <c r="D63">
        <v>5</v>
      </c>
      <c r="E63">
        <v>0.7</v>
      </c>
      <c r="F63" t="s">
        <v>32</v>
      </c>
      <c r="G63">
        <v>6</v>
      </c>
      <c r="H63">
        <v>4.32796</v>
      </c>
      <c r="I63">
        <v>5</v>
      </c>
      <c r="J63">
        <v>4.99946</v>
      </c>
      <c r="K63">
        <v>16</v>
      </c>
      <c r="L63">
        <v>12.6052</v>
      </c>
      <c r="M63">
        <v>11</v>
      </c>
      <c r="N63">
        <v>9.6774199999999997</v>
      </c>
      <c r="O63">
        <v>16</v>
      </c>
      <c r="P63">
        <v>10.1935</v>
      </c>
      <c r="Q63">
        <v>11</v>
      </c>
      <c r="R63">
        <v>7.2258100000000001</v>
      </c>
      <c r="S63">
        <v>5</v>
      </c>
      <c r="T63">
        <v>3.5483899999999999</v>
      </c>
    </row>
    <row r="64" spans="1:20">
      <c r="A64" s="1" t="str">
        <f t="shared" si="0"/>
        <v>31-0.7-Treap</v>
      </c>
      <c r="B64" t="s">
        <v>11</v>
      </c>
      <c r="C64">
        <v>31</v>
      </c>
      <c r="D64">
        <v>5</v>
      </c>
      <c r="E64">
        <v>0.7</v>
      </c>
      <c r="F64" t="s">
        <v>33</v>
      </c>
      <c r="G64">
        <v>12</v>
      </c>
      <c r="H64">
        <v>5.36022</v>
      </c>
      <c r="I64">
        <v>11</v>
      </c>
      <c r="J64">
        <v>8.1516099999999998</v>
      </c>
      <c r="K64">
        <v>21</v>
      </c>
      <c r="L64">
        <v>8.9677399999999992</v>
      </c>
      <c r="M64">
        <v>13</v>
      </c>
      <c r="N64">
        <v>7.0844899999999997</v>
      </c>
      <c r="O64">
        <v>11</v>
      </c>
      <c r="P64">
        <v>6.2580600000000004</v>
      </c>
      <c r="Q64">
        <v>8</v>
      </c>
      <c r="R64">
        <v>5.1612900000000002</v>
      </c>
      <c r="S64">
        <v>8</v>
      </c>
      <c r="T64">
        <v>4.4516099999999996</v>
      </c>
    </row>
    <row r="65" spans="1:20">
      <c r="A65" s="1" t="str">
        <f t="shared" si="0"/>
        <v>31-0.7-Splay</v>
      </c>
      <c r="B65" t="s">
        <v>11</v>
      </c>
      <c r="C65">
        <v>31</v>
      </c>
      <c r="D65">
        <v>5</v>
      </c>
      <c r="E65">
        <v>0.7</v>
      </c>
      <c r="F65" t="s">
        <v>34</v>
      </c>
      <c r="G65">
        <v>27</v>
      </c>
      <c r="H65">
        <v>9.9498200000000008</v>
      </c>
      <c r="I65">
        <v>16</v>
      </c>
      <c r="J65">
        <v>8.7779600000000002</v>
      </c>
      <c r="K65">
        <v>31</v>
      </c>
      <c r="L65">
        <v>12.914</v>
      </c>
      <c r="M65">
        <v>26</v>
      </c>
      <c r="N65">
        <v>10.5899</v>
      </c>
      <c r="O65">
        <v>17</v>
      </c>
      <c r="P65">
        <v>10.032299999999999</v>
      </c>
      <c r="Q65">
        <v>17</v>
      </c>
      <c r="R65">
        <v>7.6774199999999997</v>
      </c>
      <c r="S65">
        <v>8</v>
      </c>
      <c r="T65">
        <v>5.6774199999999997</v>
      </c>
    </row>
    <row r="66" spans="1:20">
      <c r="A66" s="1" t="str">
        <f t="shared" si="0"/>
        <v>31-0.8-BST</v>
      </c>
      <c r="B66" t="s">
        <v>11</v>
      </c>
      <c r="C66">
        <v>31</v>
      </c>
      <c r="D66">
        <v>5</v>
      </c>
      <c r="E66">
        <v>0.8</v>
      </c>
      <c r="F66" t="s">
        <v>31</v>
      </c>
      <c r="G66">
        <v>10</v>
      </c>
      <c r="H66">
        <v>4.8440899999999996</v>
      </c>
      <c r="I66">
        <v>11</v>
      </c>
      <c r="J66">
        <v>7.3086000000000002</v>
      </c>
      <c r="K66">
        <v>12</v>
      </c>
      <c r="L66">
        <v>6.5483900000000004</v>
      </c>
      <c r="M66">
        <v>11</v>
      </c>
      <c r="N66">
        <v>6.0416699999999999</v>
      </c>
      <c r="O66">
        <v>9</v>
      </c>
      <c r="P66">
        <v>5.8709699999999998</v>
      </c>
      <c r="Q66">
        <v>7</v>
      </c>
      <c r="R66">
        <v>4.2258100000000001</v>
      </c>
      <c r="S66">
        <v>8</v>
      </c>
      <c r="T66">
        <v>5.8387099999999998</v>
      </c>
    </row>
    <row r="67" spans="1:20">
      <c r="A67" s="1" t="str">
        <f t="shared" ref="A67:A130" si="1">C67&amp;"-"&amp;E67&amp;"-"&amp;F67</f>
        <v>31-0.8-AVL</v>
      </c>
      <c r="B67" t="s">
        <v>11</v>
      </c>
      <c r="C67">
        <v>31</v>
      </c>
      <c r="D67">
        <v>5</v>
      </c>
      <c r="E67">
        <v>0.8</v>
      </c>
      <c r="F67" t="s">
        <v>32</v>
      </c>
      <c r="G67">
        <v>6</v>
      </c>
      <c r="H67">
        <v>4.2876300000000001</v>
      </c>
      <c r="I67">
        <v>5</v>
      </c>
      <c r="J67">
        <v>4.99946</v>
      </c>
      <c r="K67">
        <v>16</v>
      </c>
      <c r="L67">
        <v>12.547000000000001</v>
      </c>
      <c r="M67">
        <v>11</v>
      </c>
      <c r="N67">
        <v>9.6303800000000006</v>
      </c>
      <c r="O67">
        <v>16</v>
      </c>
      <c r="P67">
        <v>10.1935</v>
      </c>
      <c r="Q67">
        <v>10</v>
      </c>
      <c r="R67">
        <v>7.0967700000000002</v>
      </c>
      <c r="S67">
        <v>5</v>
      </c>
      <c r="T67">
        <v>3.5483899999999999</v>
      </c>
    </row>
    <row r="68" spans="1:20">
      <c r="A68" s="1" t="str">
        <f t="shared" si="1"/>
        <v>31-0.8-Treap</v>
      </c>
      <c r="B68" t="s">
        <v>11</v>
      </c>
      <c r="C68">
        <v>31</v>
      </c>
      <c r="D68">
        <v>5</v>
      </c>
      <c r="E68">
        <v>0.8</v>
      </c>
      <c r="F68" t="s">
        <v>33</v>
      </c>
      <c r="G68">
        <v>12</v>
      </c>
      <c r="H68">
        <v>5.46774</v>
      </c>
      <c r="I68">
        <v>13</v>
      </c>
      <c r="J68">
        <v>8.3822600000000005</v>
      </c>
      <c r="K68">
        <v>25</v>
      </c>
      <c r="L68">
        <v>9.1290300000000002</v>
      </c>
      <c r="M68">
        <v>13</v>
      </c>
      <c r="N68">
        <v>7.04704</v>
      </c>
      <c r="O68">
        <v>11</v>
      </c>
      <c r="P68">
        <v>6.2580600000000004</v>
      </c>
      <c r="Q68">
        <v>9</v>
      </c>
      <c r="R68">
        <v>4.96774</v>
      </c>
      <c r="S68">
        <v>8</v>
      </c>
      <c r="T68">
        <v>4.4516099999999996</v>
      </c>
    </row>
    <row r="69" spans="1:20">
      <c r="A69" s="1" t="str">
        <f t="shared" si="1"/>
        <v>31-0.8-Splay</v>
      </c>
      <c r="B69" t="s">
        <v>11</v>
      </c>
      <c r="C69">
        <v>31</v>
      </c>
      <c r="D69">
        <v>5</v>
      </c>
      <c r="E69">
        <v>0.8</v>
      </c>
      <c r="F69" t="s">
        <v>34</v>
      </c>
      <c r="G69">
        <v>27</v>
      </c>
      <c r="H69">
        <v>10.1075</v>
      </c>
      <c r="I69">
        <v>15</v>
      </c>
      <c r="J69">
        <v>8.64086</v>
      </c>
      <c r="K69">
        <v>27</v>
      </c>
      <c r="L69">
        <v>12.8925</v>
      </c>
      <c r="M69">
        <v>27</v>
      </c>
      <c r="N69">
        <v>10.6089</v>
      </c>
      <c r="O69">
        <v>17</v>
      </c>
      <c r="P69">
        <v>10.032299999999999</v>
      </c>
      <c r="Q69">
        <v>15</v>
      </c>
      <c r="R69">
        <v>6.5483900000000004</v>
      </c>
      <c r="S69">
        <v>8</v>
      </c>
      <c r="T69">
        <v>5.6774199999999997</v>
      </c>
    </row>
    <row r="70" spans="1:20">
      <c r="A70" s="1" t="str">
        <f t="shared" si="1"/>
        <v>31-0.9-BST</v>
      </c>
      <c r="B70" t="s">
        <v>11</v>
      </c>
      <c r="C70">
        <v>31</v>
      </c>
      <c r="D70">
        <v>5</v>
      </c>
      <c r="E70">
        <v>0.9</v>
      </c>
      <c r="F70" t="s">
        <v>31</v>
      </c>
      <c r="G70">
        <v>12</v>
      </c>
      <c r="H70">
        <v>4.9516099999999996</v>
      </c>
      <c r="I70">
        <v>11</v>
      </c>
      <c r="J70">
        <v>7.1548400000000001</v>
      </c>
      <c r="K70">
        <v>12</v>
      </c>
      <c r="L70">
        <v>6.4958200000000001</v>
      </c>
      <c r="M70">
        <v>11</v>
      </c>
      <c r="N70">
        <v>5.9988099999999998</v>
      </c>
      <c r="O70">
        <v>9</v>
      </c>
      <c r="P70">
        <v>5.8709699999999998</v>
      </c>
      <c r="Q70">
        <v>10</v>
      </c>
      <c r="R70">
        <v>4.7096799999999996</v>
      </c>
      <c r="S70">
        <v>8</v>
      </c>
      <c r="T70">
        <v>5.8387099999999998</v>
      </c>
    </row>
    <row r="71" spans="1:20">
      <c r="A71" s="1" t="str">
        <f t="shared" si="1"/>
        <v>31-0.9-AVL</v>
      </c>
      <c r="B71" t="s">
        <v>11</v>
      </c>
      <c r="C71">
        <v>31</v>
      </c>
      <c r="D71">
        <v>5</v>
      </c>
      <c r="E71">
        <v>0.9</v>
      </c>
      <c r="F71" t="s">
        <v>32</v>
      </c>
      <c r="G71">
        <v>6</v>
      </c>
      <c r="H71">
        <v>4.4139799999999996</v>
      </c>
      <c r="I71">
        <v>5</v>
      </c>
      <c r="J71">
        <v>4.9983899999999997</v>
      </c>
      <c r="K71">
        <v>16</v>
      </c>
      <c r="L71">
        <v>12.611700000000001</v>
      </c>
      <c r="M71">
        <v>11</v>
      </c>
      <c r="N71">
        <v>9.7120700000000006</v>
      </c>
      <c r="O71">
        <v>16</v>
      </c>
      <c r="P71">
        <v>10.1935</v>
      </c>
      <c r="Q71">
        <v>11</v>
      </c>
      <c r="R71">
        <v>7</v>
      </c>
      <c r="S71">
        <v>5</v>
      </c>
      <c r="T71">
        <v>3.5483899999999999</v>
      </c>
    </row>
    <row r="72" spans="1:20">
      <c r="A72" s="1" t="str">
        <f t="shared" si="1"/>
        <v>31-0.9-Treap</v>
      </c>
      <c r="B72" t="s">
        <v>11</v>
      </c>
      <c r="C72">
        <v>31</v>
      </c>
      <c r="D72">
        <v>5</v>
      </c>
      <c r="E72">
        <v>0.9</v>
      </c>
      <c r="F72" t="s">
        <v>33</v>
      </c>
      <c r="G72">
        <v>11</v>
      </c>
      <c r="H72">
        <v>5.2096799999999996</v>
      </c>
      <c r="I72">
        <v>13</v>
      </c>
      <c r="J72">
        <v>8.1542999999999992</v>
      </c>
      <c r="K72">
        <v>22</v>
      </c>
      <c r="L72">
        <v>8.8458799999999993</v>
      </c>
      <c r="M72">
        <v>13</v>
      </c>
      <c r="N72">
        <v>7.2031099999999997</v>
      </c>
      <c r="O72">
        <v>11</v>
      </c>
      <c r="P72">
        <v>6.2580600000000004</v>
      </c>
      <c r="Q72">
        <v>11</v>
      </c>
      <c r="R72">
        <v>5.6774199999999997</v>
      </c>
      <c r="S72">
        <v>8</v>
      </c>
      <c r="T72">
        <v>4.4516099999999996</v>
      </c>
    </row>
    <row r="73" spans="1:20">
      <c r="A73" s="1" t="str">
        <f t="shared" si="1"/>
        <v>31-0.9-Splay</v>
      </c>
      <c r="B73" t="s">
        <v>11</v>
      </c>
      <c r="C73">
        <v>31</v>
      </c>
      <c r="D73">
        <v>5</v>
      </c>
      <c r="E73">
        <v>0.9</v>
      </c>
      <c r="F73" t="s">
        <v>34</v>
      </c>
      <c r="G73">
        <v>21</v>
      </c>
      <c r="H73">
        <v>9.4085999999999999</v>
      </c>
      <c r="I73">
        <v>15</v>
      </c>
      <c r="J73">
        <v>8.6715</v>
      </c>
      <c r="K73">
        <v>31</v>
      </c>
      <c r="L73">
        <v>13.2628</v>
      </c>
      <c r="M73">
        <v>26</v>
      </c>
      <c r="N73">
        <v>10.545999999999999</v>
      </c>
      <c r="O73">
        <v>17</v>
      </c>
      <c r="P73">
        <v>10.032299999999999</v>
      </c>
      <c r="Q73">
        <v>18</v>
      </c>
      <c r="R73">
        <v>6.7741899999999999</v>
      </c>
      <c r="S73">
        <v>8</v>
      </c>
      <c r="T73">
        <v>5.6774199999999997</v>
      </c>
    </row>
    <row r="74" spans="1:20">
      <c r="A74" s="1" t="str">
        <f t="shared" si="1"/>
        <v>63-0.1-BST</v>
      </c>
      <c r="B74" t="s">
        <v>12</v>
      </c>
      <c r="C74">
        <v>63</v>
      </c>
      <c r="D74">
        <v>6</v>
      </c>
      <c r="E74">
        <v>0.1</v>
      </c>
      <c r="F74" t="s">
        <v>31</v>
      </c>
      <c r="G74">
        <v>14</v>
      </c>
      <c r="H74">
        <v>6.3530300000000004</v>
      </c>
      <c r="I74">
        <v>13</v>
      </c>
      <c r="J74">
        <v>9.8555600000000005</v>
      </c>
      <c r="K74">
        <v>14</v>
      </c>
      <c r="L74">
        <v>7.9259300000000001</v>
      </c>
      <c r="M74">
        <v>13</v>
      </c>
      <c r="N74">
        <v>7.5661399999999999</v>
      </c>
      <c r="O74">
        <v>13</v>
      </c>
      <c r="P74">
        <v>7.4761899999999999</v>
      </c>
      <c r="Q74">
        <v>9</v>
      </c>
      <c r="R74">
        <v>5.4127000000000001</v>
      </c>
      <c r="S74">
        <v>12</v>
      </c>
      <c r="T74">
        <v>8.5555599999999998</v>
      </c>
    </row>
    <row r="75" spans="1:20">
      <c r="A75" s="1" t="str">
        <f t="shared" si="1"/>
        <v>63-0.1-AVL</v>
      </c>
      <c r="B75" t="s">
        <v>12</v>
      </c>
      <c r="C75">
        <v>63</v>
      </c>
      <c r="D75">
        <v>6</v>
      </c>
      <c r="E75">
        <v>0.1</v>
      </c>
      <c r="F75" t="s">
        <v>32</v>
      </c>
      <c r="G75">
        <v>7</v>
      </c>
      <c r="H75">
        <v>5.2389799999999997</v>
      </c>
      <c r="I75">
        <v>6</v>
      </c>
      <c r="J75">
        <v>6</v>
      </c>
      <c r="K75">
        <v>18</v>
      </c>
      <c r="L75">
        <v>14.783099999999999</v>
      </c>
      <c r="M75">
        <v>13</v>
      </c>
      <c r="N75">
        <v>11.8042</v>
      </c>
      <c r="O75">
        <v>18</v>
      </c>
      <c r="P75">
        <v>12.381</v>
      </c>
      <c r="Q75">
        <v>13</v>
      </c>
      <c r="R75">
        <v>9.1269799999999996</v>
      </c>
      <c r="S75">
        <v>6</v>
      </c>
      <c r="T75">
        <v>4.6666699999999999</v>
      </c>
    </row>
    <row r="76" spans="1:20">
      <c r="A76" s="1" t="str">
        <f t="shared" si="1"/>
        <v>63-0.1-Treap</v>
      </c>
      <c r="B76" t="s">
        <v>12</v>
      </c>
      <c r="C76">
        <v>63</v>
      </c>
      <c r="D76">
        <v>6</v>
      </c>
      <c r="E76">
        <v>0.1</v>
      </c>
      <c r="F76" t="s">
        <v>33</v>
      </c>
      <c r="G76">
        <v>13</v>
      </c>
      <c r="H76">
        <v>6.2489699999999999</v>
      </c>
      <c r="I76">
        <v>12</v>
      </c>
      <c r="J76">
        <v>9.8291000000000004</v>
      </c>
      <c r="K76">
        <v>22</v>
      </c>
      <c r="L76">
        <v>10.232799999999999</v>
      </c>
      <c r="M76">
        <v>13</v>
      </c>
      <c r="N76">
        <v>8.1216899999999992</v>
      </c>
      <c r="O76">
        <v>17</v>
      </c>
      <c r="P76">
        <v>7.7936500000000004</v>
      </c>
      <c r="Q76">
        <v>12</v>
      </c>
      <c r="R76">
        <v>6.1428599999999998</v>
      </c>
      <c r="S76">
        <v>10</v>
      </c>
      <c r="T76">
        <v>6.4920600000000004</v>
      </c>
    </row>
    <row r="77" spans="1:20">
      <c r="A77" s="1" t="str">
        <f t="shared" si="1"/>
        <v>63-0.1-Splay</v>
      </c>
      <c r="B77" t="s">
        <v>12</v>
      </c>
      <c r="C77">
        <v>63</v>
      </c>
      <c r="D77">
        <v>6</v>
      </c>
      <c r="E77">
        <v>0.1</v>
      </c>
      <c r="F77" t="s">
        <v>34</v>
      </c>
      <c r="G77">
        <v>33</v>
      </c>
      <c r="H77">
        <v>12.615500000000001</v>
      </c>
      <c r="I77">
        <v>20</v>
      </c>
      <c r="J77">
        <v>11.1717</v>
      </c>
      <c r="K77">
        <v>33</v>
      </c>
      <c r="L77">
        <v>16.206299999999999</v>
      </c>
      <c r="M77">
        <v>26</v>
      </c>
      <c r="N77">
        <v>13.883599999999999</v>
      </c>
      <c r="O77">
        <v>23</v>
      </c>
      <c r="P77">
        <v>12.396800000000001</v>
      </c>
      <c r="Q77">
        <v>21</v>
      </c>
      <c r="R77">
        <v>9.8571399999999993</v>
      </c>
      <c r="S77">
        <v>11</v>
      </c>
      <c r="T77">
        <v>8.0634899999999998</v>
      </c>
    </row>
    <row r="78" spans="1:20">
      <c r="A78" s="1" t="str">
        <f t="shared" si="1"/>
        <v>63-0.2-BST</v>
      </c>
      <c r="B78" t="s">
        <v>12</v>
      </c>
      <c r="C78">
        <v>63</v>
      </c>
      <c r="D78">
        <v>6</v>
      </c>
      <c r="E78">
        <v>0.2</v>
      </c>
      <c r="F78" t="s">
        <v>31</v>
      </c>
      <c r="G78">
        <v>13</v>
      </c>
      <c r="H78">
        <v>6.1200400000000004</v>
      </c>
      <c r="I78">
        <v>12</v>
      </c>
      <c r="J78">
        <v>9.6965599999999998</v>
      </c>
      <c r="K78">
        <v>13</v>
      </c>
      <c r="L78">
        <v>7.5767199999999999</v>
      </c>
      <c r="M78">
        <v>13</v>
      </c>
      <c r="N78">
        <v>7.2116400000000001</v>
      </c>
      <c r="O78">
        <v>13</v>
      </c>
      <c r="P78">
        <v>7.4761899999999999</v>
      </c>
      <c r="Q78">
        <v>9</v>
      </c>
      <c r="R78">
        <v>5.5238100000000001</v>
      </c>
      <c r="S78">
        <v>12</v>
      </c>
      <c r="T78">
        <v>8.5555599999999998</v>
      </c>
    </row>
    <row r="79" spans="1:20">
      <c r="A79" s="1" t="str">
        <f t="shared" si="1"/>
        <v>63-0.2-AVL</v>
      </c>
      <c r="B79" t="s">
        <v>12</v>
      </c>
      <c r="C79">
        <v>63</v>
      </c>
      <c r="D79">
        <v>6</v>
      </c>
      <c r="E79">
        <v>0.2</v>
      </c>
      <c r="F79" t="s">
        <v>32</v>
      </c>
      <c r="G79">
        <v>8</v>
      </c>
      <c r="H79">
        <v>5.2222200000000001</v>
      </c>
      <c r="I79">
        <v>7</v>
      </c>
      <c r="J79">
        <v>6.0314800000000002</v>
      </c>
      <c r="K79">
        <v>18</v>
      </c>
      <c r="L79">
        <v>14.746</v>
      </c>
      <c r="M79">
        <v>15</v>
      </c>
      <c r="N79">
        <v>11.664</v>
      </c>
      <c r="O79">
        <v>18</v>
      </c>
      <c r="P79">
        <v>12.381</v>
      </c>
      <c r="Q79">
        <v>13</v>
      </c>
      <c r="R79">
        <v>8.9841300000000004</v>
      </c>
      <c r="S79">
        <v>6</v>
      </c>
      <c r="T79">
        <v>4.6666699999999999</v>
      </c>
    </row>
    <row r="80" spans="1:20">
      <c r="A80" s="1" t="str">
        <f t="shared" si="1"/>
        <v>63-0.2-Treap</v>
      </c>
      <c r="B80" t="s">
        <v>12</v>
      </c>
      <c r="C80">
        <v>63</v>
      </c>
      <c r="D80">
        <v>6</v>
      </c>
      <c r="E80">
        <v>0.2</v>
      </c>
      <c r="F80" t="s">
        <v>33</v>
      </c>
      <c r="G80">
        <v>13</v>
      </c>
      <c r="H80">
        <v>6.2440499999999997</v>
      </c>
      <c r="I80">
        <v>14</v>
      </c>
      <c r="J80">
        <v>9.70397</v>
      </c>
      <c r="K80">
        <v>24</v>
      </c>
      <c r="L80">
        <v>10.0794</v>
      </c>
      <c r="M80">
        <v>13</v>
      </c>
      <c r="N80">
        <v>8.0846599999999995</v>
      </c>
      <c r="O80">
        <v>17</v>
      </c>
      <c r="P80">
        <v>7.7936500000000004</v>
      </c>
      <c r="Q80">
        <v>14</v>
      </c>
      <c r="R80">
        <v>6.6666699999999999</v>
      </c>
      <c r="S80">
        <v>10</v>
      </c>
      <c r="T80">
        <v>6.4920600000000004</v>
      </c>
    </row>
    <row r="81" spans="1:20">
      <c r="A81" s="1" t="str">
        <f t="shared" si="1"/>
        <v>63-0.2-Splay</v>
      </c>
      <c r="B81" t="s">
        <v>12</v>
      </c>
      <c r="C81">
        <v>63</v>
      </c>
      <c r="D81">
        <v>6</v>
      </c>
      <c r="E81">
        <v>0.2</v>
      </c>
      <c r="F81" t="s">
        <v>34</v>
      </c>
      <c r="G81">
        <v>37</v>
      </c>
      <c r="H81">
        <v>12.7784</v>
      </c>
      <c r="I81">
        <v>19</v>
      </c>
      <c r="J81">
        <v>11.2225</v>
      </c>
      <c r="K81">
        <v>33</v>
      </c>
      <c r="L81">
        <v>16.248699999999999</v>
      </c>
      <c r="M81">
        <v>29</v>
      </c>
      <c r="N81">
        <v>13.198399999999999</v>
      </c>
      <c r="O81">
        <v>23</v>
      </c>
      <c r="P81">
        <v>12.396800000000001</v>
      </c>
      <c r="Q81">
        <v>21</v>
      </c>
      <c r="R81">
        <v>9.3333300000000001</v>
      </c>
      <c r="S81">
        <v>11</v>
      </c>
      <c r="T81">
        <v>8.0634899999999998</v>
      </c>
    </row>
    <row r="82" spans="1:20">
      <c r="A82" s="1" t="str">
        <f t="shared" si="1"/>
        <v>63-0.3-BST</v>
      </c>
      <c r="B82" t="s">
        <v>12</v>
      </c>
      <c r="C82">
        <v>63</v>
      </c>
      <c r="D82">
        <v>6</v>
      </c>
      <c r="E82">
        <v>0.3</v>
      </c>
      <c r="F82" t="s">
        <v>31</v>
      </c>
      <c r="G82">
        <v>14</v>
      </c>
      <c r="H82">
        <v>6.1043099999999999</v>
      </c>
      <c r="I82">
        <v>13</v>
      </c>
      <c r="J82">
        <v>9.4076699999999995</v>
      </c>
      <c r="K82">
        <v>14</v>
      </c>
      <c r="L82">
        <v>7.79894</v>
      </c>
      <c r="M82">
        <v>13</v>
      </c>
      <c r="N82">
        <v>7.3650799999999998</v>
      </c>
      <c r="O82">
        <v>13</v>
      </c>
      <c r="P82">
        <v>7.4761899999999999</v>
      </c>
      <c r="Q82">
        <v>8</v>
      </c>
      <c r="R82">
        <v>5.3809500000000003</v>
      </c>
      <c r="S82">
        <v>12</v>
      </c>
      <c r="T82">
        <v>8.5555599999999998</v>
      </c>
    </row>
    <row r="83" spans="1:20">
      <c r="A83" s="1" t="str">
        <f t="shared" si="1"/>
        <v>63-0.3-AVL</v>
      </c>
      <c r="B83" t="s">
        <v>12</v>
      </c>
      <c r="C83">
        <v>63</v>
      </c>
      <c r="D83">
        <v>6</v>
      </c>
      <c r="E83">
        <v>0.3</v>
      </c>
      <c r="F83" t="s">
        <v>32</v>
      </c>
      <c r="G83">
        <v>8</v>
      </c>
      <c r="H83">
        <v>5.2498100000000001</v>
      </c>
      <c r="I83">
        <v>7</v>
      </c>
      <c r="J83">
        <v>6.0224900000000003</v>
      </c>
      <c r="K83">
        <v>18</v>
      </c>
      <c r="L83">
        <v>14.800700000000001</v>
      </c>
      <c r="M83">
        <v>15</v>
      </c>
      <c r="N83">
        <v>11.7972</v>
      </c>
      <c r="O83">
        <v>18</v>
      </c>
      <c r="P83">
        <v>12.381</v>
      </c>
      <c r="Q83">
        <v>13</v>
      </c>
      <c r="R83">
        <v>9.0476200000000002</v>
      </c>
      <c r="S83">
        <v>6</v>
      </c>
      <c r="T83">
        <v>4.6666699999999999</v>
      </c>
    </row>
    <row r="84" spans="1:20">
      <c r="A84" s="1" t="str">
        <f t="shared" si="1"/>
        <v>63-0.3-Treap</v>
      </c>
      <c r="B84" t="s">
        <v>12</v>
      </c>
      <c r="C84">
        <v>63</v>
      </c>
      <c r="D84">
        <v>6</v>
      </c>
      <c r="E84">
        <v>0.3</v>
      </c>
      <c r="F84" t="s">
        <v>33</v>
      </c>
      <c r="G84">
        <v>14</v>
      </c>
      <c r="H84">
        <v>6.3669700000000002</v>
      </c>
      <c r="I84">
        <v>14</v>
      </c>
      <c r="J84">
        <v>10.3421</v>
      </c>
      <c r="K84">
        <v>23</v>
      </c>
      <c r="L84">
        <v>10.0212</v>
      </c>
      <c r="M84">
        <v>15</v>
      </c>
      <c r="N84">
        <v>8.3298100000000002</v>
      </c>
      <c r="O84">
        <v>17</v>
      </c>
      <c r="P84">
        <v>7.7936500000000004</v>
      </c>
      <c r="Q84">
        <v>13</v>
      </c>
      <c r="R84">
        <v>6.5396799999999997</v>
      </c>
      <c r="S84">
        <v>10</v>
      </c>
      <c r="T84">
        <v>6.4920600000000004</v>
      </c>
    </row>
    <row r="85" spans="1:20">
      <c r="A85" s="1" t="str">
        <f t="shared" si="1"/>
        <v>63-0.3-Splay</v>
      </c>
      <c r="B85" t="s">
        <v>12</v>
      </c>
      <c r="C85">
        <v>63</v>
      </c>
      <c r="D85">
        <v>6</v>
      </c>
      <c r="E85">
        <v>0.3</v>
      </c>
      <c r="F85" t="s">
        <v>34</v>
      </c>
      <c r="G85">
        <v>33</v>
      </c>
      <c r="H85">
        <v>12.697699999999999</v>
      </c>
      <c r="I85">
        <v>18</v>
      </c>
      <c r="J85">
        <v>11.2066</v>
      </c>
      <c r="K85">
        <v>35</v>
      </c>
      <c r="L85">
        <v>16.396799999999999</v>
      </c>
      <c r="M85">
        <v>34</v>
      </c>
      <c r="N85">
        <v>13.160500000000001</v>
      </c>
      <c r="O85">
        <v>23</v>
      </c>
      <c r="P85">
        <v>12.396800000000001</v>
      </c>
      <c r="Q85">
        <v>26</v>
      </c>
      <c r="R85">
        <v>10</v>
      </c>
      <c r="S85">
        <v>11</v>
      </c>
      <c r="T85">
        <v>8.0634899999999998</v>
      </c>
    </row>
    <row r="86" spans="1:20">
      <c r="A86" s="1" t="str">
        <f t="shared" si="1"/>
        <v>63-0.4-BST</v>
      </c>
      <c r="B86" t="s">
        <v>12</v>
      </c>
      <c r="C86">
        <v>63</v>
      </c>
      <c r="D86">
        <v>6</v>
      </c>
      <c r="E86">
        <v>0.4</v>
      </c>
      <c r="F86" t="s">
        <v>31</v>
      </c>
      <c r="G86">
        <v>13</v>
      </c>
      <c r="H86">
        <v>5.9193100000000003</v>
      </c>
      <c r="I86">
        <v>12</v>
      </c>
      <c r="J86">
        <v>9.1928599999999996</v>
      </c>
      <c r="K86">
        <v>13</v>
      </c>
      <c r="L86">
        <v>7.58995</v>
      </c>
      <c r="M86">
        <v>13</v>
      </c>
      <c r="N86">
        <v>7.1058199999999996</v>
      </c>
      <c r="O86">
        <v>13</v>
      </c>
      <c r="P86">
        <v>7.4761899999999999</v>
      </c>
      <c r="Q86">
        <v>9</v>
      </c>
      <c r="R86">
        <v>5.3333300000000001</v>
      </c>
      <c r="S86">
        <v>12</v>
      </c>
      <c r="T86">
        <v>8.5555599999999998</v>
      </c>
    </row>
    <row r="87" spans="1:20">
      <c r="A87" s="1" t="str">
        <f t="shared" si="1"/>
        <v>63-0.4-AVL</v>
      </c>
      <c r="B87" t="s">
        <v>12</v>
      </c>
      <c r="C87">
        <v>63</v>
      </c>
      <c r="D87">
        <v>6</v>
      </c>
      <c r="E87">
        <v>0.4</v>
      </c>
      <c r="F87" t="s">
        <v>32</v>
      </c>
      <c r="G87">
        <v>7</v>
      </c>
      <c r="H87">
        <v>5.2671999999999999</v>
      </c>
      <c r="I87">
        <v>7</v>
      </c>
      <c r="J87">
        <v>6.00556</v>
      </c>
      <c r="K87">
        <v>18</v>
      </c>
      <c r="L87">
        <v>14.8558</v>
      </c>
      <c r="M87">
        <v>15</v>
      </c>
      <c r="N87">
        <v>11.687799999999999</v>
      </c>
      <c r="O87">
        <v>18</v>
      </c>
      <c r="P87">
        <v>12.381</v>
      </c>
      <c r="Q87">
        <v>13</v>
      </c>
      <c r="R87">
        <v>9.1587300000000003</v>
      </c>
      <c r="S87">
        <v>6</v>
      </c>
      <c r="T87">
        <v>4.6666699999999999</v>
      </c>
    </row>
    <row r="88" spans="1:20">
      <c r="A88" s="1" t="str">
        <f t="shared" si="1"/>
        <v>63-0.4-Treap</v>
      </c>
      <c r="B88" t="s">
        <v>12</v>
      </c>
      <c r="C88">
        <v>63</v>
      </c>
      <c r="D88">
        <v>6</v>
      </c>
      <c r="E88">
        <v>0.4</v>
      </c>
      <c r="F88" t="s">
        <v>33</v>
      </c>
      <c r="G88">
        <v>16</v>
      </c>
      <c r="H88">
        <v>6.4329799999999997</v>
      </c>
      <c r="I88">
        <v>18</v>
      </c>
      <c r="J88">
        <v>10.6799</v>
      </c>
      <c r="K88">
        <v>29</v>
      </c>
      <c r="L88">
        <v>10.2249</v>
      </c>
      <c r="M88">
        <v>19</v>
      </c>
      <c r="N88">
        <v>8.3267199999999999</v>
      </c>
      <c r="O88">
        <v>17</v>
      </c>
      <c r="P88">
        <v>7.7936500000000004</v>
      </c>
      <c r="Q88">
        <v>11</v>
      </c>
      <c r="R88">
        <v>6.2698400000000003</v>
      </c>
      <c r="S88">
        <v>10</v>
      </c>
      <c r="T88">
        <v>6.4920600000000004</v>
      </c>
    </row>
    <row r="89" spans="1:20">
      <c r="A89" s="1" t="str">
        <f t="shared" si="1"/>
        <v>63-0.4-Splay</v>
      </c>
      <c r="B89" t="s">
        <v>12</v>
      </c>
      <c r="C89">
        <v>63</v>
      </c>
      <c r="D89">
        <v>6</v>
      </c>
      <c r="E89">
        <v>0.4</v>
      </c>
      <c r="F89" t="s">
        <v>34</v>
      </c>
      <c r="G89">
        <v>33</v>
      </c>
      <c r="H89">
        <v>12.5159</v>
      </c>
      <c r="I89">
        <v>20</v>
      </c>
      <c r="J89">
        <v>11.2852</v>
      </c>
      <c r="K89">
        <v>37</v>
      </c>
      <c r="L89">
        <v>16.222200000000001</v>
      </c>
      <c r="M89">
        <v>30</v>
      </c>
      <c r="N89">
        <v>13.277799999999999</v>
      </c>
      <c r="O89">
        <v>23</v>
      </c>
      <c r="P89">
        <v>12.396800000000001</v>
      </c>
      <c r="Q89">
        <v>19</v>
      </c>
      <c r="R89">
        <v>9.6825399999999995</v>
      </c>
      <c r="S89">
        <v>11</v>
      </c>
      <c r="T89">
        <v>8.0634899999999998</v>
      </c>
    </row>
    <row r="90" spans="1:20">
      <c r="A90" s="1" t="str">
        <f t="shared" si="1"/>
        <v>63-0.5-BST</v>
      </c>
      <c r="B90" t="s">
        <v>12</v>
      </c>
      <c r="C90">
        <v>63</v>
      </c>
      <c r="D90">
        <v>6</v>
      </c>
      <c r="E90">
        <v>0.5</v>
      </c>
      <c r="F90" t="s">
        <v>31</v>
      </c>
      <c r="G90">
        <v>14</v>
      </c>
      <c r="H90">
        <v>6.0703699999999996</v>
      </c>
      <c r="I90">
        <v>13</v>
      </c>
      <c r="J90">
        <v>9.3219600000000007</v>
      </c>
      <c r="K90">
        <v>14</v>
      </c>
      <c r="L90">
        <v>7.7788399999999998</v>
      </c>
      <c r="M90">
        <v>13</v>
      </c>
      <c r="N90">
        <v>7.27407</v>
      </c>
      <c r="O90">
        <v>13</v>
      </c>
      <c r="P90">
        <v>7.4761899999999999</v>
      </c>
      <c r="Q90">
        <v>9</v>
      </c>
      <c r="R90">
        <v>5.4285699999999997</v>
      </c>
      <c r="S90">
        <v>12</v>
      </c>
      <c r="T90">
        <v>8.5555599999999998</v>
      </c>
    </row>
    <row r="91" spans="1:20">
      <c r="A91" s="1" t="str">
        <f t="shared" si="1"/>
        <v>63-0.5-AVL</v>
      </c>
      <c r="B91" t="s">
        <v>12</v>
      </c>
      <c r="C91">
        <v>63</v>
      </c>
      <c r="D91">
        <v>6</v>
      </c>
      <c r="E91">
        <v>0.5</v>
      </c>
      <c r="F91" t="s">
        <v>32</v>
      </c>
      <c r="G91">
        <v>7</v>
      </c>
      <c r="H91">
        <v>5.2402100000000003</v>
      </c>
      <c r="I91">
        <v>7</v>
      </c>
      <c r="J91">
        <v>6.0079399999999996</v>
      </c>
      <c r="K91">
        <v>18</v>
      </c>
      <c r="L91">
        <v>14.8582</v>
      </c>
      <c r="M91">
        <v>15</v>
      </c>
      <c r="N91">
        <v>11.652900000000001</v>
      </c>
      <c r="O91">
        <v>18</v>
      </c>
      <c r="P91">
        <v>12.381</v>
      </c>
      <c r="Q91">
        <v>13</v>
      </c>
      <c r="R91">
        <v>9.1904800000000009</v>
      </c>
      <c r="S91">
        <v>6</v>
      </c>
      <c r="T91">
        <v>4.6666699999999999</v>
      </c>
    </row>
    <row r="92" spans="1:20">
      <c r="A92" s="1" t="str">
        <f t="shared" si="1"/>
        <v>63-0.5-Treap</v>
      </c>
      <c r="B92" t="s">
        <v>12</v>
      </c>
      <c r="C92">
        <v>63</v>
      </c>
      <c r="D92">
        <v>6</v>
      </c>
      <c r="E92">
        <v>0.5</v>
      </c>
      <c r="F92" t="s">
        <v>33</v>
      </c>
      <c r="G92">
        <v>15</v>
      </c>
      <c r="H92">
        <v>6.5381</v>
      </c>
      <c r="I92">
        <v>17</v>
      </c>
      <c r="J92">
        <v>10.1272</v>
      </c>
      <c r="K92">
        <v>29</v>
      </c>
      <c r="L92">
        <v>10.118499999999999</v>
      </c>
      <c r="M92">
        <v>19</v>
      </c>
      <c r="N92">
        <v>8.45397</v>
      </c>
      <c r="O92">
        <v>17</v>
      </c>
      <c r="P92">
        <v>7.7936500000000004</v>
      </c>
      <c r="Q92">
        <v>13</v>
      </c>
      <c r="R92">
        <v>6.4603200000000003</v>
      </c>
      <c r="S92">
        <v>10</v>
      </c>
      <c r="T92">
        <v>6.4920600000000004</v>
      </c>
    </row>
    <row r="93" spans="1:20">
      <c r="A93" s="1" t="str">
        <f t="shared" si="1"/>
        <v>63-0.5-Splay</v>
      </c>
      <c r="B93" t="s">
        <v>12</v>
      </c>
      <c r="C93">
        <v>63</v>
      </c>
      <c r="D93">
        <v>6</v>
      </c>
      <c r="E93">
        <v>0.5</v>
      </c>
      <c r="F93" t="s">
        <v>34</v>
      </c>
      <c r="G93">
        <v>33</v>
      </c>
      <c r="H93">
        <v>12.772500000000001</v>
      </c>
      <c r="I93">
        <v>18</v>
      </c>
      <c r="J93">
        <v>11.4016</v>
      </c>
      <c r="K93">
        <v>35</v>
      </c>
      <c r="L93">
        <v>15.9481</v>
      </c>
      <c r="M93">
        <v>33</v>
      </c>
      <c r="N93">
        <v>13.260300000000001</v>
      </c>
      <c r="O93">
        <v>23</v>
      </c>
      <c r="P93">
        <v>12.396800000000001</v>
      </c>
      <c r="Q93">
        <v>21</v>
      </c>
      <c r="R93">
        <v>10.4762</v>
      </c>
      <c r="S93">
        <v>11</v>
      </c>
      <c r="T93">
        <v>8.0634899999999998</v>
      </c>
    </row>
    <row r="94" spans="1:20">
      <c r="A94" s="1" t="str">
        <f t="shared" si="1"/>
        <v>63-0.6-BST</v>
      </c>
      <c r="B94" t="s">
        <v>12</v>
      </c>
      <c r="C94">
        <v>63</v>
      </c>
      <c r="D94">
        <v>6</v>
      </c>
      <c r="E94">
        <v>0.6</v>
      </c>
      <c r="F94" t="s">
        <v>31</v>
      </c>
      <c r="G94">
        <v>14</v>
      </c>
      <c r="H94">
        <v>6.0462999999999996</v>
      </c>
      <c r="I94">
        <v>13</v>
      </c>
      <c r="J94">
        <v>8.9367699999999992</v>
      </c>
      <c r="K94">
        <v>14</v>
      </c>
      <c r="L94">
        <v>7.5925900000000004</v>
      </c>
      <c r="M94">
        <v>14</v>
      </c>
      <c r="N94">
        <v>7.1490299999999998</v>
      </c>
      <c r="O94">
        <v>13</v>
      </c>
      <c r="P94">
        <v>7.4761899999999999</v>
      </c>
      <c r="Q94">
        <v>10</v>
      </c>
      <c r="R94">
        <v>5.3809500000000003</v>
      </c>
      <c r="S94">
        <v>12</v>
      </c>
      <c r="T94">
        <v>8.5555599999999998</v>
      </c>
    </row>
    <row r="95" spans="1:20">
      <c r="A95" s="1" t="str">
        <f t="shared" si="1"/>
        <v>63-0.6-AVL</v>
      </c>
      <c r="B95" t="s">
        <v>12</v>
      </c>
      <c r="C95">
        <v>63</v>
      </c>
      <c r="D95">
        <v>6</v>
      </c>
      <c r="E95">
        <v>0.6</v>
      </c>
      <c r="F95" t="s">
        <v>32</v>
      </c>
      <c r="G95">
        <v>7</v>
      </c>
      <c r="H95">
        <v>5.2308199999999996</v>
      </c>
      <c r="I95">
        <v>7</v>
      </c>
      <c r="J95">
        <v>6.0232799999999997</v>
      </c>
      <c r="K95">
        <v>18</v>
      </c>
      <c r="L95">
        <v>14.7293</v>
      </c>
      <c r="M95">
        <v>15</v>
      </c>
      <c r="N95">
        <v>11.7654</v>
      </c>
      <c r="O95">
        <v>18</v>
      </c>
      <c r="P95">
        <v>12.381</v>
      </c>
      <c r="Q95">
        <v>13</v>
      </c>
      <c r="R95">
        <v>9.11111</v>
      </c>
      <c r="S95">
        <v>6</v>
      </c>
      <c r="T95">
        <v>4.6666699999999999</v>
      </c>
    </row>
    <row r="96" spans="1:20">
      <c r="A96" s="1" t="str">
        <f t="shared" si="1"/>
        <v>63-0.6-Treap</v>
      </c>
      <c r="B96" t="s">
        <v>12</v>
      </c>
      <c r="C96">
        <v>63</v>
      </c>
      <c r="D96">
        <v>6</v>
      </c>
      <c r="E96">
        <v>0.6</v>
      </c>
      <c r="F96" t="s">
        <v>33</v>
      </c>
      <c r="G96">
        <v>14</v>
      </c>
      <c r="H96">
        <v>6.4847900000000003</v>
      </c>
      <c r="I96">
        <v>16</v>
      </c>
      <c r="J96">
        <v>10.284700000000001</v>
      </c>
      <c r="K96">
        <v>26</v>
      </c>
      <c r="L96">
        <v>10.2081</v>
      </c>
      <c r="M96">
        <v>16</v>
      </c>
      <c r="N96">
        <v>8.2883600000000008</v>
      </c>
      <c r="O96">
        <v>17</v>
      </c>
      <c r="P96">
        <v>7.7936500000000004</v>
      </c>
      <c r="Q96">
        <v>11</v>
      </c>
      <c r="R96">
        <v>6.9682500000000003</v>
      </c>
      <c r="S96">
        <v>10</v>
      </c>
      <c r="T96">
        <v>6.4920600000000004</v>
      </c>
    </row>
    <row r="97" spans="1:20">
      <c r="A97" s="1" t="str">
        <f t="shared" si="1"/>
        <v>63-0.6-Splay</v>
      </c>
      <c r="B97" t="s">
        <v>12</v>
      </c>
      <c r="C97">
        <v>63</v>
      </c>
      <c r="D97">
        <v>6</v>
      </c>
      <c r="E97">
        <v>0.6</v>
      </c>
      <c r="F97" t="s">
        <v>34</v>
      </c>
      <c r="G97">
        <v>37</v>
      </c>
      <c r="H97">
        <v>12.6389</v>
      </c>
      <c r="I97">
        <v>18</v>
      </c>
      <c r="J97">
        <v>11.3193</v>
      </c>
      <c r="K97">
        <v>37</v>
      </c>
      <c r="L97">
        <v>16.153400000000001</v>
      </c>
      <c r="M97">
        <v>32</v>
      </c>
      <c r="N97">
        <v>13.395899999999999</v>
      </c>
      <c r="O97">
        <v>23</v>
      </c>
      <c r="P97">
        <v>12.396800000000001</v>
      </c>
      <c r="Q97">
        <v>22</v>
      </c>
      <c r="R97">
        <v>9.9523799999999998</v>
      </c>
      <c r="S97">
        <v>11</v>
      </c>
      <c r="T97">
        <v>8.0634899999999998</v>
      </c>
    </row>
    <row r="98" spans="1:20">
      <c r="A98" s="1" t="str">
        <f t="shared" si="1"/>
        <v>63-0.7-BST</v>
      </c>
      <c r="B98" t="s">
        <v>12</v>
      </c>
      <c r="C98">
        <v>63</v>
      </c>
      <c r="D98">
        <v>6</v>
      </c>
      <c r="E98">
        <v>0.7</v>
      </c>
      <c r="F98" t="s">
        <v>31</v>
      </c>
      <c r="G98">
        <v>12</v>
      </c>
      <c r="H98">
        <v>6.0246899999999997</v>
      </c>
      <c r="I98">
        <v>14</v>
      </c>
      <c r="J98">
        <v>9.4058200000000003</v>
      </c>
      <c r="K98">
        <v>15</v>
      </c>
      <c r="L98">
        <v>7.5895700000000001</v>
      </c>
      <c r="M98">
        <v>15</v>
      </c>
      <c r="N98">
        <v>7.1353</v>
      </c>
      <c r="O98">
        <v>13</v>
      </c>
      <c r="P98">
        <v>7.4761899999999999</v>
      </c>
      <c r="Q98">
        <v>9</v>
      </c>
      <c r="R98">
        <v>5.4603200000000003</v>
      </c>
      <c r="S98">
        <v>12</v>
      </c>
      <c r="T98">
        <v>8.5555599999999998</v>
      </c>
    </row>
    <row r="99" spans="1:20">
      <c r="A99" s="1" t="str">
        <f t="shared" si="1"/>
        <v>63-0.7-AVL</v>
      </c>
      <c r="B99" t="s">
        <v>12</v>
      </c>
      <c r="C99">
        <v>63</v>
      </c>
      <c r="D99">
        <v>6</v>
      </c>
      <c r="E99">
        <v>0.7</v>
      </c>
      <c r="F99" t="s">
        <v>32</v>
      </c>
      <c r="G99">
        <v>7</v>
      </c>
      <c r="H99">
        <v>5.2381000000000002</v>
      </c>
      <c r="I99">
        <v>7</v>
      </c>
      <c r="J99">
        <v>6.0304200000000003</v>
      </c>
      <c r="K99">
        <v>18</v>
      </c>
      <c r="L99">
        <v>14.8995</v>
      </c>
      <c r="M99">
        <v>15</v>
      </c>
      <c r="N99">
        <v>11.751300000000001</v>
      </c>
      <c r="O99">
        <v>18</v>
      </c>
      <c r="P99">
        <v>12.381</v>
      </c>
      <c r="Q99">
        <v>13</v>
      </c>
      <c r="R99">
        <v>9.0317500000000006</v>
      </c>
      <c r="S99">
        <v>6</v>
      </c>
      <c r="T99">
        <v>4.6666699999999999</v>
      </c>
    </row>
    <row r="100" spans="1:20">
      <c r="A100" s="1" t="str">
        <f t="shared" si="1"/>
        <v>63-0.7-Treap</v>
      </c>
      <c r="B100" t="s">
        <v>12</v>
      </c>
      <c r="C100">
        <v>63</v>
      </c>
      <c r="D100">
        <v>6</v>
      </c>
      <c r="E100">
        <v>0.7</v>
      </c>
      <c r="F100" t="s">
        <v>33</v>
      </c>
      <c r="G100">
        <v>15</v>
      </c>
      <c r="H100">
        <v>6.6745999999999999</v>
      </c>
      <c r="I100">
        <v>15</v>
      </c>
      <c r="J100">
        <v>10.3042</v>
      </c>
      <c r="K100">
        <v>31</v>
      </c>
      <c r="L100">
        <v>10.027200000000001</v>
      </c>
      <c r="M100">
        <v>16</v>
      </c>
      <c r="N100">
        <v>8.2857099999999999</v>
      </c>
      <c r="O100">
        <v>17</v>
      </c>
      <c r="P100">
        <v>7.7936500000000004</v>
      </c>
      <c r="Q100">
        <v>12</v>
      </c>
      <c r="R100">
        <v>6.2857099999999999</v>
      </c>
      <c r="S100">
        <v>10</v>
      </c>
      <c r="T100">
        <v>6.4920600000000004</v>
      </c>
    </row>
    <row r="101" spans="1:20">
      <c r="A101" s="1" t="str">
        <f t="shared" si="1"/>
        <v>63-0.7-Splay</v>
      </c>
      <c r="B101" t="s">
        <v>12</v>
      </c>
      <c r="C101">
        <v>63</v>
      </c>
      <c r="D101">
        <v>6</v>
      </c>
      <c r="E101">
        <v>0.7</v>
      </c>
      <c r="F101" t="s">
        <v>34</v>
      </c>
      <c r="G101">
        <v>33</v>
      </c>
      <c r="H101">
        <v>12.710800000000001</v>
      </c>
      <c r="I101">
        <v>19</v>
      </c>
      <c r="J101">
        <v>11.404999999999999</v>
      </c>
      <c r="K101">
        <v>35</v>
      </c>
      <c r="L101">
        <v>16.0779</v>
      </c>
      <c r="M101">
        <v>31</v>
      </c>
      <c r="N101">
        <v>13.4346</v>
      </c>
      <c r="O101">
        <v>23</v>
      </c>
      <c r="P101">
        <v>12.396800000000001</v>
      </c>
      <c r="Q101">
        <v>21</v>
      </c>
      <c r="R101">
        <v>10.5397</v>
      </c>
      <c r="S101">
        <v>11</v>
      </c>
      <c r="T101">
        <v>8.0634899999999998</v>
      </c>
    </row>
    <row r="102" spans="1:20">
      <c r="A102" s="1" t="str">
        <f t="shared" si="1"/>
        <v>63-0.8-BST</v>
      </c>
      <c r="B102" t="s">
        <v>12</v>
      </c>
      <c r="C102">
        <v>63</v>
      </c>
      <c r="D102">
        <v>6</v>
      </c>
      <c r="E102">
        <v>0.8</v>
      </c>
      <c r="F102" t="s">
        <v>31</v>
      </c>
      <c r="G102">
        <v>14</v>
      </c>
      <c r="H102">
        <v>6.04894</v>
      </c>
      <c r="I102">
        <v>16</v>
      </c>
      <c r="J102">
        <v>9.2383600000000001</v>
      </c>
      <c r="K102">
        <v>17</v>
      </c>
      <c r="L102">
        <v>7.6044999999999998</v>
      </c>
      <c r="M102">
        <v>15</v>
      </c>
      <c r="N102">
        <v>7.1031700000000004</v>
      </c>
      <c r="O102">
        <v>13</v>
      </c>
      <c r="P102">
        <v>7.4761899999999999</v>
      </c>
      <c r="Q102">
        <v>10</v>
      </c>
      <c r="R102">
        <v>5.5238100000000001</v>
      </c>
      <c r="S102">
        <v>12</v>
      </c>
      <c r="T102">
        <v>8.5555599999999998</v>
      </c>
    </row>
    <row r="103" spans="1:20">
      <c r="A103" s="1" t="str">
        <f t="shared" si="1"/>
        <v>63-0.8-AVL</v>
      </c>
      <c r="B103" t="s">
        <v>12</v>
      </c>
      <c r="C103">
        <v>63</v>
      </c>
      <c r="D103">
        <v>6</v>
      </c>
      <c r="E103">
        <v>0.8</v>
      </c>
      <c r="F103" t="s">
        <v>32</v>
      </c>
      <c r="G103">
        <v>7</v>
      </c>
      <c r="H103">
        <v>5.2063499999999996</v>
      </c>
      <c r="I103">
        <v>7</v>
      </c>
      <c r="J103">
        <v>6.01905</v>
      </c>
      <c r="K103">
        <v>18</v>
      </c>
      <c r="L103">
        <v>14.761200000000001</v>
      </c>
      <c r="M103">
        <v>15</v>
      </c>
      <c r="N103">
        <v>11.7705</v>
      </c>
      <c r="O103">
        <v>18</v>
      </c>
      <c r="P103">
        <v>12.381</v>
      </c>
      <c r="Q103">
        <v>13</v>
      </c>
      <c r="R103">
        <v>9.0793599999999994</v>
      </c>
      <c r="S103">
        <v>6</v>
      </c>
      <c r="T103">
        <v>4.6666699999999999</v>
      </c>
    </row>
    <row r="104" spans="1:20">
      <c r="A104" s="1" t="str">
        <f t="shared" si="1"/>
        <v>63-0.8-Treap</v>
      </c>
      <c r="B104" t="s">
        <v>12</v>
      </c>
      <c r="C104">
        <v>63</v>
      </c>
      <c r="D104">
        <v>6</v>
      </c>
      <c r="E104">
        <v>0.8</v>
      </c>
      <c r="F104" t="s">
        <v>33</v>
      </c>
      <c r="G104">
        <v>16</v>
      </c>
      <c r="H104">
        <v>6.7354500000000002</v>
      </c>
      <c r="I104">
        <v>17</v>
      </c>
      <c r="J104">
        <v>10.587300000000001</v>
      </c>
      <c r="K104">
        <v>28</v>
      </c>
      <c r="L104">
        <v>10.342599999999999</v>
      </c>
      <c r="M104">
        <v>17</v>
      </c>
      <c r="N104">
        <v>8.4226200000000002</v>
      </c>
      <c r="O104">
        <v>17</v>
      </c>
      <c r="P104">
        <v>7.7936500000000004</v>
      </c>
      <c r="Q104">
        <v>16</v>
      </c>
      <c r="R104">
        <v>8.11111</v>
      </c>
      <c r="S104">
        <v>10</v>
      </c>
      <c r="T104">
        <v>6.4920600000000004</v>
      </c>
    </row>
    <row r="105" spans="1:20">
      <c r="A105" s="1" t="str">
        <f t="shared" si="1"/>
        <v>63-0.8-Splay</v>
      </c>
      <c r="B105" t="s">
        <v>12</v>
      </c>
      <c r="C105">
        <v>63</v>
      </c>
      <c r="D105">
        <v>6</v>
      </c>
      <c r="E105">
        <v>0.8</v>
      </c>
      <c r="F105" t="s">
        <v>34</v>
      </c>
      <c r="G105">
        <v>29</v>
      </c>
      <c r="H105">
        <v>12.6587</v>
      </c>
      <c r="I105">
        <v>17</v>
      </c>
      <c r="J105">
        <v>11.4079</v>
      </c>
      <c r="K105">
        <v>35</v>
      </c>
      <c r="L105">
        <v>16.101900000000001</v>
      </c>
      <c r="M105">
        <v>32</v>
      </c>
      <c r="N105">
        <v>13.522500000000001</v>
      </c>
      <c r="O105">
        <v>23</v>
      </c>
      <c r="P105">
        <v>12.396800000000001</v>
      </c>
      <c r="Q105">
        <v>21</v>
      </c>
      <c r="R105">
        <v>9.3492099999999994</v>
      </c>
      <c r="S105">
        <v>11</v>
      </c>
      <c r="T105">
        <v>8.0634899999999998</v>
      </c>
    </row>
    <row r="106" spans="1:20">
      <c r="A106" s="1" t="str">
        <f t="shared" si="1"/>
        <v>63-0.9-BST</v>
      </c>
      <c r="B106" t="s">
        <v>12</v>
      </c>
      <c r="C106">
        <v>63</v>
      </c>
      <c r="D106">
        <v>6</v>
      </c>
      <c r="E106">
        <v>0.9</v>
      </c>
      <c r="F106" t="s">
        <v>31</v>
      </c>
      <c r="G106">
        <v>10</v>
      </c>
      <c r="H106">
        <v>5.5872999999999999</v>
      </c>
      <c r="I106">
        <v>14</v>
      </c>
      <c r="J106">
        <v>8.6497399999999995</v>
      </c>
      <c r="K106">
        <v>15</v>
      </c>
      <c r="L106">
        <v>7.3639000000000001</v>
      </c>
      <c r="M106">
        <v>14</v>
      </c>
      <c r="N106">
        <v>6.8859500000000002</v>
      </c>
      <c r="O106">
        <v>13</v>
      </c>
      <c r="P106">
        <v>7.4761899999999999</v>
      </c>
      <c r="Q106">
        <v>8</v>
      </c>
      <c r="R106">
        <v>5.3174599999999996</v>
      </c>
      <c r="S106">
        <v>12</v>
      </c>
      <c r="T106">
        <v>8.5555599999999998</v>
      </c>
    </row>
    <row r="107" spans="1:20">
      <c r="A107" s="1" t="str">
        <f t="shared" si="1"/>
        <v>63-0.9-AVL</v>
      </c>
      <c r="B107" t="s">
        <v>12</v>
      </c>
      <c r="C107">
        <v>63</v>
      </c>
      <c r="D107">
        <v>6</v>
      </c>
      <c r="E107">
        <v>0.9</v>
      </c>
      <c r="F107" t="s">
        <v>32</v>
      </c>
      <c r="G107">
        <v>7</v>
      </c>
      <c r="H107">
        <v>5.1719600000000003</v>
      </c>
      <c r="I107">
        <v>7</v>
      </c>
      <c r="J107">
        <v>6.0198400000000003</v>
      </c>
      <c r="K107">
        <v>18</v>
      </c>
      <c r="L107">
        <v>14.805400000000001</v>
      </c>
      <c r="M107">
        <v>15</v>
      </c>
      <c r="N107">
        <v>11.6943</v>
      </c>
      <c r="O107">
        <v>18</v>
      </c>
      <c r="P107">
        <v>12.381</v>
      </c>
      <c r="Q107">
        <v>13</v>
      </c>
      <c r="R107">
        <v>9.0476200000000002</v>
      </c>
      <c r="S107">
        <v>6</v>
      </c>
      <c r="T107">
        <v>4.6666699999999999</v>
      </c>
    </row>
    <row r="108" spans="1:20">
      <c r="A108" s="1" t="str">
        <f t="shared" si="1"/>
        <v>63-0.9-Treap</v>
      </c>
      <c r="B108" t="s">
        <v>12</v>
      </c>
      <c r="C108">
        <v>63</v>
      </c>
      <c r="D108">
        <v>6</v>
      </c>
      <c r="E108">
        <v>0.9</v>
      </c>
      <c r="F108" t="s">
        <v>33</v>
      </c>
      <c r="G108">
        <v>13</v>
      </c>
      <c r="H108">
        <v>6.59788</v>
      </c>
      <c r="I108">
        <v>16</v>
      </c>
      <c r="J108">
        <v>10.7111</v>
      </c>
      <c r="K108">
        <v>28</v>
      </c>
      <c r="L108">
        <v>10.3657</v>
      </c>
      <c r="M108">
        <v>15</v>
      </c>
      <c r="N108">
        <v>8.5337999999999994</v>
      </c>
      <c r="O108">
        <v>17</v>
      </c>
      <c r="P108">
        <v>7.7936500000000004</v>
      </c>
      <c r="Q108">
        <v>11</v>
      </c>
      <c r="R108">
        <v>6.5079399999999996</v>
      </c>
      <c r="S108">
        <v>10</v>
      </c>
      <c r="T108">
        <v>6.4920600000000004</v>
      </c>
    </row>
    <row r="109" spans="1:20">
      <c r="A109" s="1" t="str">
        <f t="shared" si="1"/>
        <v>63-0.9-Splay</v>
      </c>
      <c r="B109" t="s">
        <v>12</v>
      </c>
      <c r="C109">
        <v>63</v>
      </c>
      <c r="D109">
        <v>6</v>
      </c>
      <c r="E109">
        <v>0.9</v>
      </c>
      <c r="F109" t="s">
        <v>34</v>
      </c>
      <c r="G109">
        <v>31</v>
      </c>
      <c r="H109">
        <v>13.211600000000001</v>
      </c>
      <c r="I109">
        <v>19</v>
      </c>
      <c r="J109">
        <v>11.5159</v>
      </c>
      <c r="K109">
        <v>35</v>
      </c>
      <c r="L109">
        <v>16.056999999999999</v>
      </c>
      <c r="M109">
        <v>32</v>
      </c>
      <c r="N109">
        <v>13.2357</v>
      </c>
      <c r="O109">
        <v>23</v>
      </c>
      <c r="P109">
        <v>12.396800000000001</v>
      </c>
      <c r="Q109">
        <v>24</v>
      </c>
      <c r="R109">
        <v>10.4603</v>
      </c>
      <c r="S109">
        <v>11</v>
      </c>
      <c r="T109">
        <v>8.0634899999999998</v>
      </c>
    </row>
    <row r="110" spans="1:20">
      <c r="A110" s="1" t="str">
        <f t="shared" si="1"/>
        <v>127-0.1-BST</v>
      </c>
      <c r="B110" t="s">
        <v>13</v>
      </c>
      <c r="C110">
        <v>127</v>
      </c>
      <c r="D110">
        <v>7</v>
      </c>
      <c r="E110">
        <v>0.1</v>
      </c>
      <c r="F110" t="s">
        <v>31</v>
      </c>
      <c r="G110">
        <v>16</v>
      </c>
      <c r="H110">
        <v>7.7102700000000004</v>
      </c>
      <c r="I110">
        <v>15</v>
      </c>
      <c r="J110">
        <v>12.3345</v>
      </c>
      <c r="K110">
        <v>16</v>
      </c>
      <c r="L110">
        <v>9.5328099999999996</v>
      </c>
      <c r="M110">
        <v>15</v>
      </c>
      <c r="N110">
        <v>8.8582699999999992</v>
      </c>
      <c r="O110">
        <v>16</v>
      </c>
      <c r="P110">
        <v>8.5275599999999994</v>
      </c>
      <c r="Q110">
        <v>11</v>
      </c>
      <c r="R110">
        <v>6.6141699999999997</v>
      </c>
      <c r="S110">
        <v>15</v>
      </c>
      <c r="T110">
        <v>11.007899999999999</v>
      </c>
    </row>
    <row r="111" spans="1:20">
      <c r="A111" s="1" t="str">
        <f t="shared" si="1"/>
        <v>127-0.1-AVL</v>
      </c>
      <c r="B111" t="s">
        <v>13</v>
      </c>
      <c r="C111">
        <v>127</v>
      </c>
      <c r="D111">
        <v>7</v>
      </c>
      <c r="E111">
        <v>0.1</v>
      </c>
      <c r="F111" t="s">
        <v>32</v>
      </c>
      <c r="G111">
        <v>9</v>
      </c>
      <c r="H111">
        <v>6.2143499999999996</v>
      </c>
      <c r="I111">
        <v>8</v>
      </c>
      <c r="J111">
        <v>7.2434399999999997</v>
      </c>
      <c r="K111">
        <v>20</v>
      </c>
      <c r="L111">
        <v>16.761199999999999</v>
      </c>
      <c r="M111">
        <v>17</v>
      </c>
      <c r="N111">
        <v>13.771699999999999</v>
      </c>
      <c r="O111">
        <v>20</v>
      </c>
      <c r="P111">
        <v>14.3622</v>
      </c>
      <c r="Q111">
        <v>15</v>
      </c>
      <c r="R111">
        <v>10.9291</v>
      </c>
      <c r="S111">
        <v>8</v>
      </c>
      <c r="T111">
        <v>5.7795300000000003</v>
      </c>
    </row>
    <row r="112" spans="1:20">
      <c r="A112" s="1" t="str">
        <f t="shared" si="1"/>
        <v>127-0.1-Treap</v>
      </c>
      <c r="B112" t="s">
        <v>13</v>
      </c>
      <c r="C112">
        <v>127</v>
      </c>
      <c r="D112">
        <v>7</v>
      </c>
      <c r="E112">
        <v>0.1</v>
      </c>
      <c r="F112" t="s">
        <v>33</v>
      </c>
      <c r="G112">
        <v>16</v>
      </c>
      <c r="H112">
        <v>7.8630800000000001</v>
      </c>
      <c r="I112">
        <v>15</v>
      </c>
      <c r="J112">
        <v>12.8713</v>
      </c>
      <c r="K112">
        <v>25</v>
      </c>
      <c r="L112">
        <v>11.8504</v>
      </c>
      <c r="M112">
        <v>15</v>
      </c>
      <c r="N112">
        <v>9.9527599999999996</v>
      </c>
      <c r="O112">
        <v>22</v>
      </c>
      <c r="P112">
        <v>9.2440899999999999</v>
      </c>
      <c r="Q112">
        <v>15</v>
      </c>
      <c r="R112">
        <v>8.74803</v>
      </c>
      <c r="S112">
        <v>12</v>
      </c>
      <c r="T112">
        <v>8.7873999999999999</v>
      </c>
    </row>
    <row r="113" spans="1:20">
      <c r="A113" s="1" t="str">
        <f t="shared" si="1"/>
        <v>127-0.1-Splay</v>
      </c>
      <c r="B113" t="s">
        <v>13</v>
      </c>
      <c r="C113">
        <v>127</v>
      </c>
      <c r="D113">
        <v>7</v>
      </c>
      <c r="E113">
        <v>0.1</v>
      </c>
      <c r="F113" t="s">
        <v>34</v>
      </c>
      <c r="G113">
        <v>41</v>
      </c>
      <c r="H113">
        <v>15.3284</v>
      </c>
      <c r="I113">
        <v>23</v>
      </c>
      <c r="J113">
        <v>13.9735</v>
      </c>
      <c r="K113">
        <v>37</v>
      </c>
      <c r="L113">
        <v>18.994800000000001</v>
      </c>
      <c r="M113">
        <v>32</v>
      </c>
      <c r="N113">
        <v>16.551200000000001</v>
      </c>
      <c r="O113">
        <v>31</v>
      </c>
      <c r="P113">
        <v>15.252000000000001</v>
      </c>
      <c r="Q113">
        <v>29</v>
      </c>
      <c r="R113">
        <v>12.0945</v>
      </c>
      <c r="S113">
        <v>14</v>
      </c>
      <c r="T113">
        <v>10.9213</v>
      </c>
    </row>
    <row r="114" spans="1:20">
      <c r="A114" s="1" t="str">
        <f t="shared" si="1"/>
        <v>127-0.2-BST</v>
      </c>
      <c r="B114" t="s">
        <v>13</v>
      </c>
      <c r="C114">
        <v>127</v>
      </c>
      <c r="D114">
        <v>7</v>
      </c>
      <c r="E114">
        <v>0.2</v>
      </c>
      <c r="F114" t="s">
        <v>31</v>
      </c>
      <c r="G114">
        <v>18</v>
      </c>
      <c r="H114">
        <v>7.2916699999999999</v>
      </c>
      <c r="I114">
        <v>17</v>
      </c>
      <c r="J114">
        <v>11.617599999999999</v>
      </c>
      <c r="K114">
        <v>18</v>
      </c>
      <c r="L114">
        <v>8.8858300000000003</v>
      </c>
      <c r="M114">
        <v>17</v>
      </c>
      <c r="N114">
        <v>8.4698200000000003</v>
      </c>
      <c r="O114">
        <v>16</v>
      </c>
      <c r="P114">
        <v>8.5275599999999994</v>
      </c>
      <c r="Q114">
        <v>10</v>
      </c>
      <c r="R114">
        <v>6.4724399999999997</v>
      </c>
      <c r="S114">
        <v>15</v>
      </c>
      <c r="T114">
        <v>11.007899999999999</v>
      </c>
    </row>
    <row r="115" spans="1:20">
      <c r="A115" s="1" t="str">
        <f t="shared" si="1"/>
        <v>127-0.2-AVL</v>
      </c>
      <c r="B115" t="s">
        <v>13</v>
      </c>
      <c r="C115">
        <v>127</v>
      </c>
      <c r="D115">
        <v>7</v>
      </c>
      <c r="E115">
        <v>0.2</v>
      </c>
      <c r="F115" t="s">
        <v>32</v>
      </c>
      <c r="G115">
        <v>9</v>
      </c>
      <c r="H115">
        <v>6.2196499999999997</v>
      </c>
      <c r="I115">
        <v>8</v>
      </c>
      <c r="J115">
        <v>7.1364799999999997</v>
      </c>
      <c r="K115">
        <v>22</v>
      </c>
      <c r="L115">
        <v>16.9239</v>
      </c>
      <c r="M115">
        <v>17</v>
      </c>
      <c r="N115">
        <v>13.809699999999999</v>
      </c>
      <c r="O115">
        <v>20</v>
      </c>
      <c r="P115">
        <v>14.3622</v>
      </c>
      <c r="Q115">
        <v>15</v>
      </c>
      <c r="R115">
        <v>10.913399999999999</v>
      </c>
      <c r="S115">
        <v>8</v>
      </c>
      <c r="T115">
        <v>5.7795300000000003</v>
      </c>
    </row>
    <row r="116" spans="1:20">
      <c r="A116" s="1" t="str">
        <f t="shared" si="1"/>
        <v>127-0.2-Treap</v>
      </c>
      <c r="B116" t="s">
        <v>13</v>
      </c>
      <c r="C116">
        <v>127</v>
      </c>
      <c r="D116">
        <v>7</v>
      </c>
      <c r="E116">
        <v>0.2</v>
      </c>
      <c r="F116" t="s">
        <v>33</v>
      </c>
      <c r="G116">
        <v>16</v>
      </c>
      <c r="H116">
        <v>7.97933</v>
      </c>
      <c r="I116">
        <v>16</v>
      </c>
      <c r="J116">
        <v>13.044600000000001</v>
      </c>
      <c r="K116">
        <v>29</v>
      </c>
      <c r="L116">
        <v>11.681100000000001</v>
      </c>
      <c r="M116">
        <v>17</v>
      </c>
      <c r="N116">
        <v>9.7873999999999999</v>
      </c>
      <c r="O116">
        <v>22</v>
      </c>
      <c r="P116">
        <v>9.2440899999999999</v>
      </c>
      <c r="Q116">
        <v>14</v>
      </c>
      <c r="R116">
        <v>7.9842500000000003</v>
      </c>
      <c r="S116">
        <v>12</v>
      </c>
      <c r="T116">
        <v>8.7873999999999999</v>
      </c>
    </row>
    <row r="117" spans="1:20">
      <c r="A117" s="1" t="str">
        <f t="shared" si="1"/>
        <v>127-0.2-Splay</v>
      </c>
      <c r="B117" t="s">
        <v>13</v>
      </c>
      <c r="C117">
        <v>127</v>
      </c>
      <c r="D117">
        <v>7</v>
      </c>
      <c r="E117">
        <v>0.2</v>
      </c>
      <c r="F117" t="s">
        <v>34</v>
      </c>
      <c r="G117">
        <v>41</v>
      </c>
      <c r="H117">
        <v>15.3576</v>
      </c>
      <c r="I117">
        <v>22</v>
      </c>
      <c r="J117">
        <v>13.8278</v>
      </c>
      <c r="K117">
        <v>41</v>
      </c>
      <c r="L117">
        <v>19.0105</v>
      </c>
      <c r="M117">
        <v>38</v>
      </c>
      <c r="N117">
        <v>16.0945</v>
      </c>
      <c r="O117">
        <v>31</v>
      </c>
      <c r="P117">
        <v>15.252000000000001</v>
      </c>
      <c r="Q117">
        <v>24</v>
      </c>
      <c r="R117">
        <v>12.440899999999999</v>
      </c>
      <c r="S117">
        <v>14</v>
      </c>
      <c r="T117">
        <v>10.9213</v>
      </c>
    </row>
    <row r="118" spans="1:20">
      <c r="A118" s="1" t="str">
        <f t="shared" si="1"/>
        <v>127-0.3-BST</v>
      </c>
      <c r="B118" t="s">
        <v>13</v>
      </c>
      <c r="C118">
        <v>127</v>
      </c>
      <c r="D118">
        <v>7</v>
      </c>
      <c r="E118">
        <v>0.3</v>
      </c>
      <c r="F118" t="s">
        <v>31</v>
      </c>
      <c r="G118">
        <v>15</v>
      </c>
      <c r="H118">
        <v>7.1404199999999998</v>
      </c>
      <c r="I118">
        <v>15</v>
      </c>
      <c r="J118">
        <v>11.712300000000001</v>
      </c>
      <c r="K118">
        <v>16</v>
      </c>
      <c r="L118">
        <v>8.8118999999999996</v>
      </c>
      <c r="M118">
        <v>16</v>
      </c>
      <c r="N118">
        <v>8.2983399999999996</v>
      </c>
      <c r="O118">
        <v>16</v>
      </c>
      <c r="P118">
        <v>8.5275599999999994</v>
      </c>
      <c r="Q118">
        <v>12</v>
      </c>
      <c r="R118">
        <v>6.7322800000000003</v>
      </c>
      <c r="S118">
        <v>15</v>
      </c>
      <c r="T118">
        <v>11.007899999999999</v>
      </c>
    </row>
    <row r="119" spans="1:20">
      <c r="A119" s="1" t="str">
        <f t="shared" si="1"/>
        <v>127-0.3-AVL</v>
      </c>
      <c r="B119" t="s">
        <v>13</v>
      </c>
      <c r="C119">
        <v>127</v>
      </c>
      <c r="D119">
        <v>7</v>
      </c>
      <c r="E119">
        <v>0.3</v>
      </c>
      <c r="F119" t="s">
        <v>32</v>
      </c>
      <c r="G119">
        <v>9</v>
      </c>
      <c r="H119">
        <v>6.1985400000000004</v>
      </c>
      <c r="I119">
        <v>8</v>
      </c>
      <c r="J119">
        <v>7.2392399999999997</v>
      </c>
      <c r="K119">
        <v>22</v>
      </c>
      <c r="L119">
        <v>16.8066</v>
      </c>
      <c r="M119">
        <v>17</v>
      </c>
      <c r="N119">
        <v>13.7288</v>
      </c>
      <c r="O119">
        <v>20</v>
      </c>
      <c r="P119">
        <v>14.3622</v>
      </c>
      <c r="Q119">
        <v>15</v>
      </c>
      <c r="R119">
        <v>10.984299999999999</v>
      </c>
      <c r="S119">
        <v>8</v>
      </c>
      <c r="T119">
        <v>5.7795300000000003</v>
      </c>
    </row>
    <row r="120" spans="1:20">
      <c r="A120" s="1" t="str">
        <f t="shared" si="1"/>
        <v>127-0.3-Treap</v>
      </c>
      <c r="B120" t="s">
        <v>13</v>
      </c>
      <c r="C120">
        <v>127</v>
      </c>
      <c r="D120">
        <v>7</v>
      </c>
      <c r="E120">
        <v>0.3</v>
      </c>
      <c r="F120" t="s">
        <v>33</v>
      </c>
      <c r="G120">
        <v>19</v>
      </c>
      <c r="H120">
        <v>8.3772000000000002</v>
      </c>
      <c r="I120">
        <v>20</v>
      </c>
      <c r="J120">
        <v>14.019399999999999</v>
      </c>
      <c r="K120">
        <v>34</v>
      </c>
      <c r="L120">
        <v>12.2362</v>
      </c>
      <c r="M120">
        <v>19</v>
      </c>
      <c r="N120">
        <v>10.169700000000001</v>
      </c>
      <c r="O120">
        <v>22</v>
      </c>
      <c r="P120">
        <v>9.2440899999999999</v>
      </c>
      <c r="Q120">
        <v>16</v>
      </c>
      <c r="R120">
        <v>8.0944900000000004</v>
      </c>
      <c r="S120">
        <v>12</v>
      </c>
      <c r="T120">
        <v>8.7873999999999999</v>
      </c>
    </row>
    <row r="121" spans="1:20">
      <c r="A121" s="1" t="str">
        <f t="shared" si="1"/>
        <v>127-0.3-Splay</v>
      </c>
      <c r="B121" t="s">
        <v>13</v>
      </c>
      <c r="C121">
        <v>127</v>
      </c>
      <c r="D121">
        <v>7</v>
      </c>
      <c r="E121">
        <v>0.3</v>
      </c>
      <c r="F121" t="s">
        <v>34</v>
      </c>
      <c r="G121">
        <v>37</v>
      </c>
      <c r="H121">
        <v>15.375299999999999</v>
      </c>
      <c r="I121">
        <v>23</v>
      </c>
      <c r="J121">
        <v>13.871</v>
      </c>
      <c r="K121">
        <v>39</v>
      </c>
      <c r="L121">
        <v>19.042000000000002</v>
      </c>
      <c r="M121">
        <v>34</v>
      </c>
      <c r="N121">
        <v>16.062999999999999</v>
      </c>
      <c r="O121">
        <v>31</v>
      </c>
      <c r="P121">
        <v>15.252000000000001</v>
      </c>
      <c r="Q121">
        <v>32</v>
      </c>
      <c r="R121">
        <v>12.7874</v>
      </c>
      <c r="S121">
        <v>14</v>
      </c>
      <c r="T121">
        <v>10.9213</v>
      </c>
    </row>
    <row r="122" spans="1:20">
      <c r="A122" s="1" t="str">
        <f t="shared" si="1"/>
        <v>127-0.4-BST</v>
      </c>
      <c r="B122" t="s">
        <v>13</v>
      </c>
      <c r="C122">
        <v>127</v>
      </c>
      <c r="D122">
        <v>7</v>
      </c>
      <c r="E122">
        <v>0.4</v>
      </c>
      <c r="F122" t="s">
        <v>31</v>
      </c>
      <c r="G122">
        <v>16</v>
      </c>
      <c r="H122">
        <v>7.2668400000000002</v>
      </c>
      <c r="I122">
        <v>16</v>
      </c>
      <c r="J122">
        <v>11.779299999999999</v>
      </c>
      <c r="K122">
        <v>17</v>
      </c>
      <c r="L122">
        <v>9.0249299999999995</v>
      </c>
      <c r="M122">
        <v>16</v>
      </c>
      <c r="N122">
        <v>8.5373999999999999</v>
      </c>
      <c r="O122">
        <v>16</v>
      </c>
      <c r="P122">
        <v>8.5275599999999994</v>
      </c>
      <c r="Q122">
        <v>13</v>
      </c>
      <c r="R122">
        <v>6.7795300000000003</v>
      </c>
      <c r="S122">
        <v>15</v>
      </c>
      <c r="T122">
        <v>11.007899999999999</v>
      </c>
    </row>
    <row r="123" spans="1:20">
      <c r="A123" s="1" t="str">
        <f t="shared" si="1"/>
        <v>127-0.4-AVL</v>
      </c>
      <c r="B123" t="s">
        <v>13</v>
      </c>
      <c r="C123">
        <v>127</v>
      </c>
      <c r="D123">
        <v>7</v>
      </c>
      <c r="E123">
        <v>0.4</v>
      </c>
      <c r="F123" t="s">
        <v>32</v>
      </c>
      <c r="G123">
        <v>9</v>
      </c>
      <c r="H123">
        <v>6.16317</v>
      </c>
      <c r="I123">
        <v>8</v>
      </c>
      <c r="J123">
        <v>7.0969800000000003</v>
      </c>
      <c r="K123">
        <v>21</v>
      </c>
      <c r="L123">
        <v>16.8064</v>
      </c>
      <c r="M123">
        <v>17</v>
      </c>
      <c r="N123">
        <v>13.7224</v>
      </c>
      <c r="O123">
        <v>20</v>
      </c>
      <c r="P123">
        <v>14.3622</v>
      </c>
      <c r="Q123">
        <v>15</v>
      </c>
      <c r="R123">
        <v>11.007899999999999</v>
      </c>
      <c r="S123">
        <v>8</v>
      </c>
      <c r="T123">
        <v>5.7795300000000003</v>
      </c>
    </row>
    <row r="124" spans="1:20">
      <c r="A124" s="1" t="str">
        <f t="shared" si="1"/>
        <v>127-0.4-Treap</v>
      </c>
      <c r="B124" t="s">
        <v>13</v>
      </c>
      <c r="C124">
        <v>127</v>
      </c>
      <c r="D124">
        <v>7</v>
      </c>
      <c r="E124">
        <v>0.4</v>
      </c>
      <c r="F124" t="s">
        <v>33</v>
      </c>
      <c r="G124">
        <v>18</v>
      </c>
      <c r="H124">
        <v>7.9739699999999996</v>
      </c>
      <c r="I124">
        <v>18</v>
      </c>
      <c r="J124">
        <v>13.167199999999999</v>
      </c>
      <c r="K124">
        <v>30</v>
      </c>
      <c r="L124">
        <v>11.8766</v>
      </c>
      <c r="M124">
        <v>19</v>
      </c>
      <c r="N124">
        <v>9.9284800000000004</v>
      </c>
      <c r="O124">
        <v>22</v>
      </c>
      <c r="P124">
        <v>9.2440899999999999</v>
      </c>
      <c r="Q124">
        <v>16</v>
      </c>
      <c r="R124">
        <v>8.9763800000000007</v>
      </c>
      <c r="S124">
        <v>12</v>
      </c>
      <c r="T124">
        <v>8.7873999999999999</v>
      </c>
    </row>
    <row r="125" spans="1:20">
      <c r="A125" s="1" t="str">
        <f t="shared" si="1"/>
        <v>127-0.4-Splay</v>
      </c>
      <c r="B125" t="s">
        <v>13</v>
      </c>
      <c r="C125">
        <v>127</v>
      </c>
      <c r="D125">
        <v>7</v>
      </c>
      <c r="E125">
        <v>0.4</v>
      </c>
      <c r="F125" t="s">
        <v>34</v>
      </c>
      <c r="G125">
        <v>41</v>
      </c>
      <c r="H125">
        <v>15.484299999999999</v>
      </c>
      <c r="I125">
        <v>24</v>
      </c>
      <c r="J125">
        <v>14.145099999999999</v>
      </c>
      <c r="K125">
        <v>41</v>
      </c>
      <c r="L125">
        <v>19.082699999999999</v>
      </c>
      <c r="M125">
        <v>43</v>
      </c>
      <c r="N125">
        <v>16.334599999999998</v>
      </c>
      <c r="O125">
        <v>31</v>
      </c>
      <c r="P125">
        <v>15.252000000000001</v>
      </c>
      <c r="Q125">
        <v>24</v>
      </c>
      <c r="R125">
        <v>12.2362</v>
      </c>
      <c r="S125">
        <v>14</v>
      </c>
      <c r="T125">
        <v>10.9213</v>
      </c>
    </row>
    <row r="126" spans="1:20">
      <c r="A126" s="1" t="str">
        <f t="shared" si="1"/>
        <v>127-0.5-BST</v>
      </c>
      <c r="B126" t="s">
        <v>13</v>
      </c>
      <c r="C126">
        <v>127</v>
      </c>
      <c r="D126">
        <v>7</v>
      </c>
      <c r="E126">
        <v>0.5</v>
      </c>
      <c r="F126" t="s">
        <v>31</v>
      </c>
      <c r="G126">
        <v>14</v>
      </c>
      <c r="H126">
        <v>7.1396300000000004</v>
      </c>
      <c r="I126">
        <v>15</v>
      </c>
      <c r="J126">
        <v>11.6669</v>
      </c>
      <c r="K126">
        <v>16</v>
      </c>
      <c r="L126">
        <v>8.8598400000000002</v>
      </c>
      <c r="M126">
        <v>15</v>
      </c>
      <c r="N126">
        <v>8.3223099999999999</v>
      </c>
      <c r="O126">
        <v>16</v>
      </c>
      <c r="P126">
        <v>8.5275599999999994</v>
      </c>
      <c r="Q126">
        <v>13</v>
      </c>
      <c r="R126">
        <v>6.5118099999999997</v>
      </c>
      <c r="S126">
        <v>15</v>
      </c>
      <c r="T126">
        <v>11.007899999999999</v>
      </c>
    </row>
    <row r="127" spans="1:20">
      <c r="A127" s="1" t="str">
        <f t="shared" si="1"/>
        <v>127-0.5-AVL</v>
      </c>
      <c r="B127" t="s">
        <v>13</v>
      </c>
      <c r="C127">
        <v>127</v>
      </c>
      <c r="D127">
        <v>7</v>
      </c>
      <c r="E127">
        <v>0.5</v>
      </c>
      <c r="F127" t="s">
        <v>32</v>
      </c>
      <c r="G127">
        <v>9</v>
      </c>
      <c r="H127">
        <v>6.2391100000000002</v>
      </c>
      <c r="I127">
        <v>8</v>
      </c>
      <c r="J127">
        <v>7.24803</v>
      </c>
      <c r="K127">
        <v>22</v>
      </c>
      <c r="L127">
        <v>16.793199999999999</v>
      </c>
      <c r="M127">
        <v>17</v>
      </c>
      <c r="N127">
        <v>13.729699999999999</v>
      </c>
      <c r="O127">
        <v>20</v>
      </c>
      <c r="P127">
        <v>14.3622</v>
      </c>
      <c r="Q127">
        <v>15</v>
      </c>
      <c r="R127">
        <v>10.9764</v>
      </c>
      <c r="S127">
        <v>8</v>
      </c>
      <c r="T127">
        <v>5.7795300000000003</v>
      </c>
    </row>
    <row r="128" spans="1:20">
      <c r="A128" s="1" t="str">
        <f t="shared" si="1"/>
        <v>127-0.5-Treap</v>
      </c>
      <c r="B128" t="s">
        <v>13</v>
      </c>
      <c r="C128">
        <v>127</v>
      </c>
      <c r="D128">
        <v>7</v>
      </c>
      <c r="E128">
        <v>0.5</v>
      </c>
      <c r="F128" t="s">
        <v>33</v>
      </c>
      <c r="G128">
        <v>18</v>
      </c>
      <c r="H128">
        <v>8.0585299999999993</v>
      </c>
      <c r="I128">
        <v>19</v>
      </c>
      <c r="J128">
        <v>13.5021</v>
      </c>
      <c r="K128">
        <v>31</v>
      </c>
      <c r="L128">
        <v>11.948600000000001</v>
      </c>
      <c r="M128">
        <v>19</v>
      </c>
      <c r="N128">
        <v>10.0688</v>
      </c>
      <c r="O128">
        <v>22</v>
      </c>
      <c r="P128">
        <v>9.2440899999999999</v>
      </c>
      <c r="Q128">
        <v>14</v>
      </c>
      <c r="R128">
        <v>8.0236199999999993</v>
      </c>
      <c r="S128">
        <v>12</v>
      </c>
      <c r="T128">
        <v>8.7873999999999999</v>
      </c>
    </row>
    <row r="129" spans="1:20">
      <c r="A129" s="1" t="str">
        <f t="shared" si="1"/>
        <v>127-0.5-Splay</v>
      </c>
      <c r="B129" t="s">
        <v>13</v>
      </c>
      <c r="C129">
        <v>127</v>
      </c>
      <c r="D129">
        <v>7</v>
      </c>
      <c r="E129">
        <v>0.5</v>
      </c>
      <c r="F129" t="s">
        <v>34</v>
      </c>
      <c r="G129">
        <v>41</v>
      </c>
      <c r="H129">
        <v>15.2966</v>
      </c>
      <c r="I129">
        <v>24</v>
      </c>
      <c r="J129">
        <v>13.9899</v>
      </c>
      <c r="K129">
        <v>43</v>
      </c>
      <c r="L129">
        <v>19.028300000000002</v>
      </c>
      <c r="M129">
        <v>36</v>
      </c>
      <c r="N129">
        <v>16.238299999999999</v>
      </c>
      <c r="O129">
        <v>31</v>
      </c>
      <c r="P129">
        <v>15.252000000000001</v>
      </c>
      <c r="Q129">
        <v>30</v>
      </c>
      <c r="R129">
        <v>12.5039</v>
      </c>
      <c r="S129">
        <v>14</v>
      </c>
      <c r="T129">
        <v>10.9213</v>
      </c>
    </row>
    <row r="130" spans="1:20">
      <c r="A130" s="1" t="str">
        <f t="shared" si="1"/>
        <v>127-0.6-BST</v>
      </c>
      <c r="B130" t="s">
        <v>13</v>
      </c>
      <c r="C130">
        <v>127</v>
      </c>
      <c r="D130">
        <v>7</v>
      </c>
      <c r="E130">
        <v>0.6</v>
      </c>
      <c r="F130" t="s">
        <v>31</v>
      </c>
      <c r="G130">
        <v>15</v>
      </c>
      <c r="H130">
        <v>6.9763799999999998</v>
      </c>
      <c r="I130">
        <v>15</v>
      </c>
      <c r="J130">
        <v>11.1661</v>
      </c>
      <c r="K130">
        <v>16</v>
      </c>
      <c r="L130">
        <v>8.7077899999999993</v>
      </c>
      <c r="M130">
        <v>16</v>
      </c>
      <c r="N130">
        <v>8.1434800000000003</v>
      </c>
      <c r="O130">
        <v>16</v>
      </c>
      <c r="P130">
        <v>8.5275599999999994</v>
      </c>
      <c r="Q130">
        <v>12</v>
      </c>
      <c r="R130">
        <v>6.3858300000000003</v>
      </c>
      <c r="S130">
        <v>15</v>
      </c>
      <c r="T130">
        <v>11.007899999999999</v>
      </c>
    </row>
    <row r="131" spans="1:20">
      <c r="A131" s="1" t="str">
        <f t="shared" ref="A131:A194" si="2">C131&amp;"-"&amp;E131&amp;"-"&amp;F131</f>
        <v>127-0.6-AVL</v>
      </c>
      <c r="B131" t="s">
        <v>13</v>
      </c>
      <c r="C131">
        <v>127</v>
      </c>
      <c r="D131">
        <v>7</v>
      </c>
      <c r="E131">
        <v>0.6</v>
      </c>
      <c r="F131" t="s">
        <v>32</v>
      </c>
      <c r="G131">
        <v>9</v>
      </c>
      <c r="H131">
        <v>6.2352400000000001</v>
      </c>
      <c r="I131">
        <v>8</v>
      </c>
      <c r="J131">
        <v>7.3313600000000001</v>
      </c>
      <c r="K131">
        <v>22</v>
      </c>
      <c r="L131">
        <v>16.8902</v>
      </c>
      <c r="M131">
        <v>17</v>
      </c>
      <c r="N131">
        <v>13.765499999999999</v>
      </c>
      <c r="O131">
        <v>20</v>
      </c>
      <c r="P131">
        <v>14.3622</v>
      </c>
      <c r="Q131">
        <v>15</v>
      </c>
      <c r="R131">
        <v>11.0236</v>
      </c>
      <c r="S131">
        <v>8</v>
      </c>
      <c r="T131">
        <v>5.7795300000000003</v>
      </c>
    </row>
    <row r="132" spans="1:20">
      <c r="A132" s="1" t="str">
        <f t="shared" si="2"/>
        <v>127-0.6-Treap</v>
      </c>
      <c r="B132" t="s">
        <v>13</v>
      </c>
      <c r="C132">
        <v>127</v>
      </c>
      <c r="D132">
        <v>7</v>
      </c>
      <c r="E132">
        <v>0.6</v>
      </c>
      <c r="F132" t="s">
        <v>33</v>
      </c>
      <c r="G132">
        <v>17</v>
      </c>
      <c r="H132">
        <v>7.9061700000000004</v>
      </c>
      <c r="I132">
        <v>18</v>
      </c>
      <c r="J132">
        <v>12.978</v>
      </c>
      <c r="K132">
        <v>28</v>
      </c>
      <c r="L132">
        <v>11.682399999999999</v>
      </c>
      <c r="M132">
        <v>18</v>
      </c>
      <c r="N132">
        <v>9.7943999999999996</v>
      </c>
      <c r="O132">
        <v>22</v>
      </c>
      <c r="P132">
        <v>9.2440899999999999</v>
      </c>
      <c r="Q132">
        <v>13</v>
      </c>
      <c r="R132">
        <v>7.89764</v>
      </c>
      <c r="S132">
        <v>12</v>
      </c>
      <c r="T132">
        <v>8.7873999999999999</v>
      </c>
    </row>
    <row r="133" spans="1:20">
      <c r="A133" s="1" t="str">
        <f t="shared" si="2"/>
        <v>127-0.6-Splay</v>
      </c>
      <c r="B133" t="s">
        <v>13</v>
      </c>
      <c r="C133">
        <v>127</v>
      </c>
      <c r="D133">
        <v>7</v>
      </c>
      <c r="E133">
        <v>0.6</v>
      </c>
      <c r="F133" t="s">
        <v>34</v>
      </c>
      <c r="G133">
        <v>45</v>
      </c>
      <c r="H133">
        <v>15.412699999999999</v>
      </c>
      <c r="I133">
        <v>25</v>
      </c>
      <c r="J133">
        <v>14.0144</v>
      </c>
      <c r="K133">
        <v>45</v>
      </c>
      <c r="L133">
        <v>18.8399</v>
      </c>
      <c r="M133">
        <v>41</v>
      </c>
      <c r="N133">
        <v>16.416899999999998</v>
      </c>
      <c r="O133">
        <v>31</v>
      </c>
      <c r="P133">
        <v>15.252000000000001</v>
      </c>
      <c r="Q133">
        <v>33</v>
      </c>
      <c r="R133">
        <v>12.3307</v>
      </c>
      <c r="S133">
        <v>14</v>
      </c>
      <c r="T133">
        <v>10.9213</v>
      </c>
    </row>
    <row r="134" spans="1:20">
      <c r="A134" s="1" t="str">
        <f t="shared" si="2"/>
        <v>127-0.7-BST</v>
      </c>
      <c r="B134" t="s">
        <v>13</v>
      </c>
      <c r="C134">
        <v>127</v>
      </c>
      <c r="D134">
        <v>7</v>
      </c>
      <c r="E134">
        <v>0.7</v>
      </c>
      <c r="F134" t="s">
        <v>31</v>
      </c>
      <c r="G134">
        <v>14</v>
      </c>
      <c r="H134">
        <v>7.0026200000000003</v>
      </c>
      <c r="I134">
        <v>15</v>
      </c>
      <c r="J134">
        <v>10.9902</v>
      </c>
      <c r="K134">
        <v>16</v>
      </c>
      <c r="L134">
        <v>8.7202900000000003</v>
      </c>
      <c r="M134">
        <v>15</v>
      </c>
      <c r="N134">
        <v>8.2418499999999995</v>
      </c>
      <c r="O134">
        <v>16</v>
      </c>
      <c r="P134">
        <v>8.5275599999999994</v>
      </c>
      <c r="Q134">
        <v>13</v>
      </c>
      <c r="R134">
        <v>6.6299200000000003</v>
      </c>
      <c r="S134">
        <v>15</v>
      </c>
      <c r="T134">
        <v>11.007899999999999</v>
      </c>
    </row>
    <row r="135" spans="1:20">
      <c r="A135" s="1" t="str">
        <f t="shared" si="2"/>
        <v>127-0.7-AVL</v>
      </c>
      <c r="B135" t="s">
        <v>13</v>
      </c>
      <c r="C135">
        <v>127</v>
      </c>
      <c r="D135">
        <v>7</v>
      </c>
      <c r="E135">
        <v>0.7</v>
      </c>
      <c r="F135" t="s">
        <v>32</v>
      </c>
      <c r="G135">
        <v>9</v>
      </c>
      <c r="H135">
        <v>6.25678</v>
      </c>
      <c r="I135">
        <v>8</v>
      </c>
      <c r="J135">
        <v>7.1926500000000004</v>
      </c>
      <c r="K135">
        <v>22</v>
      </c>
      <c r="L135">
        <v>16.9085</v>
      </c>
      <c r="M135">
        <v>17</v>
      </c>
      <c r="N135">
        <v>13.8103</v>
      </c>
      <c r="O135">
        <v>20</v>
      </c>
      <c r="P135">
        <v>14.3622</v>
      </c>
      <c r="Q135">
        <v>15</v>
      </c>
      <c r="R135">
        <v>10.9528</v>
      </c>
      <c r="S135">
        <v>8</v>
      </c>
      <c r="T135">
        <v>5.7795300000000003</v>
      </c>
    </row>
    <row r="136" spans="1:20">
      <c r="A136" s="1" t="str">
        <f t="shared" si="2"/>
        <v>127-0.7-Treap</v>
      </c>
      <c r="B136" t="s">
        <v>13</v>
      </c>
      <c r="C136">
        <v>127</v>
      </c>
      <c r="D136">
        <v>7</v>
      </c>
      <c r="E136">
        <v>0.7</v>
      </c>
      <c r="F136" t="s">
        <v>33</v>
      </c>
      <c r="G136">
        <v>17</v>
      </c>
      <c r="H136">
        <v>8.3101500000000001</v>
      </c>
      <c r="I136">
        <v>19</v>
      </c>
      <c r="J136">
        <v>13.568</v>
      </c>
      <c r="K136">
        <v>30</v>
      </c>
      <c r="L136">
        <v>12.277799999999999</v>
      </c>
      <c r="M136">
        <v>19</v>
      </c>
      <c r="N136">
        <v>10.2606</v>
      </c>
      <c r="O136">
        <v>22</v>
      </c>
      <c r="P136">
        <v>9.2440899999999999</v>
      </c>
      <c r="Q136">
        <v>18</v>
      </c>
      <c r="R136">
        <v>8.1732300000000002</v>
      </c>
      <c r="S136">
        <v>12</v>
      </c>
      <c r="T136">
        <v>8.7873999999999999</v>
      </c>
    </row>
    <row r="137" spans="1:20">
      <c r="A137" s="1" t="str">
        <f t="shared" si="2"/>
        <v>127-0.7-Splay</v>
      </c>
      <c r="B137" t="s">
        <v>13</v>
      </c>
      <c r="C137">
        <v>127</v>
      </c>
      <c r="D137">
        <v>7</v>
      </c>
      <c r="E137">
        <v>0.7</v>
      </c>
      <c r="F137" t="s">
        <v>34</v>
      </c>
      <c r="G137">
        <v>43</v>
      </c>
      <c r="H137">
        <v>15.962400000000001</v>
      </c>
      <c r="I137">
        <v>24</v>
      </c>
      <c r="J137">
        <v>14.0633</v>
      </c>
      <c r="K137">
        <v>45</v>
      </c>
      <c r="L137">
        <v>18.890499999999999</v>
      </c>
      <c r="M137">
        <v>36</v>
      </c>
      <c r="N137">
        <v>16.2392</v>
      </c>
      <c r="O137">
        <v>31</v>
      </c>
      <c r="P137">
        <v>15.252000000000001</v>
      </c>
      <c r="Q137">
        <v>27</v>
      </c>
      <c r="R137">
        <v>11.913399999999999</v>
      </c>
      <c r="S137">
        <v>14</v>
      </c>
      <c r="T137">
        <v>10.9213</v>
      </c>
    </row>
    <row r="138" spans="1:20">
      <c r="A138" s="1" t="str">
        <f t="shared" si="2"/>
        <v>127-0.8-BST</v>
      </c>
      <c r="B138" t="s">
        <v>13</v>
      </c>
      <c r="C138">
        <v>127</v>
      </c>
      <c r="D138">
        <v>7</v>
      </c>
      <c r="E138">
        <v>0.8</v>
      </c>
      <c r="F138" t="s">
        <v>31</v>
      </c>
      <c r="G138">
        <v>13</v>
      </c>
      <c r="H138">
        <v>7.0032800000000002</v>
      </c>
      <c r="I138">
        <v>17</v>
      </c>
      <c r="J138">
        <v>10.6698</v>
      </c>
      <c r="K138">
        <v>18</v>
      </c>
      <c r="L138">
        <v>8.6417300000000008</v>
      </c>
      <c r="M138">
        <v>16</v>
      </c>
      <c r="N138">
        <v>8.0780799999999999</v>
      </c>
      <c r="O138">
        <v>16</v>
      </c>
      <c r="P138">
        <v>8.5275599999999994</v>
      </c>
      <c r="Q138">
        <v>10</v>
      </c>
      <c r="R138">
        <v>6.2913399999999999</v>
      </c>
      <c r="S138">
        <v>15</v>
      </c>
      <c r="T138">
        <v>11.007899999999999</v>
      </c>
    </row>
    <row r="139" spans="1:20">
      <c r="A139" s="1" t="str">
        <f t="shared" si="2"/>
        <v>127-0.8-AVL</v>
      </c>
      <c r="B139" t="s">
        <v>13</v>
      </c>
      <c r="C139">
        <v>127</v>
      </c>
      <c r="D139">
        <v>7</v>
      </c>
      <c r="E139">
        <v>0.8</v>
      </c>
      <c r="F139" t="s">
        <v>32</v>
      </c>
      <c r="G139">
        <v>9</v>
      </c>
      <c r="H139">
        <v>6.1719200000000001</v>
      </c>
      <c r="I139">
        <v>8</v>
      </c>
      <c r="J139">
        <v>7.1852999999999998</v>
      </c>
      <c r="K139">
        <v>22</v>
      </c>
      <c r="L139">
        <v>16.829699999999999</v>
      </c>
      <c r="M139">
        <v>17</v>
      </c>
      <c r="N139">
        <v>13.7425</v>
      </c>
      <c r="O139">
        <v>20</v>
      </c>
      <c r="P139">
        <v>14.3622</v>
      </c>
      <c r="Q139">
        <v>15</v>
      </c>
      <c r="R139">
        <v>10.960599999999999</v>
      </c>
      <c r="S139">
        <v>8</v>
      </c>
      <c r="T139">
        <v>5.7795300000000003</v>
      </c>
    </row>
    <row r="140" spans="1:20">
      <c r="A140" s="1" t="str">
        <f t="shared" si="2"/>
        <v>127-0.8-Treap</v>
      </c>
      <c r="B140" t="s">
        <v>13</v>
      </c>
      <c r="C140">
        <v>127</v>
      </c>
      <c r="D140">
        <v>7</v>
      </c>
      <c r="E140">
        <v>0.8</v>
      </c>
      <c r="F140" t="s">
        <v>33</v>
      </c>
      <c r="G140">
        <v>18</v>
      </c>
      <c r="H140">
        <v>8.1594499999999996</v>
      </c>
      <c r="I140">
        <v>18</v>
      </c>
      <c r="J140">
        <v>13.1203</v>
      </c>
      <c r="K140">
        <v>30</v>
      </c>
      <c r="L140">
        <v>11.9816</v>
      </c>
      <c r="M140">
        <v>18</v>
      </c>
      <c r="N140">
        <v>9.9704700000000006</v>
      </c>
      <c r="O140">
        <v>22</v>
      </c>
      <c r="P140">
        <v>9.2440899999999999</v>
      </c>
      <c r="Q140">
        <v>15</v>
      </c>
      <c r="R140">
        <v>7.9133899999999997</v>
      </c>
      <c r="S140">
        <v>12</v>
      </c>
      <c r="T140">
        <v>8.7873999999999999</v>
      </c>
    </row>
    <row r="141" spans="1:20">
      <c r="A141" s="1" t="str">
        <f t="shared" si="2"/>
        <v>127-0.8-Splay</v>
      </c>
      <c r="B141" t="s">
        <v>13</v>
      </c>
      <c r="C141">
        <v>127</v>
      </c>
      <c r="D141">
        <v>7</v>
      </c>
      <c r="E141">
        <v>0.8</v>
      </c>
      <c r="F141" t="s">
        <v>34</v>
      </c>
      <c r="G141">
        <v>35</v>
      </c>
      <c r="H141">
        <v>15.4108</v>
      </c>
      <c r="I141">
        <v>23</v>
      </c>
      <c r="J141">
        <v>14.207000000000001</v>
      </c>
      <c r="K141">
        <v>43</v>
      </c>
      <c r="L141">
        <v>19.1083</v>
      </c>
      <c r="M141">
        <v>39</v>
      </c>
      <c r="N141">
        <v>16.357299999999999</v>
      </c>
      <c r="O141">
        <v>31</v>
      </c>
      <c r="P141">
        <v>15.252000000000001</v>
      </c>
      <c r="Q141">
        <v>31</v>
      </c>
      <c r="R141">
        <v>12.220499999999999</v>
      </c>
      <c r="S141">
        <v>14</v>
      </c>
      <c r="T141">
        <v>10.9213</v>
      </c>
    </row>
    <row r="142" spans="1:20">
      <c r="A142" s="1" t="str">
        <f t="shared" si="2"/>
        <v>127-0.9-BST</v>
      </c>
      <c r="B142" t="s">
        <v>13</v>
      </c>
      <c r="C142">
        <v>127</v>
      </c>
      <c r="D142">
        <v>7</v>
      </c>
      <c r="E142">
        <v>0.9</v>
      </c>
      <c r="F142" t="s">
        <v>31</v>
      </c>
      <c r="G142">
        <v>16</v>
      </c>
      <c r="H142">
        <v>7.2099700000000002</v>
      </c>
      <c r="I142">
        <v>15</v>
      </c>
      <c r="J142">
        <v>11.179399999999999</v>
      </c>
      <c r="K142">
        <v>16</v>
      </c>
      <c r="L142">
        <v>8.8191900000000008</v>
      </c>
      <c r="M142">
        <v>16</v>
      </c>
      <c r="N142">
        <v>8.2688799999999993</v>
      </c>
      <c r="O142">
        <v>16</v>
      </c>
      <c r="P142">
        <v>8.5275599999999994</v>
      </c>
      <c r="Q142">
        <v>12</v>
      </c>
      <c r="R142">
        <v>6.5354299999999999</v>
      </c>
      <c r="S142">
        <v>15</v>
      </c>
      <c r="T142">
        <v>11.007899999999999</v>
      </c>
    </row>
    <row r="143" spans="1:20">
      <c r="A143" s="1" t="str">
        <f t="shared" si="2"/>
        <v>127-0.9-AVL</v>
      </c>
      <c r="B143" t="s">
        <v>13</v>
      </c>
      <c r="C143">
        <v>127</v>
      </c>
      <c r="D143">
        <v>7</v>
      </c>
      <c r="E143">
        <v>0.9</v>
      </c>
      <c r="F143" t="s">
        <v>32</v>
      </c>
      <c r="G143">
        <v>9</v>
      </c>
      <c r="H143">
        <v>6.2795300000000003</v>
      </c>
      <c r="I143">
        <v>8</v>
      </c>
      <c r="J143">
        <v>7.2356999999999996</v>
      </c>
      <c r="K143">
        <v>22</v>
      </c>
      <c r="L143">
        <v>16.833500000000001</v>
      </c>
      <c r="M143">
        <v>17</v>
      </c>
      <c r="N143">
        <v>13.769600000000001</v>
      </c>
      <c r="O143">
        <v>20</v>
      </c>
      <c r="P143">
        <v>14.3622</v>
      </c>
      <c r="Q143">
        <v>15</v>
      </c>
      <c r="R143">
        <v>10.803100000000001</v>
      </c>
      <c r="S143">
        <v>8</v>
      </c>
      <c r="T143">
        <v>5.7795300000000003</v>
      </c>
    </row>
    <row r="144" spans="1:20">
      <c r="A144" s="1" t="str">
        <f t="shared" si="2"/>
        <v>127-0.9-Treap</v>
      </c>
      <c r="B144" t="s">
        <v>13</v>
      </c>
      <c r="C144">
        <v>127</v>
      </c>
      <c r="D144">
        <v>7</v>
      </c>
      <c r="E144">
        <v>0.9</v>
      </c>
      <c r="F144" t="s">
        <v>33</v>
      </c>
      <c r="G144">
        <v>17</v>
      </c>
      <c r="H144">
        <v>7.9986899999999999</v>
      </c>
      <c r="I144">
        <v>19</v>
      </c>
      <c r="J144">
        <v>13.4268</v>
      </c>
      <c r="K144">
        <v>33</v>
      </c>
      <c r="L144">
        <v>11.9443</v>
      </c>
      <c r="M144">
        <v>20</v>
      </c>
      <c r="N144">
        <v>9.9652999999999992</v>
      </c>
      <c r="O144">
        <v>22</v>
      </c>
      <c r="P144">
        <v>9.2440899999999999</v>
      </c>
      <c r="Q144">
        <v>14</v>
      </c>
      <c r="R144">
        <v>7.7244099999999998</v>
      </c>
      <c r="S144">
        <v>12</v>
      </c>
      <c r="T144">
        <v>8.7873999999999999</v>
      </c>
    </row>
    <row r="145" spans="1:20">
      <c r="A145" s="1" t="str">
        <f t="shared" si="2"/>
        <v>127-0.9-Splay</v>
      </c>
      <c r="B145" t="s">
        <v>13</v>
      </c>
      <c r="C145">
        <v>127</v>
      </c>
      <c r="D145">
        <v>7</v>
      </c>
      <c r="E145">
        <v>0.9</v>
      </c>
      <c r="F145" t="s">
        <v>34</v>
      </c>
      <c r="G145">
        <v>35</v>
      </c>
      <c r="H145">
        <v>15.7087</v>
      </c>
      <c r="I145">
        <v>24</v>
      </c>
      <c r="J145">
        <v>14.327</v>
      </c>
      <c r="K145">
        <v>45</v>
      </c>
      <c r="L145">
        <v>19.035</v>
      </c>
      <c r="M145">
        <v>39</v>
      </c>
      <c r="N145">
        <v>16.246400000000001</v>
      </c>
      <c r="O145">
        <v>31</v>
      </c>
      <c r="P145">
        <v>15.252000000000001</v>
      </c>
      <c r="Q145">
        <v>31</v>
      </c>
      <c r="R145">
        <v>12.464600000000001</v>
      </c>
      <c r="S145">
        <v>14</v>
      </c>
      <c r="T145">
        <v>10.9213</v>
      </c>
    </row>
    <row r="146" spans="1:20">
      <c r="A146" s="1" t="str">
        <f t="shared" si="2"/>
        <v>255-0.1-BST</v>
      </c>
      <c r="B146" t="s">
        <v>14</v>
      </c>
      <c r="C146">
        <v>255</v>
      </c>
      <c r="D146">
        <v>8</v>
      </c>
      <c r="E146">
        <v>0.1</v>
      </c>
      <c r="F146" t="s">
        <v>31</v>
      </c>
      <c r="G146">
        <v>18</v>
      </c>
      <c r="H146">
        <v>8.6593300000000006</v>
      </c>
      <c r="I146">
        <v>18</v>
      </c>
      <c r="J146">
        <v>14.1732</v>
      </c>
      <c r="K146">
        <v>19</v>
      </c>
      <c r="L146">
        <v>10.4209</v>
      </c>
      <c r="M146">
        <v>17</v>
      </c>
      <c r="N146">
        <v>10.0092</v>
      </c>
      <c r="O146">
        <v>18</v>
      </c>
      <c r="P146">
        <v>9.9490200000000009</v>
      </c>
      <c r="Q146">
        <v>13</v>
      </c>
      <c r="R146">
        <v>7.8196099999999999</v>
      </c>
      <c r="S146">
        <v>17</v>
      </c>
      <c r="T146">
        <v>13.713699999999999</v>
      </c>
    </row>
    <row r="147" spans="1:20">
      <c r="A147" s="1" t="str">
        <f t="shared" si="2"/>
        <v>255-0.1-AVL</v>
      </c>
      <c r="B147" t="s">
        <v>14</v>
      </c>
      <c r="C147">
        <v>255</v>
      </c>
      <c r="D147">
        <v>8</v>
      </c>
      <c r="E147">
        <v>0.1</v>
      </c>
      <c r="F147" t="s">
        <v>32</v>
      </c>
      <c r="G147">
        <v>10</v>
      </c>
      <c r="H147">
        <v>7.1694300000000002</v>
      </c>
      <c r="I147">
        <v>9</v>
      </c>
      <c r="J147">
        <v>8.7130700000000001</v>
      </c>
      <c r="K147">
        <v>24</v>
      </c>
      <c r="L147">
        <v>18.7529</v>
      </c>
      <c r="M147">
        <v>19</v>
      </c>
      <c r="N147">
        <v>15.700699999999999</v>
      </c>
      <c r="O147">
        <v>22</v>
      </c>
      <c r="P147">
        <v>16.423500000000001</v>
      </c>
      <c r="Q147">
        <v>17</v>
      </c>
      <c r="R147">
        <v>12.901999999999999</v>
      </c>
      <c r="S147">
        <v>9</v>
      </c>
      <c r="T147">
        <v>6.9882400000000002</v>
      </c>
    </row>
    <row r="148" spans="1:20">
      <c r="A148" s="1" t="str">
        <f t="shared" si="2"/>
        <v>255-0.1-Treap</v>
      </c>
      <c r="B148" t="s">
        <v>14</v>
      </c>
      <c r="C148">
        <v>255</v>
      </c>
      <c r="D148">
        <v>8</v>
      </c>
      <c r="E148">
        <v>0.1</v>
      </c>
      <c r="F148" t="s">
        <v>33</v>
      </c>
      <c r="G148">
        <v>22</v>
      </c>
      <c r="H148">
        <v>10.022600000000001</v>
      </c>
      <c r="I148">
        <v>21</v>
      </c>
      <c r="J148">
        <v>16.6722</v>
      </c>
      <c r="K148">
        <v>32</v>
      </c>
      <c r="L148">
        <v>14.1595</v>
      </c>
      <c r="M148">
        <v>22</v>
      </c>
      <c r="N148">
        <v>12.107200000000001</v>
      </c>
      <c r="O148">
        <v>26</v>
      </c>
      <c r="P148">
        <v>11.254899999999999</v>
      </c>
      <c r="Q148">
        <v>18</v>
      </c>
      <c r="R148">
        <v>10.0314</v>
      </c>
      <c r="S148">
        <v>15</v>
      </c>
      <c r="T148">
        <v>11.470599999999999</v>
      </c>
    </row>
    <row r="149" spans="1:20">
      <c r="A149" s="1" t="str">
        <f t="shared" si="2"/>
        <v>255-0.1-Splay</v>
      </c>
      <c r="B149" t="s">
        <v>14</v>
      </c>
      <c r="C149">
        <v>255</v>
      </c>
      <c r="D149">
        <v>8</v>
      </c>
      <c r="E149">
        <v>0.1</v>
      </c>
      <c r="F149" t="s">
        <v>34</v>
      </c>
      <c r="G149">
        <v>45</v>
      </c>
      <c r="H149">
        <v>18.195399999999999</v>
      </c>
      <c r="I149">
        <v>26</v>
      </c>
      <c r="J149">
        <v>16.740200000000002</v>
      </c>
      <c r="K149">
        <v>41</v>
      </c>
      <c r="L149">
        <v>21.9359</v>
      </c>
      <c r="M149">
        <v>38</v>
      </c>
      <c r="N149">
        <v>18.7699</v>
      </c>
      <c r="O149">
        <v>39</v>
      </c>
      <c r="P149">
        <v>17.956900000000001</v>
      </c>
      <c r="Q149">
        <v>36</v>
      </c>
      <c r="R149">
        <v>14.9686</v>
      </c>
      <c r="S149">
        <v>20</v>
      </c>
      <c r="T149">
        <v>13.556900000000001</v>
      </c>
    </row>
    <row r="150" spans="1:20">
      <c r="A150" s="1" t="str">
        <f t="shared" si="2"/>
        <v>255-0.2-BST</v>
      </c>
      <c r="B150" t="s">
        <v>14</v>
      </c>
      <c r="C150">
        <v>255</v>
      </c>
      <c r="D150">
        <v>8</v>
      </c>
      <c r="E150">
        <v>0.2</v>
      </c>
      <c r="F150" t="s">
        <v>31</v>
      </c>
      <c r="G150">
        <v>18</v>
      </c>
      <c r="H150">
        <v>8.5044900000000005</v>
      </c>
      <c r="I150">
        <v>18</v>
      </c>
      <c r="J150">
        <v>14.016</v>
      </c>
      <c r="K150">
        <v>19</v>
      </c>
      <c r="L150">
        <v>10.2379</v>
      </c>
      <c r="M150">
        <v>17</v>
      </c>
      <c r="N150">
        <v>9.6666699999999999</v>
      </c>
      <c r="O150">
        <v>18</v>
      </c>
      <c r="P150">
        <v>9.9490200000000009</v>
      </c>
      <c r="Q150">
        <v>14</v>
      </c>
      <c r="R150">
        <v>7.87059</v>
      </c>
      <c r="S150">
        <v>17</v>
      </c>
      <c r="T150">
        <v>13.713699999999999</v>
      </c>
    </row>
    <row r="151" spans="1:20">
      <c r="A151" s="1" t="str">
        <f t="shared" si="2"/>
        <v>255-0.2-AVL</v>
      </c>
      <c r="B151" t="s">
        <v>14</v>
      </c>
      <c r="C151">
        <v>255</v>
      </c>
      <c r="D151">
        <v>8</v>
      </c>
      <c r="E151">
        <v>0.2</v>
      </c>
      <c r="F151" t="s">
        <v>32</v>
      </c>
      <c r="G151">
        <v>10</v>
      </c>
      <c r="H151">
        <v>7.20899</v>
      </c>
      <c r="I151">
        <v>9</v>
      </c>
      <c r="J151">
        <v>8.7462700000000009</v>
      </c>
      <c r="K151">
        <v>24</v>
      </c>
      <c r="L151">
        <v>18.875800000000002</v>
      </c>
      <c r="M151">
        <v>19</v>
      </c>
      <c r="N151">
        <v>15.8124</v>
      </c>
      <c r="O151">
        <v>22</v>
      </c>
      <c r="P151">
        <v>16.423500000000001</v>
      </c>
      <c r="Q151">
        <v>17</v>
      </c>
      <c r="R151">
        <v>12.960800000000001</v>
      </c>
      <c r="S151">
        <v>9</v>
      </c>
      <c r="T151">
        <v>6.9882400000000002</v>
      </c>
    </row>
    <row r="152" spans="1:20">
      <c r="A152" s="1" t="str">
        <f t="shared" si="2"/>
        <v>255-0.2-Treap</v>
      </c>
      <c r="B152" t="s">
        <v>14</v>
      </c>
      <c r="C152">
        <v>255</v>
      </c>
      <c r="D152">
        <v>8</v>
      </c>
      <c r="E152">
        <v>0.2</v>
      </c>
      <c r="F152" t="s">
        <v>33</v>
      </c>
      <c r="G152">
        <v>23</v>
      </c>
      <c r="H152">
        <v>10.2121</v>
      </c>
      <c r="I152">
        <v>22</v>
      </c>
      <c r="J152">
        <v>17.3688</v>
      </c>
      <c r="K152">
        <v>37</v>
      </c>
      <c r="L152">
        <v>14.1516</v>
      </c>
      <c r="M152">
        <v>23</v>
      </c>
      <c r="N152">
        <v>12.1922</v>
      </c>
      <c r="O152">
        <v>26</v>
      </c>
      <c r="P152">
        <v>11.254899999999999</v>
      </c>
      <c r="Q152">
        <v>17</v>
      </c>
      <c r="R152">
        <v>9.5137300000000007</v>
      </c>
      <c r="S152">
        <v>15</v>
      </c>
      <c r="T152">
        <v>11.470599999999999</v>
      </c>
    </row>
    <row r="153" spans="1:20">
      <c r="A153" s="1" t="str">
        <f t="shared" si="2"/>
        <v>255-0.2-Splay</v>
      </c>
      <c r="B153" t="s">
        <v>14</v>
      </c>
      <c r="C153">
        <v>255</v>
      </c>
      <c r="D153">
        <v>8</v>
      </c>
      <c r="E153">
        <v>0.2</v>
      </c>
      <c r="F153" t="s">
        <v>34</v>
      </c>
      <c r="G153">
        <v>47</v>
      </c>
      <c r="H153">
        <v>18.264700000000001</v>
      </c>
      <c r="I153">
        <v>26</v>
      </c>
      <c r="J153">
        <v>16.668199999999999</v>
      </c>
      <c r="K153">
        <v>43</v>
      </c>
      <c r="L153">
        <v>22.141200000000001</v>
      </c>
      <c r="M153">
        <v>42</v>
      </c>
      <c r="N153">
        <v>18.8261</v>
      </c>
      <c r="O153">
        <v>39</v>
      </c>
      <c r="P153">
        <v>17.956900000000001</v>
      </c>
      <c r="Q153">
        <v>32</v>
      </c>
      <c r="R153">
        <v>15.556900000000001</v>
      </c>
      <c r="S153">
        <v>20</v>
      </c>
      <c r="T153">
        <v>13.556900000000001</v>
      </c>
    </row>
    <row r="154" spans="1:20">
      <c r="A154" s="1" t="str">
        <f t="shared" si="2"/>
        <v>255-0.3-BST</v>
      </c>
      <c r="B154" t="s">
        <v>14</v>
      </c>
      <c r="C154">
        <v>255</v>
      </c>
      <c r="D154">
        <v>8</v>
      </c>
      <c r="E154">
        <v>0.3</v>
      </c>
      <c r="F154" t="s">
        <v>31</v>
      </c>
      <c r="G154">
        <v>19</v>
      </c>
      <c r="H154">
        <v>8.3113899999999994</v>
      </c>
      <c r="I154">
        <v>18</v>
      </c>
      <c r="J154">
        <v>13.353999999999999</v>
      </c>
      <c r="K154">
        <v>19</v>
      </c>
      <c r="L154">
        <v>10.058400000000001</v>
      </c>
      <c r="M154">
        <v>19</v>
      </c>
      <c r="N154">
        <v>9.4980399999999996</v>
      </c>
      <c r="O154">
        <v>18</v>
      </c>
      <c r="P154">
        <v>9.9490200000000009</v>
      </c>
      <c r="Q154">
        <v>13</v>
      </c>
      <c r="R154">
        <v>7.7176499999999999</v>
      </c>
      <c r="S154">
        <v>17</v>
      </c>
      <c r="T154">
        <v>13.713699999999999</v>
      </c>
    </row>
    <row r="155" spans="1:20">
      <c r="A155" s="1" t="str">
        <f t="shared" si="2"/>
        <v>255-0.3-AVL</v>
      </c>
      <c r="B155" t="s">
        <v>14</v>
      </c>
      <c r="C155">
        <v>255</v>
      </c>
      <c r="D155">
        <v>8</v>
      </c>
      <c r="E155">
        <v>0.3</v>
      </c>
      <c r="F155" t="s">
        <v>32</v>
      </c>
      <c r="G155">
        <v>10</v>
      </c>
      <c r="H155">
        <v>7.1966400000000004</v>
      </c>
      <c r="I155">
        <v>9</v>
      </c>
      <c r="J155">
        <v>8.8164099999999994</v>
      </c>
      <c r="K155">
        <v>24</v>
      </c>
      <c r="L155">
        <v>18.837</v>
      </c>
      <c r="M155">
        <v>19</v>
      </c>
      <c r="N155">
        <v>15.776899999999999</v>
      </c>
      <c r="O155">
        <v>22</v>
      </c>
      <c r="P155">
        <v>16.423500000000001</v>
      </c>
      <c r="Q155">
        <v>19</v>
      </c>
      <c r="R155">
        <v>12.9373</v>
      </c>
      <c r="S155">
        <v>9</v>
      </c>
      <c r="T155">
        <v>6.9882400000000002</v>
      </c>
    </row>
    <row r="156" spans="1:20">
      <c r="A156" s="1" t="str">
        <f t="shared" si="2"/>
        <v>255-0.3-Treap</v>
      </c>
      <c r="B156" t="s">
        <v>14</v>
      </c>
      <c r="C156">
        <v>255</v>
      </c>
      <c r="D156">
        <v>8</v>
      </c>
      <c r="E156">
        <v>0.3</v>
      </c>
      <c r="F156" t="s">
        <v>33</v>
      </c>
      <c r="G156">
        <v>20</v>
      </c>
      <c r="H156">
        <v>9.7147500000000004</v>
      </c>
      <c r="I156">
        <v>21</v>
      </c>
      <c r="J156">
        <v>16.416899999999998</v>
      </c>
      <c r="K156">
        <v>32</v>
      </c>
      <c r="L156">
        <v>13.5617</v>
      </c>
      <c r="M156">
        <v>22</v>
      </c>
      <c r="N156">
        <v>11.6366</v>
      </c>
      <c r="O156">
        <v>26</v>
      </c>
      <c r="P156">
        <v>11.254899999999999</v>
      </c>
      <c r="Q156">
        <v>20</v>
      </c>
      <c r="R156">
        <v>9.5960800000000006</v>
      </c>
      <c r="S156">
        <v>15</v>
      </c>
      <c r="T156">
        <v>11.470599999999999</v>
      </c>
    </row>
    <row r="157" spans="1:20">
      <c r="A157" s="1" t="str">
        <f t="shared" si="2"/>
        <v>255-0.3-Splay</v>
      </c>
      <c r="B157" t="s">
        <v>14</v>
      </c>
      <c r="C157">
        <v>255</v>
      </c>
      <c r="D157">
        <v>8</v>
      </c>
      <c r="E157">
        <v>0.3</v>
      </c>
      <c r="F157" t="s">
        <v>34</v>
      </c>
      <c r="G157">
        <v>45</v>
      </c>
      <c r="H157">
        <v>18.27</v>
      </c>
      <c r="I157">
        <v>28</v>
      </c>
      <c r="J157">
        <v>16.7316</v>
      </c>
      <c r="K157">
        <v>43</v>
      </c>
      <c r="L157">
        <v>22.2148</v>
      </c>
      <c r="M157">
        <v>40</v>
      </c>
      <c r="N157">
        <v>19.008700000000001</v>
      </c>
      <c r="O157">
        <v>39</v>
      </c>
      <c r="P157">
        <v>17.956900000000001</v>
      </c>
      <c r="Q157">
        <v>37</v>
      </c>
      <c r="R157">
        <v>15.6235</v>
      </c>
      <c r="S157">
        <v>20</v>
      </c>
      <c r="T157">
        <v>13.556900000000001</v>
      </c>
    </row>
    <row r="158" spans="1:20">
      <c r="A158" s="1" t="str">
        <f t="shared" si="2"/>
        <v>255-0.4-BST</v>
      </c>
      <c r="B158" t="s">
        <v>14</v>
      </c>
      <c r="C158">
        <v>255</v>
      </c>
      <c r="D158">
        <v>8</v>
      </c>
      <c r="E158">
        <v>0.4</v>
      </c>
      <c r="F158" t="s">
        <v>31</v>
      </c>
      <c r="G158">
        <v>19</v>
      </c>
      <c r="H158">
        <v>8.3535900000000005</v>
      </c>
      <c r="I158">
        <v>18</v>
      </c>
      <c r="J158">
        <v>13.5685</v>
      </c>
      <c r="K158">
        <v>19</v>
      </c>
      <c r="L158">
        <v>10.096399999999999</v>
      </c>
      <c r="M158">
        <v>19</v>
      </c>
      <c r="N158">
        <v>9.5715699999999995</v>
      </c>
      <c r="O158">
        <v>18</v>
      </c>
      <c r="P158">
        <v>9.9490200000000009</v>
      </c>
      <c r="Q158">
        <v>15</v>
      </c>
      <c r="R158">
        <v>7.81569</v>
      </c>
      <c r="S158">
        <v>17</v>
      </c>
      <c r="T158">
        <v>13.713699999999999</v>
      </c>
    </row>
    <row r="159" spans="1:20">
      <c r="A159" s="1" t="str">
        <f t="shared" si="2"/>
        <v>255-0.4-AVL</v>
      </c>
      <c r="B159" t="s">
        <v>14</v>
      </c>
      <c r="C159">
        <v>255</v>
      </c>
      <c r="D159">
        <v>8</v>
      </c>
      <c r="E159">
        <v>0.4</v>
      </c>
      <c r="F159" t="s">
        <v>32</v>
      </c>
      <c r="G159">
        <v>10</v>
      </c>
      <c r="H159">
        <v>7.2094800000000001</v>
      </c>
      <c r="I159">
        <v>9</v>
      </c>
      <c r="J159">
        <v>8.6898700000000009</v>
      </c>
      <c r="K159">
        <v>24</v>
      </c>
      <c r="L159">
        <v>18.910499999999999</v>
      </c>
      <c r="M159">
        <v>19</v>
      </c>
      <c r="N159">
        <v>15.788600000000001</v>
      </c>
      <c r="O159">
        <v>22</v>
      </c>
      <c r="P159">
        <v>16.423500000000001</v>
      </c>
      <c r="Q159">
        <v>17</v>
      </c>
      <c r="R159">
        <v>12.980399999999999</v>
      </c>
      <c r="S159">
        <v>9</v>
      </c>
      <c r="T159">
        <v>6.9882400000000002</v>
      </c>
    </row>
    <row r="160" spans="1:20">
      <c r="A160" s="1" t="str">
        <f t="shared" si="2"/>
        <v>255-0.4-Treap</v>
      </c>
      <c r="B160" t="s">
        <v>14</v>
      </c>
      <c r="C160">
        <v>255</v>
      </c>
      <c r="D160">
        <v>8</v>
      </c>
      <c r="E160">
        <v>0.4</v>
      </c>
      <c r="F160" t="s">
        <v>33</v>
      </c>
      <c r="G160">
        <v>21</v>
      </c>
      <c r="H160">
        <v>9.3889999999999993</v>
      </c>
      <c r="I160">
        <v>21</v>
      </c>
      <c r="J160">
        <v>16.180800000000001</v>
      </c>
      <c r="K160">
        <v>35</v>
      </c>
      <c r="L160">
        <v>13.185</v>
      </c>
      <c r="M160">
        <v>22</v>
      </c>
      <c r="N160">
        <v>11.230399999999999</v>
      </c>
      <c r="O160">
        <v>26</v>
      </c>
      <c r="P160">
        <v>11.254899999999999</v>
      </c>
      <c r="Q160">
        <v>16</v>
      </c>
      <c r="R160">
        <v>8.7843099999999996</v>
      </c>
      <c r="S160">
        <v>15</v>
      </c>
      <c r="T160">
        <v>11.470599999999999</v>
      </c>
    </row>
    <row r="161" spans="1:20">
      <c r="A161" s="1" t="str">
        <f t="shared" si="2"/>
        <v>255-0.4-Splay</v>
      </c>
      <c r="B161" t="s">
        <v>14</v>
      </c>
      <c r="C161">
        <v>255</v>
      </c>
      <c r="D161">
        <v>8</v>
      </c>
      <c r="E161">
        <v>0.4</v>
      </c>
      <c r="F161" t="s">
        <v>34</v>
      </c>
      <c r="G161">
        <v>45</v>
      </c>
      <c r="H161">
        <v>18.316099999999999</v>
      </c>
      <c r="I161">
        <v>30</v>
      </c>
      <c r="J161">
        <v>16.776599999999998</v>
      </c>
      <c r="K161">
        <v>45</v>
      </c>
      <c r="L161">
        <v>22.046399999999998</v>
      </c>
      <c r="M161">
        <v>44</v>
      </c>
      <c r="N161">
        <v>19.102</v>
      </c>
      <c r="O161">
        <v>39</v>
      </c>
      <c r="P161">
        <v>17.956900000000001</v>
      </c>
      <c r="Q161">
        <v>35</v>
      </c>
      <c r="R161">
        <v>15.396100000000001</v>
      </c>
      <c r="S161">
        <v>20</v>
      </c>
      <c r="T161">
        <v>13.556900000000001</v>
      </c>
    </row>
    <row r="162" spans="1:20">
      <c r="A162" s="1" t="str">
        <f t="shared" si="2"/>
        <v>255-0.5-BST</v>
      </c>
      <c r="B162" t="s">
        <v>14</v>
      </c>
      <c r="C162">
        <v>255</v>
      </c>
      <c r="D162">
        <v>8</v>
      </c>
      <c r="E162">
        <v>0.5</v>
      </c>
      <c r="F162" t="s">
        <v>31</v>
      </c>
      <c r="G162">
        <v>17</v>
      </c>
      <c r="H162">
        <v>8.3719000000000001</v>
      </c>
      <c r="I162">
        <v>17</v>
      </c>
      <c r="J162">
        <v>13.417400000000001</v>
      </c>
      <c r="K162">
        <v>18</v>
      </c>
      <c r="L162">
        <v>10.0588</v>
      </c>
      <c r="M162">
        <v>18</v>
      </c>
      <c r="N162">
        <v>9.5613100000000006</v>
      </c>
      <c r="O162">
        <v>18</v>
      </c>
      <c r="P162">
        <v>9.9490200000000009</v>
      </c>
      <c r="Q162">
        <v>12</v>
      </c>
      <c r="R162">
        <v>7.81569</v>
      </c>
      <c r="S162">
        <v>17</v>
      </c>
      <c r="T162">
        <v>13.713699999999999</v>
      </c>
    </row>
    <row r="163" spans="1:20">
      <c r="A163" s="1" t="str">
        <f t="shared" si="2"/>
        <v>255-0.5-AVL</v>
      </c>
      <c r="B163" t="s">
        <v>14</v>
      </c>
      <c r="C163">
        <v>255</v>
      </c>
      <c r="D163">
        <v>8</v>
      </c>
      <c r="E163">
        <v>0.5</v>
      </c>
      <c r="F163" t="s">
        <v>32</v>
      </c>
      <c r="G163">
        <v>10</v>
      </c>
      <c r="H163">
        <v>7.15543</v>
      </c>
      <c r="I163">
        <v>9</v>
      </c>
      <c r="J163">
        <v>8.4998699999999996</v>
      </c>
      <c r="K163">
        <v>24</v>
      </c>
      <c r="L163">
        <v>18.902000000000001</v>
      </c>
      <c r="M163">
        <v>19</v>
      </c>
      <c r="N163">
        <v>15.7668</v>
      </c>
      <c r="O163">
        <v>22</v>
      </c>
      <c r="P163">
        <v>16.423500000000001</v>
      </c>
      <c r="Q163">
        <v>19</v>
      </c>
      <c r="R163">
        <v>12.984299999999999</v>
      </c>
      <c r="S163">
        <v>9</v>
      </c>
      <c r="T163">
        <v>6.9882400000000002</v>
      </c>
    </row>
    <row r="164" spans="1:20">
      <c r="A164" s="1" t="str">
        <f t="shared" si="2"/>
        <v>255-0.5-Treap</v>
      </c>
      <c r="B164" t="s">
        <v>14</v>
      </c>
      <c r="C164">
        <v>255</v>
      </c>
      <c r="D164">
        <v>8</v>
      </c>
      <c r="E164">
        <v>0.5</v>
      </c>
      <c r="F164" t="s">
        <v>33</v>
      </c>
      <c r="G164">
        <v>21</v>
      </c>
      <c r="H164">
        <v>9.2699300000000004</v>
      </c>
      <c r="I164">
        <v>21</v>
      </c>
      <c r="J164">
        <v>15.9476</v>
      </c>
      <c r="K164">
        <v>38</v>
      </c>
      <c r="L164">
        <v>13.361800000000001</v>
      </c>
      <c r="M164">
        <v>22</v>
      </c>
      <c r="N164">
        <v>11.204700000000001</v>
      </c>
      <c r="O164">
        <v>26</v>
      </c>
      <c r="P164">
        <v>11.254899999999999</v>
      </c>
      <c r="Q164">
        <v>16</v>
      </c>
      <c r="R164">
        <v>8.8078400000000006</v>
      </c>
      <c r="S164">
        <v>15</v>
      </c>
      <c r="T164">
        <v>11.470599999999999</v>
      </c>
    </row>
    <row r="165" spans="1:20">
      <c r="A165" s="1" t="str">
        <f t="shared" si="2"/>
        <v>255-0.5-Splay</v>
      </c>
      <c r="B165" t="s">
        <v>14</v>
      </c>
      <c r="C165">
        <v>255</v>
      </c>
      <c r="D165">
        <v>8</v>
      </c>
      <c r="E165">
        <v>0.5</v>
      </c>
      <c r="F165" t="s">
        <v>34</v>
      </c>
      <c r="G165">
        <v>51</v>
      </c>
      <c r="H165">
        <v>18.4573</v>
      </c>
      <c r="I165">
        <v>27</v>
      </c>
      <c r="J165">
        <v>16.852</v>
      </c>
      <c r="K165">
        <v>49</v>
      </c>
      <c r="L165">
        <v>21.923400000000001</v>
      </c>
      <c r="M165">
        <v>42</v>
      </c>
      <c r="N165">
        <v>19.0379</v>
      </c>
      <c r="O165">
        <v>39</v>
      </c>
      <c r="P165">
        <v>17.956900000000001</v>
      </c>
      <c r="Q165">
        <v>37</v>
      </c>
      <c r="R165">
        <v>15.1647</v>
      </c>
      <c r="S165">
        <v>20</v>
      </c>
      <c r="T165">
        <v>13.556900000000001</v>
      </c>
    </row>
    <row r="166" spans="1:20">
      <c r="A166" s="1" t="str">
        <f t="shared" si="2"/>
        <v>255-0.6-BST</v>
      </c>
      <c r="B166" t="s">
        <v>14</v>
      </c>
      <c r="C166">
        <v>255</v>
      </c>
      <c r="D166">
        <v>8</v>
      </c>
      <c r="E166">
        <v>0.6</v>
      </c>
      <c r="F166" t="s">
        <v>31</v>
      </c>
      <c r="G166">
        <v>18</v>
      </c>
      <c r="H166">
        <v>8.3504900000000006</v>
      </c>
      <c r="I166">
        <v>18</v>
      </c>
      <c r="J166">
        <v>13.1988</v>
      </c>
      <c r="K166">
        <v>19</v>
      </c>
      <c r="L166">
        <v>10.083399999999999</v>
      </c>
      <c r="M166">
        <v>18</v>
      </c>
      <c r="N166">
        <v>9.5651399999999995</v>
      </c>
      <c r="O166">
        <v>18</v>
      </c>
      <c r="P166">
        <v>9.9490200000000009</v>
      </c>
      <c r="Q166">
        <v>14</v>
      </c>
      <c r="R166">
        <v>7.6980399999999998</v>
      </c>
      <c r="S166">
        <v>17</v>
      </c>
      <c r="T166">
        <v>13.713699999999999</v>
      </c>
    </row>
    <row r="167" spans="1:20">
      <c r="A167" s="1" t="str">
        <f t="shared" si="2"/>
        <v>255-0.6-AVL</v>
      </c>
      <c r="B167" t="s">
        <v>14</v>
      </c>
      <c r="C167">
        <v>255</v>
      </c>
      <c r="D167">
        <v>8</v>
      </c>
      <c r="E167">
        <v>0.6</v>
      </c>
      <c r="F167" t="s">
        <v>32</v>
      </c>
      <c r="G167">
        <v>10</v>
      </c>
      <c r="H167">
        <v>7.2039200000000001</v>
      </c>
      <c r="I167">
        <v>9</v>
      </c>
      <c r="J167">
        <v>8.7419600000000006</v>
      </c>
      <c r="K167">
        <v>24</v>
      </c>
      <c r="L167">
        <v>18.895900000000001</v>
      </c>
      <c r="M167">
        <v>19</v>
      </c>
      <c r="N167">
        <v>15.7806</v>
      </c>
      <c r="O167">
        <v>22</v>
      </c>
      <c r="P167">
        <v>16.423500000000001</v>
      </c>
      <c r="Q167">
        <v>17</v>
      </c>
      <c r="R167">
        <v>12.905900000000001</v>
      </c>
      <c r="S167">
        <v>9</v>
      </c>
      <c r="T167">
        <v>6.9882400000000002</v>
      </c>
    </row>
    <row r="168" spans="1:20">
      <c r="A168" s="1" t="str">
        <f t="shared" si="2"/>
        <v>255-0.6-Treap</v>
      </c>
      <c r="B168" t="s">
        <v>14</v>
      </c>
      <c r="C168">
        <v>255</v>
      </c>
      <c r="D168">
        <v>8</v>
      </c>
      <c r="E168">
        <v>0.6</v>
      </c>
      <c r="F168" t="s">
        <v>33</v>
      </c>
      <c r="G168">
        <v>20</v>
      </c>
      <c r="H168">
        <v>9.2725500000000007</v>
      </c>
      <c r="I168">
        <v>21</v>
      </c>
      <c r="J168">
        <v>15.5669</v>
      </c>
      <c r="K168">
        <v>37</v>
      </c>
      <c r="L168">
        <v>13.1492</v>
      </c>
      <c r="M168">
        <v>22</v>
      </c>
      <c r="N168">
        <v>11.1808</v>
      </c>
      <c r="O168">
        <v>26</v>
      </c>
      <c r="P168">
        <v>11.254899999999999</v>
      </c>
      <c r="Q168">
        <v>15</v>
      </c>
      <c r="R168">
        <v>9.1333300000000008</v>
      </c>
      <c r="S168">
        <v>15</v>
      </c>
      <c r="T168">
        <v>11.470599999999999</v>
      </c>
    </row>
    <row r="169" spans="1:20">
      <c r="A169" s="1" t="str">
        <f t="shared" si="2"/>
        <v>255-0.6-Splay</v>
      </c>
      <c r="B169" t="s">
        <v>14</v>
      </c>
      <c r="C169">
        <v>255</v>
      </c>
      <c r="D169">
        <v>8</v>
      </c>
      <c r="E169">
        <v>0.6</v>
      </c>
      <c r="F169" t="s">
        <v>34</v>
      </c>
      <c r="G169">
        <v>51</v>
      </c>
      <c r="H169">
        <v>18.430399999999999</v>
      </c>
      <c r="I169">
        <v>28</v>
      </c>
      <c r="J169">
        <v>16.9057</v>
      </c>
      <c r="K169">
        <v>49</v>
      </c>
      <c r="L169">
        <v>21.947700000000001</v>
      </c>
      <c r="M169">
        <v>47</v>
      </c>
      <c r="N169">
        <v>19.277999999999999</v>
      </c>
      <c r="O169">
        <v>39</v>
      </c>
      <c r="P169">
        <v>17.956900000000001</v>
      </c>
      <c r="Q169">
        <v>32</v>
      </c>
      <c r="R169">
        <v>15.3451</v>
      </c>
      <c r="S169">
        <v>20</v>
      </c>
      <c r="T169">
        <v>13.556900000000001</v>
      </c>
    </row>
    <row r="170" spans="1:20">
      <c r="A170" s="1" t="str">
        <f t="shared" si="2"/>
        <v>255-0.7-BST</v>
      </c>
      <c r="B170" t="s">
        <v>14</v>
      </c>
      <c r="C170">
        <v>255</v>
      </c>
      <c r="D170">
        <v>8</v>
      </c>
      <c r="E170">
        <v>0.7</v>
      </c>
      <c r="F170" t="s">
        <v>31</v>
      </c>
      <c r="G170">
        <v>17</v>
      </c>
      <c r="H170">
        <v>8.3995599999999992</v>
      </c>
      <c r="I170">
        <v>18</v>
      </c>
      <c r="J170">
        <v>13.394600000000001</v>
      </c>
      <c r="K170">
        <v>19</v>
      </c>
      <c r="L170">
        <v>10.0657</v>
      </c>
      <c r="M170">
        <v>19</v>
      </c>
      <c r="N170">
        <v>9.5075599999999998</v>
      </c>
      <c r="O170">
        <v>18</v>
      </c>
      <c r="P170">
        <v>9.9490200000000009</v>
      </c>
      <c r="Q170">
        <v>14</v>
      </c>
      <c r="R170">
        <v>7.6313700000000004</v>
      </c>
      <c r="S170">
        <v>17</v>
      </c>
      <c r="T170">
        <v>13.713699999999999</v>
      </c>
    </row>
    <row r="171" spans="1:20">
      <c r="A171" s="1" t="str">
        <f t="shared" si="2"/>
        <v>255-0.7-AVL</v>
      </c>
      <c r="B171" t="s">
        <v>14</v>
      </c>
      <c r="C171">
        <v>255</v>
      </c>
      <c r="D171">
        <v>8</v>
      </c>
      <c r="E171">
        <v>0.7</v>
      </c>
      <c r="F171" t="s">
        <v>32</v>
      </c>
      <c r="G171">
        <v>10</v>
      </c>
      <c r="H171">
        <v>7.2344200000000001</v>
      </c>
      <c r="I171">
        <v>9</v>
      </c>
      <c r="J171">
        <v>8.6034600000000001</v>
      </c>
      <c r="K171">
        <v>24</v>
      </c>
      <c r="L171">
        <v>18.9238</v>
      </c>
      <c r="M171">
        <v>19</v>
      </c>
      <c r="N171">
        <v>15.7742</v>
      </c>
      <c r="O171">
        <v>22</v>
      </c>
      <c r="P171">
        <v>16.423500000000001</v>
      </c>
      <c r="Q171">
        <v>19</v>
      </c>
      <c r="R171">
        <v>12.9373</v>
      </c>
      <c r="S171">
        <v>9</v>
      </c>
      <c r="T171">
        <v>6.9882400000000002</v>
      </c>
    </row>
    <row r="172" spans="1:20">
      <c r="A172" s="1" t="str">
        <f t="shared" si="2"/>
        <v>255-0.7-Treap</v>
      </c>
      <c r="B172" t="s">
        <v>14</v>
      </c>
      <c r="C172">
        <v>255</v>
      </c>
      <c r="D172">
        <v>8</v>
      </c>
      <c r="E172">
        <v>0.7</v>
      </c>
      <c r="F172" t="s">
        <v>33</v>
      </c>
      <c r="G172">
        <v>21</v>
      </c>
      <c r="H172">
        <v>9.3244000000000007</v>
      </c>
      <c r="I172">
        <v>22</v>
      </c>
      <c r="J172">
        <v>15.6714</v>
      </c>
      <c r="K172">
        <v>33</v>
      </c>
      <c r="L172">
        <v>13.2239</v>
      </c>
      <c r="M172">
        <v>24</v>
      </c>
      <c r="N172">
        <v>11.298999999999999</v>
      </c>
      <c r="O172">
        <v>26</v>
      </c>
      <c r="P172">
        <v>11.254899999999999</v>
      </c>
      <c r="Q172">
        <v>21</v>
      </c>
      <c r="R172">
        <v>9.9921600000000002</v>
      </c>
      <c r="S172">
        <v>15</v>
      </c>
      <c r="T172">
        <v>11.470599999999999</v>
      </c>
    </row>
    <row r="173" spans="1:20">
      <c r="A173" s="1" t="str">
        <f t="shared" si="2"/>
        <v>255-0.7-Splay</v>
      </c>
      <c r="B173" t="s">
        <v>14</v>
      </c>
      <c r="C173">
        <v>255</v>
      </c>
      <c r="D173">
        <v>8</v>
      </c>
      <c r="E173">
        <v>0.7</v>
      </c>
      <c r="F173" t="s">
        <v>34</v>
      </c>
      <c r="G173">
        <v>45</v>
      </c>
      <c r="H173">
        <v>18.318999999999999</v>
      </c>
      <c r="I173">
        <v>26</v>
      </c>
      <c r="J173">
        <v>16.894500000000001</v>
      </c>
      <c r="K173">
        <v>49</v>
      </c>
      <c r="L173">
        <v>21.951599999999999</v>
      </c>
      <c r="M173">
        <v>46</v>
      </c>
      <c r="N173">
        <v>19.155200000000001</v>
      </c>
      <c r="O173">
        <v>39</v>
      </c>
      <c r="P173">
        <v>17.956900000000001</v>
      </c>
      <c r="Q173">
        <v>32</v>
      </c>
      <c r="R173">
        <v>14.7804</v>
      </c>
      <c r="S173">
        <v>20</v>
      </c>
      <c r="T173">
        <v>13.556900000000001</v>
      </c>
    </row>
    <row r="174" spans="1:20">
      <c r="A174" s="1" t="str">
        <f t="shared" si="2"/>
        <v>255-0.8-BST</v>
      </c>
      <c r="B174" t="s">
        <v>14</v>
      </c>
      <c r="C174">
        <v>255</v>
      </c>
      <c r="D174">
        <v>8</v>
      </c>
      <c r="E174">
        <v>0.8</v>
      </c>
      <c r="F174" t="s">
        <v>31</v>
      </c>
      <c r="G174">
        <v>16</v>
      </c>
      <c r="H174">
        <v>8.4058799999999998</v>
      </c>
      <c r="I174">
        <v>19</v>
      </c>
      <c r="J174">
        <v>14.008599999999999</v>
      </c>
      <c r="K174">
        <v>20</v>
      </c>
      <c r="L174">
        <v>10.1614</v>
      </c>
      <c r="M174">
        <v>18</v>
      </c>
      <c r="N174">
        <v>9.6490200000000002</v>
      </c>
      <c r="O174">
        <v>18</v>
      </c>
      <c r="P174">
        <v>9.9490200000000009</v>
      </c>
      <c r="Q174">
        <v>14</v>
      </c>
      <c r="R174">
        <v>7.8548999999999998</v>
      </c>
      <c r="S174">
        <v>17</v>
      </c>
      <c r="T174">
        <v>13.713699999999999</v>
      </c>
    </row>
    <row r="175" spans="1:20">
      <c r="A175" s="1" t="str">
        <f t="shared" si="2"/>
        <v>255-0.8-AVL</v>
      </c>
      <c r="B175" t="s">
        <v>14</v>
      </c>
      <c r="C175">
        <v>255</v>
      </c>
      <c r="D175">
        <v>8</v>
      </c>
      <c r="E175">
        <v>0.8</v>
      </c>
      <c r="F175" t="s">
        <v>32</v>
      </c>
      <c r="G175">
        <v>10</v>
      </c>
      <c r="H175">
        <v>7.2343099999999998</v>
      </c>
      <c r="I175">
        <v>9</v>
      </c>
      <c r="J175">
        <v>8.5792800000000007</v>
      </c>
      <c r="K175">
        <v>24</v>
      </c>
      <c r="L175">
        <v>18.891500000000001</v>
      </c>
      <c r="M175">
        <v>19</v>
      </c>
      <c r="N175">
        <v>15.782999999999999</v>
      </c>
      <c r="O175">
        <v>22</v>
      </c>
      <c r="P175">
        <v>16.423500000000001</v>
      </c>
      <c r="Q175">
        <v>19</v>
      </c>
      <c r="R175">
        <v>12.980399999999999</v>
      </c>
      <c r="S175">
        <v>9</v>
      </c>
      <c r="T175">
        <v>6.9882400000000002</v>
      </c>
    </row>
    <row r="176" spans="1:20">
      <c r="A176" s="1" t="str">
        <f t="shared" si="2"/>
        <v>255-0.8-Treap</v>
      </c>
      <c r="B176" t="s">
        <v>14</v>
      </c>
      <c r="C176">
        <v>255</v>
      </c>
      <c r="D176">
        <v>8</v>
      </c>
      <c r="E176">
        <v>0.8</v>
      </c>
      <c r="F176" t="s">
        <v>33</v>
      </c>
      <c r="G176">
        <v>20</v>
      </c>
      <c r="H176">
        <v>9.2761399999999998</v>
      </c>
      <c r="I176">
        <v>21</v>
      </c>
      <c r="J176">
        <v>15.810499999999999</v>
      </c>
      <c r="K176">
        <v>35</v>
      </c>
      <c r="L176">
        <v>13.250299999999999</v>
      </c>
      <c r="M176">
        <v>22</v>
      </c>
      <c r="N176">
        <v>11.2399</v>
      </c>
      <c r="O176">
        <v>26</v>
      </c>
      <c r="P176">
        <v>11.254899999999999</v>
      </c>
      <c r="Q176">
        <v>20</v>
      </c>
      <c r="R176">
        <v>9.6235300000000006</v>
      </c>
      <c r="S176">
        <v>15</v>
      </c>
      <c r="T176">
        <v>11.470599999999999</v>
      </c>
    </row>
    <row r="177" spans="1:20">
      <c r="A177" s="1" t="str">
        <f t="shared" si="2"/>
        <v>255-0.8-Splay</v>
      </c>
      <c r="B177" t="s">
        <v>14</v>
      </c>
      <c r="C177">
        <v>255</v>
      </c>
      <c r="D177">
        <v>8</v>
      </c>
      <c r="E177">
        <v>0.8</v>
      </c>
      <c r="F177" t="s">
        <v>34</v>
      </c>
      <c r="G177">
        <v>43</v>
      </c>
      <c r="H177">
        <v>18.377800000000001</v>
      </c>
      <c r="I177">
        <v>27</v>
      </c>
      <c r="J177">
        <v>17.0425</v>
      </c>
      <c r="K177">
        <v>47</v>
      </c>
      <c r="L177">
        <v>22.022500000000001</v>
      </c>
      <c r="M177">
        <v>46</v>
      </c>
      <c r="N177">
        <v>19.262599999999999</v>
      </c>
      <c r="O177">
        <v>39</v>
      </c>
      <c r="P177">
        <v>17.956900000000001</v>
      </c>
      <c r="Q177">
        <v>38</v>
      </c>
      <c r="R177">
        <v>15.737299999999999</v>
      </c>
      <c r="S177">
        <v>20</v>
      </c>
      <c r="T177">
        <v>13.556900000000001</v>
      </c>
    </row>
    <row r="178" spans="1:20">
      <c r="A178" s="1" t="str">
        <f t="shared" si="2"/>
        <v>255-0.9-BST</v>
      </c>
      <c r="B178" t="s">
        <v>14</v>
      </c>
      <c r="C178">
        <v>255</v>
      </c>
      <c r="D178">
        <v>8</v>
      </c>
      <c r="E178">
        <v>0.9</v>
      </c>
      <c r="F178" t="s">
        <v>31</v>
      </c>
      <c r="G178">
        <v>18</v>
      </c>
      <c r="H178">
        <v>8.2111099999999997</v>
      </c>
      <c r="I178">
        <v>18</v>
      </c>
      <c r="J178">
        <v>13.194699999999999</v>
      </c>
      <c r="K178">
        <v>19</v>
      </c>
      <c r="L178">
        <v>9.9683399999999995</v>
      </c>
      <c r="M178">
        <v>18</v>
      </c>
      <c r="N178">
        <v>9.45505</v>
      </c>
      <c r="O178">
        <v>18</v>
      </c>
      <c r="P178">
        <v>9.9490200000000009</v>
      </c>
      <c r="Q178">
        <v>13</v>
      </c>
      <c r="R178">
        <v>7.4980399999999996</v>
      </c>
      <c r="S178">
        <v>17</v>
      </c>
      <c r="T178">
        <v>13.713699999999999</v>
      </c>
    </row>
    <row r="179" spans="1:20">
      <c r="A179" s="1" t="str">
        <f t="shared" si="2"/>
        <v>255-0.9-AVL</v>
      </c>
      <c r="B179" t="s">
        <v>14</v>
      </c>
      <c r="C179">
        <v>255</v>
      </c>
      <c r="D179">
        <v>8</v>
      </c>
      <c r="E179">
        <v>0.9</v>
      </c>
      <c r="F179" t="s">
        <v>32</v>
      </c>
      <c r="G179">
        <v>10</v>
      </c>
      <c r="H179">
        <v>7.2189500000000004</v>
      </c>
      <c r="I179">
        <v>9</v>
      </c>
      <c r="J179">
        <v>8.7708499999999994</v>
      </c>
      <c r="K179">
        <v>24</v>
      </c>
      <c r="L179">
        <v>18.895399999999999</v>
      </c>
      <c r="M179">
        <v>19</v>
      </c>
      <c r="N179">
        <v>15.796099999999999</v>
      </c>
      <c r="O179">
        <v>22</v>
      </c>
      <c r="P179">
        <v>16.423500000000001</v>
      </c>
      <c r="Q179">
        <v>17</v>
      </c>
      <c r="R179">
        <v>12.8941</v>
      </c>
      <c r="S179">
        <v>9</v>
      </c>
      <c r="T179">
        <v>6.9882400000000002</v>
      </c>
    </row>
    <row r="180" spans="1:20">
      <c r="A180" s="1" t="str">
        <f t="shared" si="2"/>
        <v>255-0.9-Treap</v>
      </c>
      <c r="B180" t="s">
        <v>14</v>
      </c>
      <c r="C180">
        <v>255</v>
      </c>
      <c r="D180">
        <v>8</v>
      </c>
      <c r="E180">
        <v>0.9</v>
      </c>
      <c r="F180" t="s">
        <v>33</v>
      </c>
      <c r="G180">
        <v>20</v>
      </c>
      <c r="H180">
        <v>9.1647099999999995</v>
      </c>
      <c r="I180">
        <v>21</v>
      </c>
      <c r="J180">
        <v>15.628</v>
      </c>
      <c r="K180">
        <v>33</v>
      </c>
      <c r="L180">
        <v>13.210900000000001</v>
      </c>
      <c r="M180">
        <v>23</v>
      </c>
      <c r="N180">
        <v>11.272500000000001</v>
      </c>
      <c r="O180">
        <v>26</v>
      </c>
      <c r="P180">
        <v>11.254899999999999</v>
      </c>
      <c r="Q180">
        <v>19</v>
      </c>
      <c r="R180">
        <v>8.8039199999999997</v>
      </c>
      <c r="S180">
        <v>15</v>
      </c>
      <c r="T180">
        <v>11.470599999999999</v>
      </c>
    </row>
    <row r="181" spans="1:20">
      <c r="A181" s="1" t="str">
        <f t="shared" si="2"/>
        <v>255-0.9-Splay</v>
      </c>
      <c r="B181" t="s">
        <v>14</v>
      </c>
      <c r="C181">
        <v>255</v>
      </c>
      <c r="D181">
        <v>8</v>
      </c>
      <c r="E181">
        <v>0.9</v>
      </c>
      <c r="F181" t="s">
        <v>34</v>
      </c>
      <c r="G181">
        <v>43</v>
      </c>
      <c r="H181">
        <v>18.483699999999999</v>
      </c>
      <c r="I181">
        <v>27</v>
      </c>
      <c r="J181">
        <v>17.060099999999998</v>
      </c>
      <c r="K181">
        <v>49</v>
      </c>
      <c r="L181">
        <v>21.9574</v>
      </c>
      <c r="M181">
        <v>44</v>
      </c>
      <c r="N181">
        <v>19.1784</v>
      </c>
      <c r="O181">
        <v>39</v>
      </c>
      <c r="P181">
        <v>17.956900000000001</v>
      </c>
      <c r="Q181">
        <v>32</v>
      </c>
      <c r="R181">
        <v>15.698</v>
      </c>
      <c r="S181">
        <v>20</v>
      </c>
      <c r="T181">
        <v>13.556900000000001</v>
      </c>
    </row>
    <row r="182" spans="1:20">
      <c r="A182" s="1" t="str">
        <f t="shared" si="2"/>
        <v>511-0.1-BST</v>
      </c>
      <c r="B182" t="s">
        <v>15</v>
      </c>
      <c r="C182">
        <v>511</v>
      </c>
      <c r="D182">
        <v>9</v>
      </c>
      <c r="E182">
        <v>0.1</v>
      </c>
      <c r="F182" t="s">
        <v>31</v>
      </c>
      <c r="G182">
        <v>22</v>
      </c>
      <c r="H182">
        <v>10.0329</v>
      </c>
      <c r="I182">
        <v>21</v>
      </c>
      <c r="J182">
        <v>16.605699999999999</v>
      </c>
      <c r="K182">
        <v>22</v>
      </c>
      <c r="L182">
        <v>11.8637</v>
      </c>
      <c r="M182">
        <v>22</v>
      </c>
      <c r="N182">
        <v>11.304</v>
      </c>
      <c r="O182">
        <v>21</v>
      </c>
      <c r="P182">
        <v>11.401199999999999</v>
      </c>
      <c r="Q182">
        <v>16</v>
      </c>
      <c r="R182">
        <v>9.0841499999999993</v>
      </c>
      <c r="S182">
        <v>20</v>
      </c>
      <c r="T182">
        <v>16.471599999999999</v>
      </c>
    </row>
    <row r="183" spans="1:20">
      <c r="A183" s="1" t="str">
        <f t="shared" si="2"/>
        <v>511-0.1-AVL</v>
      </c>
      <c r="B183" t="s">
        <v>15</v>
      </c>
      <c r="C183">
        <v>511</v>
      </c>
      <c r="D183">
        <v>9</v>
      </c>
      <c r="E183">
        <v>0.1</v>
      </c>
      <c r="F183" t="s">
        <v>32</v>
      </c>
      <c r="G183">
        <v>11</v>
      </c>
      <c r="H183">
        <v>8.2017500000000005</v>
      </c>
      <c r="I183">
        <v>10</v>
      </c>
      <c r="J183">
        <v>9.9176099999999998</v>
      </c>
      <c r="K183">
        <v>26</v>
      </c>
      <c r="L183">
        <v>20.996700000000001</v>
      </c>
      <c r="M183">
        <v>21</v>
      </c>
      <c r="N183">
        <v>17.8095</v>
      </c>
      <c r="O183">
        <v>24</v>
      </c>
      <c r="P183">
        <v>18.326799999999999</v>
      </c>
      <c r="Q183">
        <v>19</v>
      </c>
      <c r="R183">
        <v>14.843400000000001</v>
      </c>
      <c r="S183">
        <v>10</v>
      </c>
      <c r="T183">
        <v>8.0724099999999996</v>
      </c>
    </row>
    <row r="184" spans="1:20">
      <c r="A184" s="1" t="str">
        <f t="shared" si="2"/>
        <v>511-0.1-Treap</v>
      </c>
      <c r="B184" t="s">
        <v>15</v>
      </c>
      <c r="C184">
        <v>511</v>
      </c>
      <c r="D184">
        <v>9</v>
      </c>
      <c r="E184">
        <v>0.1</v>
      </c>
      <c r="F184" t="s">
        <v>33</v>
      </c>
      <c r="G184">
        <v>21</v>
      </c>
      <c r="H184">
        <v>10.521699999999999</v>
      </c>
      <c r="I184">
        <v>21</v>
      </c>
      <c r="J184">
        <v>17.779</v>
      </c>
      <c r="K184">
        <v>34</v>
      </c>
      <c r="L184">
        <v>14.440300000000001</v>
      </c>
      <c r="M184">
        <v>22</v>
      </c>
      <c r="N184">
        <v>12.4716</v>
      </c>
      <c r="O184">
        <v>30</v>
      </c>
      <c r="P184">
        <v>13.0176</v>
      </c>
      <c r="Q184">
        <v>21</v>
      </c>
      <c r="R184">
        <v>10.4618</v>
      </c>
      <c r="S184">
        <v>17</v>
      </c>
      <c r="T184">
        <v>14.698600000000001</v>
      </c>
    </row>
    <row r="185" spans="1:20">
      <c r="A185" s="1" t="str">
        <f t="shared" si="2"/>
        <v>511-0.1-Splay</v>
      </c>
      <c r="B185" t="s">
        <v>15</v>
      </c>
      <c r="C185">
        <v>511</v>
      </c>
      <c r="D185">
        <v>9</v>
      </c>
      <c r="E185">
        <v>0.1</v>
      </c>
      <c r="F185" t="s">
        <v>34</v>
      </c>
      <c r="G185">
        <v>55</v>
      </c>
      <c r="H185">
        <v>21.1052</v>
      </c>
      <c r="I185">
        <v>34</v>
      </c>
      <c r="J185">
        <v>19.717500000000001</v>
      </c>
      <c r="K185">
        <v>57</v>
      </c>
      <c r="L185">
        <v>24.4847</v>
      </c>
      <c r="M185">
        <v>46</v>
      </c>
      <c r="N185">
        <v>21.804300000000001</v>
      </c>
      <c r="O185">
        <v>47</v>
      </c>
      <c r="P185">
        <v>20.9178</v>
      </c>
      <c r="Q185">
        <v>48</v>
      </c>
      <c r="R185">
        <v>18.295500000000001</v>
      </c>
      <c r="S185">
        <v>22</v>
      </c>
      <c r="T185">
        <v>16.401199999999999</v>
      </c>
    </row>
    <row r="186" spans="1:20">
      <c r="A186" s="1" t="str">
        <f t="shared" si="2"/>
        <v>511-0.2-BST</v>
      </c>
      <c r="B186" t="s">
        <v>15</v>
      </c>
      <c r="C186">
        <v>511</v>
      </c>
      <c r="D186">
        <v>9</v>
      </c>
      <c r="E186">
        <v>0.2</v>
      </c>
      <c r="F186" t="s">
        <v>31</v>
      </c>
      <c r="G186">
        <v>21</v>
      </c>
      <c r="H186">
        <v>9.9408399999999997</v>
      </c>
      <c r="I186">
        <v>20</v>
      </c>
      <c r="J186">
        <v>16.2638</v>
      </c>
      <c r="K186">
        <v>21</v>
      </c>
      <c r="L186">
        <v>11.6791</v>
      </c>
      <c r="M186">
        <v>21</v>
      </c>
      <c r="N186">
        <v>11.0884</v>
      </c>
      <c r="O186">
        <v>21</v>
      </c>
      <c r="P186">
        <v>11.401199999999999</v>
      </c>
      <c r="Q186">
        <v>15</v>
      </c>
      <c r="R186">
        <v>9.2700600000000009</v>
      </c>
      <c r="S186">
        <v>20</v>
      </c>
      <c r="T186">
        <v>16.471599999999999</v>
      </c>
    </row>
    <row r="187" spans="1:20">
      <c r="A187" s="1" t="str">
        <f t="shared" si="2"/>
        <v>511-0.2-AVL</v>
      </c>
      <c r="B187" t="s">
        <v>15</v>
      </c>
      <c r="C187">
        <v>511</v>
      </c>
      <c r="D187">
        <v>9</v>
      </c>
      <c r="E187">
        <v>0.2</v>
      </c>
      <c r="F187" t="s">
        <v>32</v>
      </c>
      <c r="G187">
        <v>11</v>
      </c>
      <c r="H187">
        <v>8.2103699999999993</v>
      </c>
      <c r="I187">
        <v>10</v>
      </c>
      <c r="J187">
        <v>9.9053199999999997</v>
      </c>
      <c r="K187">
        <v>26</v>
      </c>
      <c r="L187">
        <v>20.912600000000001</v>
      </c>
      <c r="M187">
        <v>21</v>
      </c>
      <c r="N187">
        <v>17.800699999999999</v>
      </c>
      <c r="O187">
        <v>24</v>
      </c>
      <c r="P187">
        <v>18.326799999999999</v>
      </c>
      <c r="Q187">
        <v>21</v>
      </c>
      <c r="R187">
        <v>14.9785</v>
      </c>
      <c r="S187">
        <v>10</v>
      </c>
      <c r="T187">
        <v>8.0724099999999996</v>
      </c>
    </row>
    <row r="188" spans="1:20">
      <c r="A188" s="1" t="str">
        <f t="shared" si="2"/>
        <v>511-0.2-Treap</v>
      </c>
      <c r="B188" t="s">
        <v>15</v>
      </c>
      <c r="C188">
        <v>511</v>
      </c>
      <c r="D188">
        <v>9</v>
      </c>
      <c r="E188">
        <v>0.2</v>
      </c>
      <c r="F188" t="s">
        <v>33</v>
      </c>
      <c r="G188">
        <v>24</v>
      </c>
      <c r="H188">
        <v>10.8569</v>
      </c>
      <c r="I188">
        <v>24</v>
      </c>
      <c r="J188">
        <v>18.567699999999999</v>
      </c>
      <c r="K188">
        <v>34</v>
      </c>
      <c r="L188">
        <v>14.7378</v>
      </c>
      <c r="M188">
        <v>24</v>
      </c>
      <c r="N188">
        <v>12.7081</v>
      </c>
      <c r="O188">
        <v>30</v>
      </c>
      <c r="P188">
        <v>13.0176</v>
      </c>
      <c r="Q188">
        <v>19</v>
      </c>
      <c r="R188">
        <v>10.395300000000001</v>
      </c>
      <c r="S188">
        <v>17</v>
      </c>
      <c r="T188">
        <v>14.698600000000001</v>
      </c>
    </row>
    <row r="189" spans="1:20">
      <c r="A189" s="1" t="str">
        <f t="shared" si="2"/>
        <v>511-0.2-Splay</v>
      </c>
      <c r="B189" t="s">
        <v>15</v>
      </c>
      <c r="C189">
        <v>511</v>
      </c>
      <c r="D189">
        <v>9</v>
      </c>
      <c r="E189">
        <v>0.2</v>
      </c>
      <c r="F189" t="s">
        <v>34</v>
      </c>
      <c r="G189">
        <v>57</v>
      </c>
      <c r="H189">
        <v>21.110199999999999</v>
      </c>
      <c r="I189">
        <v>32</v>
      </c>
      <c r="J189">
        <v>19.5625</v>
      </c>
      <c r="K189">
        <v>55</v>
      </c>
      <c r="L189">
        <v>24.974599999999999</v>
      </c>
      <c r="M189">
        <v>48</v>
      </c>
      <c r="N189">
        <v>21.700299999999999</v>
      </c>
      <c r="O189">
        <v>47</v>
      </c>
      <c r="P189">
        <v>20.9178</v>
      </c>
      <c r="Q189">
        <v>40</v>
      </c>
      <c r="R189">
        <v>18.283799999999999</v>
      </c>
      <c r="S189">
        <v>22</v>
      </c>
      <c r="T189">
        <v>16.401199999999999</v>
      </c>
    </row>
    <row r="190" spans="1:20">
      <c r="A190" s="1" t="str">
        <f t="shared" si="2"/>
        <v>511-0.3-BST</v>
      </c>
      <c r="B190" t="s">
        <v>15</v>
      </c>
      <c r="C190">
        <v>511</v>
      </c>
      <c r="D190">
        <v>9</v>
      </c>
      <c r="E190">
        <v>0.3</v>
      </c>
      <c r="F190" t="s">
        <v>31</v>
      </c>
      <c r="G190">
        <v>22</v>
      </c>
      <c r="H190">
        <v>9.9152900000000006</v>
      </c>
      <c r="I190">
        <v>22</v>
      </c>
      <c r="J190">
        <v>16.049700000000001</v>
      </c>
      <c r="K190">
        <v>23</v>
      </c>
      <c r="L190">
        <v>11.6899</v>
      </c>
      <c r="M190">
        <v>22</v>
      </c>
      <c r="N190">
        <v>11.182</v>
      </c>
      <c r="O190">
        <v>21</v>
      </c>
      <c r="P190">
        <v>11.401199999999999</v>
      </c>
      <c r="Q190">
        <v>15</v>
      </c>
      <c r="R190">
        <v>9.0234799999999993</v>
      </c>
      <c r="S190">
        <v>20</v>
      </c>
      <c r="T190">
        <v>16.471599999999999</v>
      </c>
    </row>
    <row r="191" spans="1:20">
      <c r="A191" s="1" t="str">
        <f t="shared" si="2"/>
        <v>511-0.3-AVL</v>
      </c>
      <c r="B191" t="s">
        <v>15</v>
      </c>
      <c r="C191">
        <v>511</v>
      </c>
      <c r="D191">
        <v>9</v>
      </c>
      <c r="E191">
        <v>0.3</v>
      </c>
      <c r="F191" t="s">
        <v>32</v>
      </c>
      <c r="G191">
        <v>11</v>
      </c>
      <c r="H191">
        <v>8.2032399999999992</v>
      </c>
      <c r="I191">
        <v>10</v>
      </c>
      <c r="J191">
        <v>9.8640600000000003</v>
      </c>
      <c r="K191">
        <v>26</v>
      </c>
      <c r="L191">
        <v>20.894100000000002</v>
      </c>
      <c r="M191">
        <v>21</v>
      </c>
      <c r="N191">
        <v>17.8156</v>
      </c>
      <c r="O191">
        <v>24</v>
      </c>
      <c r="P191">
        <v>18.326799999999999</v>
      </c>
      <c r="Q191">
        <v>21</v>
      </c>
      <c r="R191">
        <v>14.988300000000001</v>
      </c>
      <c r="S191">
        <v>10</v>
      </c>
      <c r="T191">
        <v>8.0724099999999996</v>
      </c>
    </row>
    <row r="192" spans="1:20">
      <c r="A192" s="1" t="str">
        <f t="shared" si="2"/>
        <v>511-0.3-Treap</v>
      </c>
      <c r="B192" t="s">
        <v>15</v>
      </c>
      <c r="C192">
        <v>511</v>
      </c>
      <c r="D192">
        <v>9</v>
      </c>
      <c r="E192">
        <v>0.3</v>
      </c>
      <c r="F192" t="s">
        <v>33</v>
      </c>
      <c r="G192">
        <v>23</v>
      </c>
      <c r="H192">
        <v>10.735799999999999</v>
      </c>
      <c r="I192">
        <v>23</v>
      </c>
      <c r="J192">
        <v>18.005400000000002</v>
      </c>
      <c r="K192">
        <v>39</v>
      </c>
      <c r="L192">
        <v>14.6975</v>
      </c>
      <c r="M192">
        <v>24</v>
      </c>
      <c r="N192">
        <v>12.670999999999999</v>
      </c>
      <c r="O192">
        <v>30</v>
      </c>
      <c r="P192">
        <v>13.0176</v>
      </c>
      <c r="Q192">
        <v>20</v>
      </c>
      <c r="R192">
        <v>10.690799999999999</v>
      </c>
      <c r="S192">
        <v>17</v>
      </c>
      <c r="T192">
        <v>14.698600000000001</v>
      </c>
    </row>
    <row r="193" spans="1:20">
      <c r="A193" s="1" t="str">
        <f t="shared" si="2"/>
        <v>511-0.3-Splay</v>
      </c>
      <c r="B193" t="s">
        <v>15</v>
      </c>
      <c r="C193">
        <v>511</v>
      </c>
      <c r="D193">
        <v>9</v>
      </c>
      <c r="E193">
        <v>0.3</v>
      </c>
      <c r="F193" t="s">
        <v>34</v>
      </c>
      <c r="G193">
        <v>53</v>
      </c>
      <c r="H193">
        <v>21.166</v>
      </c>
      <c r="I193">
        <v>30</v>
      </c>
      <c r="J193">
        <v>19.627199999999998</v>
      </c>
      <c r="K193">
        <v>49</v>
      </c>
      <c r="L193">
        <v>25.034400000000002</v>
      </c>
      <c r="M193">
        <v>50</v>
      </c>
      <c r="N193">
        <v>21.9376</v>
      </c>
      <c r="O193">
        <v>47</v>
      </c>
      <c r="P193">
        <v>20.9178</v>
      </c>
      <c r="Q193">
        <v>40</v>
      </c>
      <c r="R193">
        <v>18.0489</v>
      </c>
      <c r="S193">
        <v>22</v>
      </c>
      <c r="T193">
        <v>16.401199999999999</v>
      </c>
    </row>
    <row r="194" spans="1:20">
      <c r="A194" s="1" t="str">
        <f t="shared" si="2"/>
        <v>511-0.4-BST</v>
      </c>
      <c r="B194" t="s">
        <v>15</v>
      </c>
      <c r="C194">
        <v>511</v>
      </c>
      <c r="D194">
        <v>9</v>
      </c>
      <c r="E194">
        <v>0.4</v>
      </c>
      <c r="F194" t="s">
        <v>31</v>
      </c>
      <c r="G194">
        <v>22</v>
      </c>
      <c r="H194">
        <v>9.8443100000000001</v>
      </c>
      <c r="I194">
        <v>22</v>
      </c>
      <c r="J194">
        <v>16.2898</v>
      </c>
      <c r="K194">
        <v>23</v>
      </c>
      <c r="L194">
        <v>11.5085</v>
      </c>
      <c r="M194">
        <v>22</v>
      </c>
      <c r="N194">
        <v>10.9643</v>
      </c>
      <c r="O194">
        <v>21</v>
      </c>
      <c r="P194">
        <v>11.401199999999999</v>
      </c>
      <c r="Q194">
        <v>16</v>
      </c>
      <c r="R194">
        <v>8.9902200000000008</v>
      </c>
      <c r="S194">
        <v>20</v>
      </c>
      <c r="T194">
        <v>16.471599999999999</v>
      </c>
    </row>
    <row r="195" spans="1:20">
      <c r="A195" s="1" t="str">
        <f t="shared" ref="A195:A258" si="3">C195&amp;"-"&amp;E195&amp;"-"&amp;F195</f>
        <v>511-0.4-AVL</v>
      </c>
      <c r="B195" t="s">
        <v>15</v>
      </c>
      <c r="C195">
        <v>511</v>
      </c>
      <c r="D195">
        <v>9</v>
      </c>
      <c r="E195">
        <v>0.4</v>
      </c>
      <c r="F195" t="s">
        <v>32</v>
      </c>
      <c r="G195">
        <v>11</v>
      </c>
      <c r="H195">
        <v>8.2062399999999993</v>
      </c>
      <c r="I195">
        <v>10</v>
      </c>
      <c r="J195">
        <v>9.9488599999999998</v>
      </c>
      <c r="K195">
        <v>26</v>
      </c>
      <c r="L195">
        <v>20.892700000000001</v>
      </c>
      <c r="M195">
        <v>21</v>
      </c>
      <c r="N195">
        <v>17.808700000000002</v>
      </c>
      <c r="O195">
        <v>24</v>
      </c>
      <c r="P195">
        <v>18.326799999999999</v>
      </c>
      <c r="Q195">
        <v>20</v>
      </c>
      <c r="R195">
        <v>14.9198</v>
      </c>
      <c r="S195">
        <v>10</v>
      </c>
      <c r="T195">
        <v>8.0724099999999996</v>
      </c>
    </row>
    <row r="196" spans="1:20">
      <c r="A196" s="1" t="str">
        <f t="shared" si="3"/>
        <v>511-0.4-Treap</v>
      </c>
      <c r="B196" t="s">
        <v>15</v>
      </c>
      <c r="C196">
        <v>511</v>
      </c>
      <c r="D196">
        <v>9</v>
      </c>
      <c r="E196">
        <v>0.4</v>
      </c>
      <c r="F196" t="s">
        <v>33</v>
      </c>
      <c r="G196">
        <v>28</v>
      </c>
      <c r="H196">
        <v>10.6915</v>
      </c>
      <c r="I196">
        <v>28</v>
      </c>
      <c r="J196">
        <v>18.8033</v>
      </c>
      <c r="K196">
        <v>47</v>
      </c>
      <c r="L196">
        <v>14.6249</v>
      </c>
      <c r="M196">
        <v>27</v>
      </c>
      <c r="N196">
        <v>12.5845</v>
      </c>
      <c r="O196">
        <v>30</v>
      </c>
      <c r="P196">
        <v>13.0176</v>
      </c>
      <c r="Q196">
        <v>20</v>
      </c>
      <c r="R196">
        <v>10.215299999999999</v>
      </c>
      <c r="S196">
        <v>17</v>
      </c>
      <c r="T196">
        <v>14.698600000000001</v>
      </c>
    </row>
    <row r="197" spans="1:20">
      <c r="A197" s="1" t="str">
        <f t="shared" si="3"/>
        <v>511-0.4-Splay</v>
      </c>
      <c r="B197" t="s">
        <v>15</v>
      </c>
      <c r="C197">
        <v>511</v>
      </c>
      <c r="D197">
        <v>9</v>
      </c>
      <c r="E197">
        <v>0.4</v>
      </c>
      <c r="F197" t="s">
        <v>34</v>
      </c>
      <c r="G197">
        <v>49</v>
      </c>
      <c r="H197">
        <v>21.200199999999999</v>
      </c>
      <c r="I197">
        <v>32</v>
      </c>
      <c r="J197">
        <v>19.677900000000001</v>
      </c>
      <c r="K197">
        <v>55</v>
      </c>
      <c r="L197">
        <v>24.986599999999999</v>
      </c>
      <c r="M197">
        <v>48</v>
      </c>
      <c r="N197">
        <v>22.018899999999999</v>
      </c>
      <c r="O197">
        <v>47</v>
      </c>
      <c r="P197">
        <v>20.9178</v>
      </c>
      <c r="Q197">
        <v>42</v>
      </c>
      <c r="R197">
        <v>18.09</v>
      </c>
      <c r="S197">
        <v>22</v>
      </c>
      <c r="T197">
        <v>16.401199999999999</v>
      </c>
    </row>
    <row r="198" spans="1:20">
      <c r="A198" s="1" t="str">
        <f t="shared" si="3"/>
        <v>511-0.5-BST</v>
      </c>
      <c r="B198" t="s">
        <v>15</v>
      </c>
      <c r="C198">
        <v>511</v>
      </c>
      <c r="D198">
        <v>9</v>
      </c>
      <c r="E198">
        <v>0.5</v>
      </c>
      <c r="F198" t="s">
        <v>31</v>
      </c>
      <c r="G198">
        <v>20</v>
      </c>
      <c r="H198">
        <v>9.6992200000000004</v>
      </c>
      <c r="I198">
        <v>20</v>
      </c>
      <c r="J198">
        <v>15.6007</v>
      </c>
      <c r="K198">
        <v>20</v>
      </c>
      <c r="L198">
        <v>11.4611</v>
      </c>
      <c r="M198">
        <v>21</v>
      </c>
      <c r="N198">
        <v>10.9435</v>
      </c>
      <c r="O198">
        <v>21</v>
      </c>
      <c r="P198">
        <v>11.401199999999999</v>
      </c>
      <c r="Q198">
        <v>15</v>
      </c>
      <c r="R198">
        <v>8.9980399999999996</v>
      </c>
      <c r="S198">
        <v>20</v>
      </c>
      <c r="T198">
        <v>16.471599999999999</v>
      </c>
    </row>
    <row r="199" spans="1:20">
      <c r="A199" s="1" t="str">
        <f t="shared" si="3"/>
        <v>511-0.5-AVL</v>
      </c>
      <c r="B199" t="s">
        <v>15</v>
      </c>
      <c r="C199">
        <v>511</v>
      </c>
      <c r="D199">
        <v>9</v>
      </c>
      <c r="E199">
        <v>0.5</v>
      </c>
      <c r="F199" t="s">
        <v>32</v>
      </c>
      <c r="G199">
        <v>11</v>
      </c>
      <c r="H199">
        <v>8.2078900000000008</v>
      </c>
      <c r="I199">
        <v>10</v>
      </c>
      <c r="J199">
        <v>9.9043100000000006</v>
      </c>
      <c r="K199">
        <v>26</v>
      </c>
      <c r="L199">
        <v>20.845500000000001</v>
      </c>
      <c r="M199">
        <v>21</v>
      </c>
      <c r="N199">
        <v>17.7834</v>
      </c>
      <c r="O199">
        <v>24</v>
      </c>
      <c r="P199">
        <v>18.326799999999999</v>
      </c>
      <c r="Q199">
        <v>21</v>
      </c>
      <c r="R199">
        <v>14.898199999999999</v>
      </c>
      <c r="S199">
        <v>10</v>
      </c>
      <c r="T199">
        <v>8.0724099999999996</v>
      </c>
    </row>
    <row r="200" spans="1:20">
      <c r="A200" s="1" t="str">
        <f t="shared" si="3"/>
        <v>511-0.5-Treap</v>
      </c>
      <c r="B200" t="s">
        <v>15</v>
      </c>
      <c r="C200">
        <v>511</v>
      </c>
      <c r="D200">
        <v>9</v>
      </c>
      <c r="E200">
        <v>0.5</v>
      </c>
      <c r="F200" t="s">
        <v>33</v>
      </c>
      <c r="G200">
        <v>27</v>
      </c>
      <c r="H200">
        <v>10.676399999999999</v>
      </c>
      <c r="I200">
        <v>26</v>
      </c>
      <c r="J200">
        <v>18.564599999999999</v>
      </c>
      <c r="K200">
        <v>47</v>
      </c>
      <c r="L200">
        <v>14.603400000000001</v>
      </c>
      <c r="M200">
        <v>26</v>
      </c>
      <c r="N200">
        <v>12.547800000000001</v>
      </c>
      <c r="O200">
        <v>30</v>
      </c>
      <c r="P200">
        <v>13.0176</v>
      </c>
      <c r="Q200">
        <v>20</v>
      </c>
      <c r="R200">
        <v>10.5969</v>
      </c>
      <c r="S200">
        <v>17</v>
      </c>
      <c r="T200">
        <v>14.698600000000001</v>
      </c>
    </row>
    <row r="201" spans="1:20">
      <c r="A201" s="1" t="str">
        <f t="shared" si="3"/>
        <v>511-0.5-Splay</v>
      </c>
      <c r="B201" t="s">
        <v>15</v>
      </c>
      <c r="C201">
        <v>511</v>
      </c>
      <c r="D201">
        <v>9</v>
      </c>
      <c r="E201">
        <v>0.5</v>
      </c>
      <c r="F201" t="s">
        <v>34</v>
      </c>
      <c r="G201">
        <v>53</v>
      </c>
      <c r="H201">
        <v>21.191400000000002</v>
      </c>
      <c r="I201">
        <v>33</v>
      </c>
      <c r="J201">
        <v>19.6999</v>
      </c>
      <c r="K201">
        <v>53</v>
      </c>
      <c r="L201">
        <v>24.861699999999999</v>
      </c>
      <c r="M201">
        <v>55</v>
      </c>
      <c r="N201">
        <v>22.019300000000001</v>
      </c>
      <c r="O201">
        <v>47</v>
      </c>
      <c r="P201">
        <v>20.9178</v>
      </c>
      <c r="Q201">
        <v>40</v>
      </c>
      <c r="R201">
        <v>18.142900000000001</v>
      </c>
      <c r="S201">
        <v>22</v>
      </c>
      <c r="T201">
        <v>16.401199999999999</v>
      </c>
    </row>
    <row r="202" spans="1:20">
      <c r="A202" s="1" t="str">
        <f t="shared" si="3"/>
        <v>511-0.6-BST</v>
      </c>
      <c r="B202" t="s">
        <v>15</v>
      </c>
      <c r="C202">
        <v>511</v>
      </c>
      <c r="D202">
        <v>9</v>
      </c>
      <c r="E202">
        <v>0.6</v>
      </c>
      <c r="F202" t="s">
        <v>31</v>
      </c>
      <c r="G202">
        <v>21</v>
      </c>
      <c r="H202">
        <v>9.6956900000000008</v>
      </c>
      <c r="I202">
        <v>21</v>
      </c>
      <c r="J202">
        <v>16.329499999999999</v>
      </c>
      <c r="K202">
        <v>22</v>
      </c>
      <c r="L202">
        <v>11.3964</v>
      </c>
      <c r="M202">
        <v>21</v>
      </c>
      <c r="N202">
        <v>10.9115</v>
      </c>
      <c r="O202">
        <v>21</v>
      </c>
      <c r="P202">
        <v>11.401199999999999</v>
      </c>
      <c r="Q202">
        <v>17</v>
      </c>
      <c r="R202">
        <v>9.0684900000000006</v>
      </c>
      <c r="S202">
        <v>20</v>
      </c>
      <c r="T202">
        <v>16.471599999999999</v>
      </c>
    </row>
    <row r="203" spans="1:20">
      <c r="A203" s="1" t="str">
        <f t="shared" si="3"/>
        <v>511-0.6-AVL</v>
      </c>
      <c r="B203" t="s">
        <v>15</v>
      </c>
      <c r="C203">
        <v>511</v>
      </c>
      <c r="D203">
        <v>9</v>
      </c>
      <c r="E203">
        <v>0.6</v>
      </c>
      <c r="F203" t="s">
        <v>32</v>
      </c>
      <c r="G203">
        <v>11</v>
      </c>
      <c r="H203">
        <v>8.2164900000000003</v>
      </c>
      <c r="I203">
        <v>10</v>
      </c>
      <c r="J203">
        <v>9.9313400000000005</v>
      </c>
      <c r="K203">
        <v>26</v>
      </c>
      <c r="L203">
        <v>20.883900000000001</v>
      </c>
      <c r="M203">
        <v>21</v>
      </c>
      <c r="N203">
        <v>17.815799999999999</v>
      </c>
      <c r="O203">
        <v>24</v>
      </c>
      <c r="P203">
        <v>18.326799999999999</v>
      </c>
      <c r="Q203">
        <v>20</v>
      </c>
      <c r="R203">
        <v>14.8591</v>
      </c>
      <c r="S203">
        <v>10</v>
      </c>
      <c r="T203">
        <v>8.0724099999999996</v>
      </c>
    </row>
    <row r="204" spans="1:20">
      <c r="A204" s="1" t="str">
        <f t="shared" si="3"/>
        <v>511-0.6-Treap</v>
      </c>
      <c r="B204" t="s">
        <v>15</v>
      </c>
      <c r="C204">
        <v>511</v>
      </c>
      <c r="D204">
        <v>9</v>
      </c>
      <c r="E204">
        <v>0.6</v>
      </c>
      <c r="F204" t="s">
        <v>33</v>
      </c>
      <c r="G204">
        <v>24</v>
      </c>
      <c r="H204">
        <v>10.6305</v>
      </c>
      <c r="I204">
        <v>25</v>
      </c>
      <c r="J204">
        <v>18.325600000000001</v>
      </c>
      <c r="K204">
        <v>41</v>
      </c>
      <c r="L204">
        <v>14.55</v>
      </c>
      <c r="M204">
        <v>24</v>
      </c>
      <c r="N204">
        <v>12.5936</v>
      </c>
      <c r="O204">
        <v>30</v>
      </c>
      <c r="P204">
        <v>13.0176</v>
      </c>
      <c r="Q204">
        <v>19</v>
      </c>
      <c r="R204">
        <v>10.708399999999999</v>
      </c>
      <c r="S204">
        <v>17</v>
      </c>
      <c r="T204">
        <v>14.698600000000001</v>
      </c>
    </row>
    <row r="205" spans="1:20">
      <c r="A205" s="1" t="str">
        <f t="shared" si="3"/>
        <v>511-0.6-Splay</v>
      </c>
      <c r="B205" t="s">
        <v>15</v>
      </c>
      <c r="C205">
        <v>511</v>
      </c>
      <c r="D205">
        <v>9</v>
      </c>
      <c r="E205">
        <v>0.6</v>
      </c>
      <c r="F205" t="s">
        <v>34</v>
      </c>
      <c r="G205">
        <v>59</v>
      </c>
      <c r="H205">
        <v>21.284600000000001</v>
      </c>
      <c r="I205">
        <v>32</v>
      </c>
      <c r="J205">
        <v>19.869900000000001</v>
      </c>
      <c r="K205">
        <v>49</v>
      </c>
      <c r="L205">
        <v>24.9</v>
      </c>
      <c r="M205">
        <v>51</v>
      </c>
      <c r="N205">
        <v>22.148700000000002</v>
      </c>
      <c r="O205">
        <v>47</v>
      </c>
      <c r="P205">
        <v>20.9178</v>
      </c>
      <c r="Q205">
        <v>41</v>
      </c>
      <c r="R205">
        <v>18.086099999999998</v>
      </c>
      <c r="S205">
        <v>22</v>
      </c>
      <c r="T205">
        <v>16.401199999999999</v>
      </c>
    </row>
    <row r="206" spans="1:20">
      <c r="A206" s="1" t="str">
        <f t="shared" si="3"/>
        <v>511-0.7-BST</v>
      </c>
      <c r="B206" t="s">
        <v>15</v>
      </c>
      <c r="C206">
        <v>511</v>
      </c>
      <c r="D206">
        <v>9</v>
      </c>
      <c r="E206">
        <v>0.7</v>
      </c>
      <c r="F206" t="s">
        <v>31</v>
      </c>
      <c r="G206">
        <v>21</v>
      </c>
      <c r="H206">
        <v>9.6511200000000006</v>
      </c>
      <c r="I206">
        <v>20</v>
      </c>
      <c r="J206">
        <v>16.064399999999999</v>
      </c>
      <c r="K206">
        <v>21</v>
      </c>
      <c r="L206">
        <v>11.3422</v>
      </c>
      <c r="M206">
        <v>21</v>
      </c>
      <c r="N206">
        <v>10.8253</v>
      </c>
      <c r="O206">
        <v>21</v>
      </c>
      <c r="P206">
        <v>11.401199999999999</v>
      </c>
      <c r="Q206">
        <v>15</v>
      </c>
      <c r="R206">
        <v>9.0352200000000007</v>
      </c>
      <c r="S206">
        <v>20</v>
      </c>
      <c r="T206">
        <v>16.471599999999999</v>
      </c>
    </row>
    <row r="207" spans="1:20">
      <c r="A207" s="1" t="str">
        <f t="shared" si="3"/>
        <v>511-0.7-AVL</v>
      </c>
      <c r="B207" t="s">
        <v>15</v>
      </c>
      <c r="C207">
        <v>511</v>
      </c>
      <c r="D207">
        <v>9</v>
      </c>
      <c r="E207">
        <v>0.7</v>
      </c>
      <c r="F207" t="s">
        <v>32</v>
      </c>
      <c r="G207">
        <v>11</v>
      </c>
      <c r="H207">
        <v>8.1765600000000003</v>
      </c>
      <c r="I207">
        <v>10</v>
      </c>
      <c r="J207">
        <v>9.8386499999999995</v>
      </c>
      <c r="K207">
        <v>26</v>
      </c>
      <c r="L207">
        <v>20.830500000000001</v>
      </c>
      <c r="M207">
        <v>21</v>
      </c>
      <c r="N207">
        <v>17.7758</v>
      </c>
      <c r="O207">
        <v>24</v>
      </c>
      <c r="P207">
        <v>18.326799999999999</v>
      </c>
      <c r="Q207">
        <v>21</v>
      </c>
      <c r="R207">
        <v>14.8787</v>
      </c>
      <c r="S207">
        <v>10</v>
      </c>
      <c r="T207">
        <v>8.0724099999999996</v>
      </c>
    </row>
    <row r="208" spans="1:20">
      <c r="A208" s="1" t="str">
        <f t="shared" si="3"/>
        <v>511-0.7-Treap</v>
      </c>
      <c r="B208" t="s">
        <v>15</v>
      </c>
      <c r="C208">
        <v>511</v>
      </c>
      <c r="D208">
        <v>9</v>
      </c>
      <c r="E208">
        <v>0.7</v>
      </c>
      <c r="F208" t="s">
        <v>33</v>
      </c>
      <c r="G208">
        <v>24</v>
      </c>
      <c r="H208">
        <v>10.6927</v>
      </c>
      <c r="I208">
        <v>25</v>
      </c>
      <c r="J208">
        <v>18.3062</v>
      </c>
      <c r="K208">
        <v>39</v>
      </c>
      <c r="L208">
        <v>14.648099999999999</v>
      </c>
      <c r="M208">
        <v>25</v>
      </c>
      <c r="N208">
        <v>12.674200000000001</v>
      </c>
      <c r="O208">
        <v>30</v>
      </c>
      <c r="P208">
        <v>13.0176</v>
      </c>
      <c r="Q208">
        <v>19</v>
      </c>
      <c r="R208">
        <v>10.8787</v>
      </c>
      <c r="S208">
        <v>17</v>
      </c>
      <c r="T208">
        <v>14.698600000000001</v>
      </c>
    </row>
    <row r="209" spans="1:20">
      <c r="A209" s="1" t="str">
        <f t="shared" si="3"/>
        <v>511-0.7-Splay</v>
      </c>
      <c r="B209" t="s">
        <v>15</v>
      </c>
      <c r="C209">
        <v>511</v>
      </c>
      <c r="D209">
        <v>9</v>
      </c>
      <c r="E209">
        <v>0.7</v>
      </c>
      <c r="F209" t="s">
        <v>34</v>
      </c>
      <c r="G209">
        <v>49</v>
      </c>
      <c r="H209">
        <v>21.235700000000001</v>
      </c>
      <c r="I209">
        <v>31</v>
      </c>
      <c r="J209">
        <v>19.833200000000001</v>
      </c>
      <c r="K209">
        <v>55</v>
      </c>
      <c r="L209">
        <v>24.850200000000001</v>
      </c>
      <c r="M209">
        <v>52</v>
      </c>
      <c r="N209">
        <v>22.1099</v>
      </c>
      <c r="O209">
        <v>47</v>
      </c>
      <c r="P209">
        <v>20.9178</v>
      </c>
      <c r="Q209">
        <v>44</v>
      </c>
      <c r="R209">
        <v>17.857099999999999</v>
      </c>
      <c r="S209">
        <v>22</v>
      </c>
      <c r="T209">
        <v>16.401199999999999</v>
      </c>
    </row>
    <row r="210" spans="1:20">
      <c r="A210" s="1" t="str">
        <f t="shared" si="3"/>
        <v>511-0.8-BST</v>
      </c>
      <c r="B210" t="s">
        <v>15</v>
      </c>
      <c r="C210">
        <v>511</v>
      </c>
      <c r="D210">
        <v>9</v>
      </c>
      <c r="E210">
        <v>0.8</v>
      </c>
      <c r="F210" t="s">
        <v>31</v>
      </c>
      <c r="G210">
        <v>22</v>
      </c>
      <c r="H210">
        <v>9.6113800000000005</v>
      </c>
      <c r="I210">
        <v>21</v>
      </c>
      <c r="J210">
        <v>15.727</v>
      </c>
      <c r="K210">
        <v>22</v>
      </c>
      <c r="L210">
        <v>11.3124</v>
      </c>
      <c r="M210">
        <v>22</v>
      </c>
      <c r="N210">
        <v>10.787800000000001</v>
      </c>
      <c r="O210">
        <v>21</v>
      </c>
      <c r="P210">
        <v>11.401199999999999</v>
      </c>
      <c r="Q210">
        <v>15</v>
      </c>
      <c r="R210">
        <v>8.9158500000000007</v>
      </c>
      <c r="S210">
        <v>20</v>
      </c>
      <c r="T210">
        <v>16.471599999999999</v>
      </c>
    </row>
    <row r="211" spans="1:20">
      <c r="A211" s="1" t="str">
        <f t="shared" si="3"/>
        <v>511-0.8-AVL</v>
      </c>
      <c r="B211" t="s">
        <v>15</v>
      </c>
      <c r="C211">
        <v>511</v>
      </c>
      <c r="D211">
        <v>9</v>
      </c>
      <c r="E211">
        <v>0.8</v>
      </c>
      <c r="F211" t="s">
        <v>32</v>
      </c>
      <c r="G211">
        <v>11</v>
      </c>
      <c r="H211">
        <v>8.2154299999999996</v>
      </c>
      <c r="I211">
        <v>10</v>
      </c>
      <c r="J211">
        <v>9.9397300000000008</v>
      </c>
      <c r="K211">
        <v>26</v>
      </c>
      <c r="L211">
        <v>20.8751</v>
      </c>
      <c r="M211">
        <v>21</v>
      </c>
      <c r="N211">
        <v>17.819600000000001</v>
      </c>
      <c r="O211">
        <v>24</v>
      </c>
      <c r="P211">
        <v>18.326799999999999</v>
      </c>
      <c r="Q211">
        <v>21</v>
      </c>
      <c r="R211">
        <v>14.9785</v>
      </c>
      <c r="S211">
        <v>10</v>
      </c>
      <c r="T211">
        <v>8.0724099999999996</v>
      </c>
    </row>
    <row r="212" spans="1:20">
      <c r="A212" s="1" t="str">
        <f t="shared" si="3"/>
        <v>511-0.8-Treap</v>
      </c>
      <c r="B212" t="s">
        <v>15</v>
      </c>
      <c r="C212">
        <v>511</v>
      </c>
      <c r="D212">
        <v>9</v>
      </c>
      <c r="E212">
        <v>0.8</v>
      </c>
      <c r="F212" t="s">
        <v>33</v>
      </c>
      <c r="G212">
        <v>25</v>
      </c>
      <c r="H212">
        <v>10.9529</v>
      </c>
      <c r="I212">
        <v>25</v>
      </c>
      <c r="J212">
        <v>18.721399999999999</v>
      </c>
      <c r="K212">
        <v>43</v>
      </c>
      <c r="L212">
        <v>14.901199999999999</v>
      </c>
      <c r="M212">
        <v>25</v>
      </c>
      <c r="N212">
        <v>12.8583</v>
      </c>
      <c r="O212">
        <v>30</v>
      </c>
      <c r="P212">
        <v>13.0176</v>
      </c>
      <c r="Q212">
        <v>23</v>
      </c>
      <c r="R212">
        <v>11.2094</v>
      </c>
      <c r="S212">
        <v>17</v>
      </c>
      <c r="T212">
        <v>14.698600000000001</v>
      </c>
    </row>
    <row r="213" spans="1:20">
      <c r="A213" s="1" t="str">
        <f t="shared" si="3"/>
        <v>511-0.8-Splay</v>
      </c>
      <c r="B213" t="s">
        <v>15</v>
      </c>
      <c r="C213">
        <v>511</v>
      </c>
      <c r="D213">
        <v>9</v>
      </c>
      <c r="E213">
        <v>0.8</v>
      </c>
      <c r="F213" t="s">
        <v>34</v>
      </c>
      <c r="G213">
        <v>51</v>
      </c>
      <c r="H213">
        <v>21.2469</v>
      </c>
      <c r="I213">
        <v>31</v>
      </c>
      <c r="J213">
        <v>19.920000000000002</v>
      </c>
      <c r="K213">
        <v>53</v>
      </c>
      <c r="L213">
        <v>24.883900000000001</v>
      </c>
      <c r="M213">
        <v>54</v>
      </c>
      <c r="N213">
        <v>22.176500000000001</v>
      </c>
      <c r="O213">
        <v>47</v>
      </c>
      <c r="P213">
        <v>20.9178</v>
      </c>
      <c r="Q213">
        <v>41</v>
      </c>
      <c r="R213">
        <v>17.839500000000001</v>
      </c>
      <c r="S213">
        <v>22</v>
      </c>
      <c r="T213">
        <v>16.401199999999999</v>
      </c>
    </row>
    <row r="214" spans="1:20">
      <c r="A214" s="1" t="str">
        <f t="shared" si="3"/>
        <v>511-0.9-BST</v>
      </c>
      <c r="B214" t="s">
        <v>15</v>
      </c>
      <c r="C214">
        <v>511</v>
      </c>
      <c r="D214">
        <v>9</v>
      </c>
      <c r="E214">
        <v>0.9</v>
      </c>
      <c r="F214" t="s">
        <v>31</v>
      </c>
      <c r="G214">
        <v>20</v>
      </c>
      <c r="H214">
        <v>9.3763900000000007</v>
      </c>
      <c r="I214">
        <v>20</v>
      </c>
      <c r="J214">
        <v>14.863799999999999</v>
      </c>
      <c r="K214">
        <v>21</v>
      </c>
      <c r="L214">
        <v>11.1073</v>
      </c>
      <c r="M214">
        <v>21</v>
      </c>
      <c r="N214">
        <v>10.606</v>
      </c>
      <c r="O214">
        <v>21</v>
      </c>
      <c r="P214">
        <v>11.401199999999999</v>
      </c>
      <c r="Q214">
        <v>15</v>
      </c>
      <c r="R214">
        <v>8.7084200000000003</v>
      </c>
      <c r="S214">
        <v>20</v>
      </c>
      <c r="T214">
        <v>16.471599999999999</v>
      </c>
    </row>
    <row r="215" spans="1:20">
      <c r="A215" s="1" t="str">
        <f t="shared" si="3"/>
        <v>511-0.9-AVL</v>
      </c>
      <c r="B215" t="s">
        <v>15</v>
      </c>
      <c r="C215">
        <v>511</v>
      </c>
      <c r="D215">
        <v>9</v>
      </c>
      <c r="E215">
        <v>0.9</v>
      </c>
      <c r="F215" t="s">
        <v>32</v>
      </c>
      <c r="G215">
        <v>11</v>
      </c>
      <c r="H215">
        <v>8.1754700000000007</v>
      </c>
      <c r="I215">
        <v>10</v>
      </c>
      <c r="J215">
        <v>9.9315700000000007</v>
      </c>
      <c r="K215">
        <v>26</v>
      </c>
      <c r="L215">
        <v>20.875299999999999</v>
      </c>
      <c r="M215">
        <v>21</v>
      </c>
      <c r="N215">
        <v>17.8035</v>
      </c>
      <c r="O215">
        <v>24</v>
      </c>
      <c r="P215">
        <v>18.326799999999999</v>
      </c>
      <c r="Q215">
        <v>21</v>
      </c>
      <c r="R215">
        <v>14.988300000000001</v>
      </c>
      <c r="S215">
        <v>10</v>
      </c>
      <c r="T215">
        <v>8.0724099999999996</v>
      </c>
    </row>
    <row r="216" spans="1:20">
      <c r="A216" s="1" t="str">
        <f t="shared" si="3"/>
        <v>511-0.9-Treap</v>
      </c>
      <c r="B216" t="s">
        <v>15</v>
      </c>
      <c r="C216">
        <v>511</v>
      </c>
      <c r="D216">
        <v>9</v>
      </c>
      <c r="E216">
        <v>0.9</v>
      </c>
      <c r="F216" t="s">
        <v>33</v>
      </c>
      <c r="G216">
        <v>23</v>
      </c>
      <c r="H216">
        <v>10.6699</v>
      </c>
      <c r="I216">
        <v>27</v>
      </c>
      <c r="J216">
        <v>18.600999999999999</v>
      </c>
      <c r="K216">
        <v>45</v>
      </c>
      <c r="L216">
        <v>14.5801</v>
      </c>
      <c r="M216">
        <v>27</v>
      </c>
      <c r="N216">
        <v>12.6257</v>
      </c>
      <c r="O216">
        <v>30</v>
      </c>
      <c r="P216">
        <v>13.0176</v>
      </c>
      <c r="Q216">
        <v>21</v>
      </c>
      <c r="R216">
        <v>10.9237</v>
      </c>
      <c r="S216">
        <v>17</v>
      </c>
      <c r="T216">
        <v>14.698600000000001</v>
      </c>
    </row>
    <row r="217" spans="1:20">
      <c r="A217" s="1" t="str">
        <f t="shared" si="3"/>
        <v>511-0.9-Splay</v>
      </c>
      <c r="B217" t="s">
        <v>15</v>
      </c>
      <c r="C217">
        <v>511</v>
      </c>
      <c r="D217">
        <v>9</v>
      </c>
      <c r="E217">
        <v>0.9</v>
      </c>
      <c r="F217" t="s">
        <v>34</v>
      </c>
      <c r="G217">
        <v>53</v>
      </c>
      <c r="H217">
        <v>21.414200000000001</v>
      </c>
      <c r="I217">
        <v>33</v>
      </c>
      <c r="J217">
        <v>20.054099999999998</v>
      </c>
      <c r="K217">
        <v>55</v>
      </c>
      <c r="L217">
        <v>24.908000000000001</v>
      </c>
      <c r="M217">
        <v>58</v>
      </c>
      <c r="N217">
        <v>22.127600000000001</v>
      </c>
      <c r="O217">
        <v>47</v>
      </c>
      <c r="P217">
        <v>20.9178</v>
      </c>
      <c r="Q217">
        <v>42</v>
      </c>
      <c r="R217">
        <v>18.070399999999999</v>
      </c>
      <c r="S217">
        <v>22</v>
      </c>
      <c r="T217">
        <v>16.401199999999999</v>
      </c>
    </row>
    <row r="218" spans="1:20">
      <c r="A218" s="1" t="str">
        <f t="shared" si="3"/>
        <v>1023-0.1-BST</v>
      </c>
      <c r="B218" t="s">
        <v>17</v>
      </c>
      <c r="C218">
        <v>1023</v>
      </c>
      <c r="D218">
        <v>10</v>
      </c>
      <c r="E218">
        <v>0.1</v>
      </c>
      <c r="F218" t="s">
        <v>31</v>
      </c>
      <c r="G218">
        <v>24</v>
      </c>
      <c r="H218">
        <v>12.245100000000001</v>
      </c>
      <c r="I218">
        <v>23</v>
      </c>
      <c r="J218">
        <v>20.786799999999999</v>
      </c>
      <c r="K218">
        <v>24</v>
      </c>
      <c r="L218">
        <v>14.060600000000001</v>
      </c>
      <c r="M218">
        <v>24</v>
      </c>
      <c r="N218">
        <v>13.555899999999999</v>
      </c>
      <c r="O218">
        <v>24</v>
      </c>
      <c r="P218">
        <v>12.6774</v>
      </c>
      <c r="Q218">
        <v>21</v>
      </c>
      <c r="R218">
        <v>11.4917</v>
      </c>
      <c r="S218">
        <v>23</v>
      </c>
      <c r="T218">
        <v>19.265899999999998</v>
      </c>
    </row>
    <row r="219" spans="1:20">
      <c r="A219" s="1" t="str">
        <f t="shared" si="3"/>
        <v>1023-0.1-AVL</v>
      </c>
      <c r="B219" t="s">
        <v>17</v>
      </c>
      <c r="C219">
        <v>1023</v>
      </c>
      <c r="D219">
        <v>10</v>
      </c>
      <c r="E219">
        <v>0.1</v>
      </c>
      <c r="F219" t="s">
        <v>32</v>
      </c>
      <c r="G219">
        <v>12</v>
      </c>
      <c r="H219">
        <v>9.2189499999999995</v>
      </c>
      <c r="I219">
        <v>11</v>
      </c>
      <c r="J219">
        <v>11</v>
      </c>
      <c r="K219">
        <v>28</v>
      </c>
      <c r="L219">
        <v>22.979099999999999</v>
      </c>
      <c r="M219">
        <v>23</v>
      </c>
      <c r="N219">
        <v>19.842600000000001</v>
      </c>
      <c r="O219">
        <v>28</v>
      </c>
      <c r="P219">
        <v>20.296199999999999</v>
      </c>
      <c r="Q219">
        <v>22</v>
      </c>
      <c r="R219">
        <v>16.938400000000001</v>
      </c>
      <c r="S219">
        <v>11</v>
      </c>
      <c r="T219">
        <v>9.1700900000000001</v>
      </c>
    </row>
    <row r="220" spans="1:20">
      <c r="A220" s="1" t="str">
        <f t="shared" si="3"/>
        <v>1023-0.1-Treap</v>
      </c>
      <c r="B220" t="s">
        <v>17</v>
      </c>
      <c r="C220">
        <v>1023</v>
      </c>
      <c r="D220">
        <v>10</v>
      </c>
      <c r="E220">
        <v>0.1</v>
      </c>
      <c r="F220" t="s">
        <v>33</v>
      </c>
      <c r="G220">
        <v>26</v>
      </c>
      <c r="H220">
        <v>12.841100000000001</v>
      </c>
      <c r="I220">
        <v>26</v>
      </c>
      <c r="J220">
        <v>22.331700000000001</v>
      </c>
      <c r="K220">
        <v>47</v>
      </c>
      <c r="L220">
        <v>16.822399999999998</v>
      </c>
      <c r="M220">
        <v>27</v>
      </c>
      <c r="N220">
        <v>14.844900000000001</v>
      </c>
      <c r="O220">
        <v>33</v>
      </c>
      <c r="P220">
        <v>14.7713</v>
      </c>
      <c r="Q220">
        <v>20</v>
      </c>
      <c r="R220">
        <v>11.4663</v>
      </c>
      <c r="S220">
        <v>23</v>
      </c>
      <c r="T220">
        <v>17.378299999999999</v>
      </c>
    </row>
    <row r="221" spans="1:20">
      <c r="A221" s="1" t="str">
        <f t="shared" si="3"/>
        <v>1023-0.1-Splay</v>
      </c>
      <c r="B221" t="s">
        <v>17</v>
      </c>
      <c r="C221">
        <v>1023</v>
      </c>
      <c r="D221">
        <v>10</v>
      </c>
      <c r="E221">
        <v>0.1</v>
      </c>
      <c r="F221" t="s">
        <v>34</v>
      </c>
      <c r="G221">
        <v>59</v>
      </c>
      <c r="H221">
        <v>23.965800000000002</v>
      </c>
      <c r="I221">
        <v>35</v>
      </c>
      <c r="J221">
        <v>22.606999999999999</v>
      </c>
      <c r="K221">
        <v>61</v>
      </c>
      <c r="L221">
        <v>27.599499999999999</v>
      </c>
      <c r="M221">
        <v>50</v>
      </c>
      <c r="N221">
        <v>24.936499999999999</v>
      </c>
      <c r="O221">
        <v>51</v>
      </c>
      <c r="P221">
        <v>23.741</v>
      </c>
      <c r="Q221">
        <v>56</v>
      </c>
      <c r="R221">
        <v>20.796700000000001</v>
      </c>
      <c r="S221">
        <v>23</v>
      </c>
      <c r="T221">
        <v>19.341200000000001</v>
      </c>
    </row>
    <row r="222" spans="1:20">
      <c r="A222" s="1" t="str">
        <f t="shared" si="3"/>
        <v>1023-0.2-BST</v>
      </c>
      <c r="B222" t="s">
        <v>17</v>
      </c>
      <c r="C222">
        <v>1023</v>
      </c>
      <c r="D222">
        <v>10</v>
      </c>
      <c r="E222">
        <v>0.2</v>
      </c>
      <c r="F222" t="s">
        <v>31</v>
      </c>
      <c r="G222">
        <v>24</v>
      </c>
      <c r="H222">
        <v>11.5297</v>
      </c>
      <c r="I222">
        <v>24</v>
      </c>
      <c r="J222">
        <v>20.458200000000001</v>
      </c>
      <c r="K222">
        <v>25</v>
      </c>
      <c r="L222">
        <v>13.2447</v>
      </c>
      <c r="M222">
        <v>24</v>
      </c>
      <c r="N222">
        <v>12.7294</v>
      </c>
      <c r="O222">
        <v>24</v>
      </c>
      <c r="P222">
        <v>12.6774</v>
      </c>
      <c r="Q222">
        <v>19</v>
      </c>
      <c r="R222">
        <v>10.4262</v>
      </c>
      <c r="S222">
        <v>23</v>
      </c>
      <c r="T222">
        <v>19.265899999999998</v>
      </c>
    </row>
    <row r="223" spans="1:20">
      <c r="A223" s="1" t="str">
        <f t="shared" si="3"/>
        <v>1023-0.2-AVL</v>
      </c>
      <c r="B223" t="s">
        <v>17</v>
      </c>
      <c r="C223">
        <v>1023</v>
      </c>
      <c r="D223">
        <v>10</v>
      </c>
      <c r="E223">
        <v>0.2</v>
      </c>
      <c r="F223" t="s">
        <v>32</v>
      </c>
      <c r="G223">
        <v>12</v>
      </c>
      <c r="H223">
        <v>9.2264199999999992</v>
      </c>
      <c r="I223">
        <v>11</v>
      </c>
      <c r="J223">
        <v>11</v>
      </c>
      <c r="K223">
        <v>28</v>
      </c>
      <c r="L223">
        <v>22.913799999999998</v>
      </c>
      <c r="M223">
        <v>23</v>
      </c>
      <c r="N223">
        <v>19.834099999999999</v>
      </c>
      <c r="O223">
        <v>28</v>
      </c>
      <c r="P223">
        <v>20.296199999999999</v>
      </c>
      <c r="Q223">
        <v>22</v>
      </c>
      <c r="R223">
        <v>16.921800000000001</v>
      </c>
      <c r="S223">
        <v>11</v>
      </c>
      <c r="T223">
        <v>9.1700900000000001</v>
      </c>
    </row>
    <row r="224" spans="1:20">
      <c r="A224" s="1" t="str">
        <f t="shared" si="3"/>
        <v>1023-0.2-Treap</v>
      </c>
      <c r="B224" t="s">
        <v>17</v>
      </c>
      <c r="C224">
        <v>1023</v>
      </c>
      <c r="D224">
        <v>10</v>
      </c>
      <c r="E224">
        <v>0.2</v>
      </c>
      <c r="F224" t="s">
        <v>33</v>
      </c>
      <c r="G224">
        <v>26</v>
      </c>
      <c r="H224">
        <v>12.1372</v>
      </c>
      <c r="I224">
        <v>26</v>
      </c>
      <c r="J224">
        <v>21.086400000000001</v>
      </c>
      <c r="K224">
        <v>40</v>
      </c>
      <c r="L224">
        <v>16.116499999999998</v>
      </c>
      <c r="M224">
        <v>27</v>
      </c>
      <c r="N224">
        <v>14.067299999999999</v>
      </c>
      <c r="O224">
        <v>33</v>
      </c>
      <c r="P224">
        <v>14.7713</v>
      </c>
      <c r="Q224">
        <v>21</v>
      </c>
      <c r="R224">
        <v>11.7859</v>
      </c>
      <c r="S224">
        <v>23</v>
      </c>
      <c r="T224">
        <v>17.378299999999999</v>
      </c>
    </row>
    <row r="225" spans="1:20">
      <c r="A225" s="1" t="str">
        <f t="shared" si="3"/>
        <v>1023-0.2-Splay</v>
      </c>
      <c r="B225" t="s">
        <v>17</v>
      </c>
      <c r="C225">
        <v>1023</v>
      </c>
      <c r="D225">
        <v>10</v>
      </c>
      <c r="E225">
        <v>0.2</v>
      </c>
      <c r="F225" t="s">
        <v>34</v>
      </c>
      <c r="G225">
        <v>57</v>
      </c>
      <c r="H225">
        <v>24.0411</v>
      </c>
      <c r="I225">
        <v>35</v>
      </c>
      <c r="J225">
        <v>22.503699999999998</v>
      </c>
      <c r="K225">
        <v>61</v>
      </c>
      <c r="L225">
        <v>27.811299999999999</v>
      </c>
      <c r="M225">
        <v>56</v>
      </c>
      <c r="N225">
        <v>24.714400000000001</v>
      </c>
      <c r="O225">
        <v>51</v>
      </c>
      <c r="P225">
        <v>23.741</v>
      </c>
      <c r="Q225">
        <v>50</v>
      </c>
      <c r="R225">
        <v>21.057700000000001</v>
      </c>
      <c r="S225">
        <v>23</v>
      </c>
      <c r="T225">
        <v>19.341200000000001</v>
      </c>
    </row>
    <row r="226" spans="1:20">
      <c r="A226" s="1" t="str">
        <f t="shared" si="3"/>
        <v>1023-0.3-BST</v>
      </c>
      <c r="B226" t="s">
        <v>17</v>
      </c>
      <c r="C226">
        <v>1023</v>
      </c>
      <c r="D226">
        <v>10</v>
      </c>
      <c r="E226">
        <v>0.3</v>
      </c>
      <c r="F226" t="s">
        <v>31</v>
      </c>
      <c r="G226">
        <v>25</v>
      </c>
      <c r="H226">
        <v>11.2014</v>
      </c>
      <c r="I226">
        <v>24</v>
      </c>
      <c r="J226">
        <v>18.273499999999999</v>
      </c>
      <c r="K226">
        <v>25</v>
      </c>
      <c r="L226">
        <v>12.9383</v>
      </c>
      <c r="M226">
        <v>24</v>
      </c>
      <c r="N226">
        <v>12.407500000000001</v>
      </c>
      <c r="O226">
        <v>24</v>
      </c>
      <c r="P226">
        <v>12.6774</v>
      </c>
      <c r="Q226">
        <v>17</v>
      </c>
      <c r="R226">
        <v>10.175000000000001</v>
      </c>
      <c r="S226">
        <v>23</v>
      </c>
      <c r="T226">
        <v>19.265899999999998</v>
      </c>
    </row>
    <row r="227" spans="1:20">
      <c r="A227" s="1" t="str">
        <f t="shared" si="3"/>
        <v>1023-0.3-AVL</v>
      </c>
      <c r="B227" t="s">
        <v>17</v>
      </c>
      <c r="C227">
        <v>1023</v>
      </c>
      <c r="D227">
        <v>10</v>
      </c>
      <c r="E227">
        <v>0.3</v>
      </c>
      <c r="F227" t="s">
        <v>32</v>
      </c>
      <c r="G227">
        <v>12</v>
      </c>
      <c r="H227">
        <v>9.2243399999999998</v>
      </c>
      <c r="I227">
        <v>11</v>
      </c>
      <c r="J227">
        <v>11</v>
      </c>
      <c r="K227">
        <v>28</v>
      </c>
      <c r="L227">
        <v>22.95</v>
      </c>
      <c r="M227">
        <v>23</v>
      </c>
      <c r="N227">
        <v>19.852</v>
      </c>
      <c r="O227">
        <v>28</v>
      </c>
      <c r="P227">
        <v>20.296199999999999</v>
      </c>
      <c r="Q227">
        <v>23</v>
      </c>
      <c r="R227">
        <v>16.922799999999999</v>
      </c>
      <c r="S227">
        <v>11</v>
      </c>
      <c r="T227">
        <v>9.1700900000000001</v>
      </c>
    </row>
    <row r="228" spans="1:20">
      <c r="A228" s="1" t="str">
        <f t="shared" si="3"/>
        <v>1023-0.3-Treap</v>
      </c>
      <c r="B228" t="s">
        <v>17</v>
      </c>
      <c r="C228">
        <v>1023</v>
      </c>
      <c r="D228">
        <v>10</v>
      </c>
      <c r="E228">
        <v>0.3</v>
      </c>
      <c r="F228" t="s">
        <v>33</v>
      </c>
      <c r="G228">
        <v>25</v>
      </c>
      <c r="H228">
        <v>11.927899999999999</v>
      </c>
      <c r="I228">
        <v>25</v>
      </c>
      <c r="J228">
        <v>20.544</v>
      </c>
      <c r="K228">
        <v>39</v>
      </c>
      <c r="L228">
        <v>15.9095</v>
      </c>
      <c r="M228">
        <v>26</v>
      </c>
      <c r="N228">
        <v>13.8908</v>
      </c>
      <c r="O228">
        <v>33</v>
      </c>
      <c r="P228">
        <v>14.7713</v>
      </c>
      <c r="Q228">
        <v>25</v>
      </c>
      <c r="R228">
        <v>12.2102</v>
      </c>
      <c r="S228">
        <v>23</v>
      </c>
      <c r="T228">
        <v>17.378299999999999</v>
      </c>
    </row>
    <row r="229" spans="1:20">
      <c r="A229" s="1" t="str">
        <f t="shared" si="3"/>
        <v>1023-0.3-Splay</v>
      </c>
      <c r="B229" t="s">
        <v>17</v>
      </c>
      <c r="C229">
        <v>1023</v>
      </c>
      <c r="D229">
        <v>10</v>
      </c>
      <c r="E229">
        <v>0.3</v>
      </c>
      <c r="F229" t="s">
        <v>34</v>
      </c>
      <c r="G229">
        <v>61</v>
      </c>
      <c r="H229">
        <v>24.029499999999999</v>
      </c>
      <c r="I229">
        <v>42</v>
      </c>
      <c r="J229">
        <v>22.641999999999999</v>
      </c>
      <c r="K229">
        <v>61</v>
      </c>
      <c r="L229">
        <v>27.9254</v>
      </c>
      <c r="M229">
        <v>55</v>
      </c>
      <c r="N229">
        <v>24.7578</v>
      </c>
      <c r="O229">
        <v>51</v>
      </c>
      <c r="P229">
        <v>23.741</v>
      </c>
      <c r="Q229">
        <v>46</v>
      </c>
      <c r="R229">
        <v>20.974599999999999</v>
      </c>
      <c r="S229">
        <v>23</v>
      </c>
      <c r="T229">
        <v>19.341200000000001</v>
      </c>
    </row>
    <row r="230" spans="1:20">
      <c r="A230" s="1" t="str">
        <f t="shared" si="3"/>
        <v>1023-0.4-BST</v>
      </c>
      <c r="B230" t="s">
        <v>17</v>
      </c>
      <c r="C230">
        <v>1023</v>
      </c>
      <c r="D230">
        <v>10</v>
      </c>
      <c r="E230">
        <v>0.4</v>
      </c>
      <c r="F230" t="s">
        <v>31</v>
      </c>
      <c r="G230">
        <v>23</v>
      </c>
      <c r="H230">
        <v>11.0129</v>
      </c>
      <c r="I230">
        <v>23</v>
      </c>
      <c r="J230">
        <v>18.3005</v>
      </c>
      <c r="K230">
        <v>24</v>
      </c>
      <c r="L230">
        <v>12.7203</v>
      </c>
      <c r="M230">
        <v>24</v>
      </c>
      <c r="N230">
        <v>12.207700000000001</v>
      </c>
      <c r="O230">
        <v>24</v>
      </c>
      <c r="P230">
        <v>12.6774</v>
      </c>
      <c r="Q230">
        <v>18</v>
      </c>
      <c r="R230">
        <v>10.1769</v>
      </c>
      <c r="S230">
        <v>23</v>
      </c>
      <c r="T230">
        <v>19.265899999999998</v>
      </c>
    </row>
    <row r="231" spans="1:20">
      <c r="A231" s="1" t="str">
        <f t="shared" si="3"/>
        <v>1023-0.4-AVL</v>
      </c>
      <c r="B231" t="s">
        <v>17</v>
      </c>
      <c r="C231">
        <v>1023</v>
      </c>
      <c r="D231">
        <v>10</v>
      </c>
      <c r="E231">
        <v>0.4</v>
      </c>
      <c r="F231" t="s">
        <v>32</v>
      </c>
      <c r="G231">
        <v>12</v>
      </c>
      <c r="H231">
        <v>9.2084600000000005</v>
      </c>
      <c r="I231">
        <v>11</v>
      </c>
      <c r="J231">
        <v>11</v>
      </c>
      <c r="K231">
        <v>28</v>
      </c>
      <c r="L231">
        <v>22.913699999999999</v>
      </c>
      <c r="M231">
        <v>23</v>
      </c>
      <c r="N231">
        <v>19.8261</v>
      </c>
      <c r="O231">
        <v>28</v>
      </c>
      <c r="P231">
        <v>20.296199999999999</v>
      </c>
      <c r="Q231">
        <v>23</v>
      </c>
      <c r="R231">
        <v>16.966799999999999</v>
      </c>
      <c r="S231">
        <v>11</v>
      </c>
      <c r="T231">
        <v>9.1700900000000001</v>
      </c>
    </row>
    <row r="232" spans="1:20">
      <c r="A232" s="1" t="str">
        <f t="shared" si="3"/>
        <v>1023-0.4-Treap</v>
      </c>
      <c r="B232" t="s">
        <v>17</v>
      </c>
      <c r="C232">
        <v>1023</v>
      </c>
      <c r="D232">
        <v>10</v>
      </c>
      <c r="E232">
        <v>0.4</v>
      </c>
      <c r="F232" t="s">
        <v>33</v>
      </c>
      <c r="G232">
        <v>26</v>
      </c>
      <c r="H232">
        <v>12.2873</v>
      </c>
      <c r="I232">
        <v>28</v>
      </c>
      <c r="J232">
        <v>21.585699999999999</v>
      </c>
      <c r="K232">
        <v>43</v>
      </c>
      <c r="L232">
        <v>16.280799999999999</v>
      </c>
      <c r="M232">
        <v>28</v>
      </c>
      <c r="N232">
        <v>14.2476</v>
      </c>
      <c r="O232">
        <v>33</v>
      </c>
      <c r="P232">
        <v>14.7713</v>
      </c>
      <c r="Q232">
        <v>22</v>
      </c>
      <c r="R232">
        <v>11.9472</v>
      </c>
      <c r="S232">
        <v>23</v>
      </c>
      <c r="T232">
        <v>17.378299999999999</v>
      </c>
    </row>
    <row r="233" spans="1:20">
      <c r="A233" s="1" t="str">
        <f t="shared" si="3"/>
        <v>1023-0.4-Splay</v>
      </c>
      <c r="B233" t="s">
        <v>17</v>
      </c>
      <c r="C233">
        <v>1023</v>
      </c>
      <c r="D233">
        <v>10</v>
      </c>
      <c r="E233">
        <v>0.4</v>
      </c>
      <c r="F233" t="s">
        <v>34</v>
      </c>
      <c r="G233">
        <v>59</v>
      </c>
      <c r="H233">
        <v>23.999500000000001</v>
      </c>
      <c r="I233">
        <v>36</v>
      </c>
      <c r="J233">
        <v>22.675799999999999</v>
      </c>
      <c r="K233">
        <v>59</v>
      </c>
      <c r="L233">
        <v>27.866199999999999</v>
      </c>
      <c r="M233">
        <v>59</v>
      </c>
      <c r="N233">
        <v>24.8904</v>
      </c>
      <c r="O233">
        <v>51</v>
      </c>
      <c r="P233">
        <v>23.741</v>
      </c>
      <c r="Q233">
        <v>49</v>
      </c>
      <c r="R233">
        <v>21.205300000000001</v>
      </c>
      <c r="S233">
        <v>23</v>
      </c>
      <c r="T233">
        <v>19.341200000000001</v>
      </c>
    </row>
    <row r="234" spans="1:20">
      <c r="A234" s="1" t="str">
        <f t="shared" si="3"/>
        <v>1023-0.5-BST</v>
      </c>
      <c r="B234" t="s">
        <v>17</v>
      </c>
      <c r="C234">
        <v>1023</v>
      </c>
      <c r="D234">
        <v>10</v>
      </c>
      <c r="E234">
        <v>0.5</v>
      </c>
      <c r="F234" t="s">
        <v>31</v>
      </c>
      <c r="G234">
        <v>23</v>
      </c>
      <c r="H234">
        <v>11.030200000000001</v>
      </c>
      <c r="I234">
        <v>23</v>
      </c>
      <c r="J234">
        <v>18.876200000000001</v>
      </c>
      <c r="K234">
        <v>23</v>
      </c>
      <c r="L234">
        <v>12.7255</v>
      </c>
      <c r="M234">
        <v>23</v>
      </c>
      <c r="N234">
        <v>12.2181</v>
      </c>
      <c r="O234">
        <v>24</v>
      </c>
      <c r="P234">
        <v>12.6774</v>
      </c>
      <c r="Q234">
        <v>18</v>
      </c>
      <c r="R234">
        <v>10.3568</v>
      </c>
      <c r="S234">
        <v>23</v>
      </c>
      <c r="T234">
        <v>19.265899999999998</v>
      </c>
    </row>
    <row r="235" spans="1:20">
      <c r="A235" s="1" t="str">
        <f t="shared" si="3"/>
        <v>1023-0.5-AVL</v>
      </c>
      <c r="B235" t="s">
        <v>17</v>
      </c>
      <c r="C235">
        <v>1023</v>
      </c>
      <c r="D235">
        <v>10</v>
      </c>
      <c r="E235">
        <v>0.5</v>
      </c>
      <c r="F235" t="s">
        <v>32</v>
      </c>
      <c r="G235">
        <v>12</v>
      </c>
      <c r="H235">
        <v>9.2157999999999998</v>
      </c>
      <c r="I235">
        <v>11</v>
      </c>
      <c r="J235">
        <v>11</v>
      </c>
      <c r="K235">
        <v>28</v>
      </c>
      <c r="L235">
        <v>22.927499999999998</v>
      </c>
      <c r="M235">
        <v>23</v>
      </c>
      <c r="N235">
        <v>19.8581</v>
      </c>
      <c r="O235">
        <v>28</v>
      </c>
      <c r="P235">
        <v>20.296199999999999</v>
      </c>
      <c r="Q235">
        <v>23</v>
      </c>
      <c r="R235">
        <v>16.949200000000001</v>
      </c>
      <c r="S235">
        <v>11</v>
      </c>
      <c r="T235">
        <v>9.1700900000000001</v>
      </c>
    </row>
    <row r="236" spans="1:20">
      <c r="A236" s="1" t="str">
        <f t="shared" si="3"/>
        <v>1023-0.5-Treap</v>
      </c>
      <c r="B236" t="s">
        <v>17</v>
      </c>
      <c r="C236">
        <v>1023</v>
      </c>
      <c r="D236">
        <v>10</v>
      </c>
      <c r="E236">
        <v>0.5</v>
      </c>
      <c r="F236" t="s">
        <v>33</v>
      </c>
      <c r="G236">
        <v>26</v>
      </c>
      <c r="H236">
        <v>12.0192</v>
      </c>
      <c r="I236">
        <v>26</v>
      </c>
      <c r="J236">
        <v>21.2819</v>
      </c>
      <c r="K236">
        <v>43</v>
      </c>
      <c r="L236">
        <v>15.9331</v>
      </c>
      <c r="M236">
        <v>26</v>
      </c>
      <c r="N236">
        <v>13.988300000000001</v>
      </c>
      <c r="O236">
        <v>33</v>
      </c>
      <c r="P236">
        <v>14.7713</v>
      </c>
      <c r="Q236">
        <v>23</v>
      </c>
      <c r="R236">
        <v>11.911</v>
      </c>
      <c r="S236">
        <v>23</v>
      </c>
      <c r="T236">
        <v>17.378299999999999</v>
      </c>
    </row>
    <row r="237" spans="1:20">
      <c r="A237" s="1" t="str">
        <f t="shared" si="3"/>
        <v>1023-0.5-Splay</v>
      </c>
      <c r="B237" t="s">
        <v>17</v>
      </c>
      <c r="C237">
        <v>1023</v>
      </c>
      <c r="D237">
        <v>10</v>
      </c>
      <c r="E237">
        <v>0.5</v>
      </c>
      <c r="F237" t="s">
        <v>34</v>
      </c>
      <c r="G237">
        <v>61</v>
      </c>
      <c r="H237">
        <v>24.112500000000001</v>
      </c>
      <c r="I237">
        <v>35</v>
      </c>
      <c r="J237">
        <v>22.675699999999999</v>
      </c>
      <c r="K237">
        <v>61</v>
      </c>
      <c r="L237">
        <v>27.764399999999998</v>
      </c>
      <c r="M237">
        <v>57</v>
      </c>
      <c r="N237">
        <v>24.937999999999999</v>
      </c>
      <c r="O237">
        <v>51</v>
      </c>
      <c r="P237">
        <v>23.741</v>
      </c>
      <c r="Q237">
        <v>50</v>
      </c>
      <c r="R237">
        <v>21.168099999999999</v>
      </c>
      <c r="S237">
        <v>23</v>
      </c>
      <c r="T237">
        <v>19.341200000000001</v>
      </c>
    </row>
    <row r="238" spans="1:20">
      <c r="A238" s="1" t="str">
        <f t="shared" si="3"/>
        <v>1023-0.6-BST</v>
      </c>
      <c r="B238" t="s">
        <v>17</v>
      </c>
      <c r="C238">
        <v>1023</v>
      </c>
      <c r="D238">
        <v>10</v>
      </c>
      <c r="E238">
        <v>0.6</v>
      </c>
      <c r="F238" t="s">
        <v>31</v>
      </c>
      <c r="G238">
        <v>24</v>
      </c>
      <c r="H238">
        <v>10.942</v>
      </c>
      <c r="I238">
        <v>24</v>
      </c>
      <c r="J238">
        <v>18.346599999999999</v>
      </c>
      <c r="K238">
        <v>25</v>
      </c>
      <c r="L238">
        <v>12.651400000000001</v>
      </c>
      <c r="M238">
        <v>23</v>
      </c>
      <c r="N238">
        <v>12.1412</v>
      </c>
      <c r="O238">
        <v>24</v>
      </c>
      <c r="P238">
        <v>12.6774</v>
      </c>
      <c r="Q238">
        <v>19</v>
      </c>
      <c r="R238">
        <v>10.3451</v>
      </c>
      <c r="S238">
        <v>23</v>
      </c>
      <c r="T238">
        <v>19.265899999999998</v>
      </c>
    </row>
    <row r="239" spans="1:20">
      <c r="A239" s="1" t="str">
        <f t="shared" si="3"/>
        <v>1023-0.6-AVL</v>
      </c>
      <c r="B239" t="s">
        <v>17</v>
      </c>
      <c r="C239">
        <v>1023</v>
      </c>
      <c r="D239">
        <v>10</v>
      </c>
      <c r="E239">
        <v>0.6</v>
      </c>
      <c r="F239" t="s">
        <v>32</v>
      </c>
      <c r="G239">
        <v>12</v>
      </c>
      <c r="H239">
        <v>9.2184799999999996</v>
      </c>
      <c r="I239">
        <v>11</v>
      </c>
      <c r="J239">
        <v>11</v>
      </c>
      <c r="K239">
        <v>28</v>
      </c>
      <c r="L239">
        <v>22.895199999999999</v>
      </c>
      <c r="M239">
        <v>23</v>
      </c>
      <c r="N239">
        <v>19.835000000000001</v>
      </c>
      <c r="O239">
        <v>28</v>
      </c>
      <c r="P239">
        <v>20.296199999999999</v>
      </c>
      <c r="Q239">
        <v>23</v>
      </c>
      <c r="R239">
        <v>16.9238</v>
      </c>
      <c r="S239">
        <v>11</v>
      </c>
      <c r="T239">
        <v>9.1700900000000001</v>
      </c>
    </row>
    <row r="240" spans="1:20">
      <c r="A240" s="1" t="str">
        <f t="shared" si="3"/>
        <v>1023-0.6-Treap</v>
      </c>
      <c r="B240" t="s">
        <v>17</v>
      </c>
      <c r="C240">
        <v>1023</v>
      </c>
      <c r="D240">
        <v>10</v>
      </c>
      <c r="E240">
        <v>0.6</v>
      </c>
      <c r="F240" t="s">
        <v>33</v>
      </c>
      <c r="G240">
        <v>27</v>
      </c>
      <c r="H240">
        <v>12.339399999999999</v>
      </c>
      <c r="I240">
        <v>27</v>
      </c>
      <c r="J240">
        <v>21.355899999999998</v>
      </c>
      <c r="K240">
        <v>43</v>
      </c>
      <c r="L240">
        <v>16.349</v>
      </c>
      <c r="M240">
        <v>28</v>
      </c>
      <c r="N240">
        <v>14.372199999999999</v>
      </c>
      <c r="O240">
        <v>33</v>
      </c>
      <c r="P240">
        <v>14.7713</v>
      </c>
      <c r="Q240">
        <v>24</v>
      </c>
      <c r="R240">
        <v>12.3558</v>
      </c>
      <c r="S240">
        <v>23</v>
      </c>
      <c r="T240">
        <v>17.378299999999999</v>
      </c>
    </row>
    <row r="241" spans="1:20">
      <c r="A241" s="1" t="str">
        <f t="shared" si="3"/>
        <v>1023-0.6-Splay</v>
      </c>
      <c r="B241" t="s">
        <v>17</v>
      </c>
      <c r="C241">
        <v>1023</v>
      </c>
      <c r="D241">
        <v>10</v>
      </c>
      <c r="E241">
        <v>0.6</v>
      </c>
      <c r="F241" t="s">
        <v>34</v>
      </c>
      <c r="G241">
        <v>57</v>
      </c>
      <c r="H241">
        <v>24.135999999999999</v>
      </c>
      <c r="I241">
        <v>38</v>
      </c>
      <c r="J241">
        <v>22.8185</v>
      </c>
      <c r="K241">
        <v>59</v>
      </c>
      <c r="L241">
        <v>27.761800000000001</v>
      </c>
      <c r="M241">
        <v>58</v>
      </c>
      <c r="N241">
        <v>24.966699999999999</v>
      </c>
      <c r="O241">
        <v>51</v>
      </c>
      <c r="P241">
        <v>23.741</v>
      </c>
      <c r="Q241">
        <v>49</v>
      </c>
      <c r="R241">
        <v>20.9541</v>
      </c>
      <c r="S241">
        <v>23</v>
      </c>
      <c r="T241">
        <v>19.341200000000001</v>
      </c>
    </row>
    <row r="242" spans="1:20">
      <c r="A242" s="1" t="str">
        <f t="shared" si="3"/>
        <v>1023-0.7-BST</v>
      </c>
      <c r="B242" t="s">
        <v>17</v>
      </c>
      <c r="C242">
        <v>1023</v>
      </c>
      <c r="D242">
        <v>10</v>
      </c>
      <c r="E242">
        <v>0.7</v>
      </c>
      <c r="F242" t="s">
        <v>31</v>
      </c>
      <c r="G242">
        <v>22</v>
      </c>
      <c r="H242">
        <v>10.829700000000001</v>
      </c>
      <c r="I242">
        <v>24</v>
      </c>
      <c r="J242">
        <v>17.720300000000002</v>
      </c>
      <c r="K242">
        <v>25</v>
      </c>
      <c r="L242">
        <v>12.5556</v>
      </c>
      <c r="M242">
        <v>25</v>
      </c>
      <c r="N242">
        <v>12.036799999999999</v>
      </c>
      <c r="O242">
        <v>24</v>
      </c>
      <c r="P242">
        <v>12.6774</v>
      </c>
      <c r="Q242">
        <v>19</v>
      </c>
      <c r="R242">
        <v>10.0459</v>
      </c>
      <c r="S242">
        <v>23</v>
      </c>
      <c r="T242">
        <v>19.265899999999998</v>
      </c>
    </row>
    <row r="243" spans="1:20">
      <c r="A243" s="1" t="str">
        <f t="shared" si="3"/>
        <v>1023-0.7-AVL</v>
      </c>
      <c r="B243" t="s">
        <v>17</v>
      </c>
      <c r="C243">
        <v>1023</v>
      </c>
      <c r="D243">
        <v>10</v>
      </c>
      <c r="E243">
        <v>0.7</v>
      </c>
      <c r="F243" t="s">
        <v>32</v>
      </c>
      <c r="G243">
        <v>12</v>
      </c>
      <c r="H243">
        <v>9.2071799999999993</v>
      </c>
      <c r="I243">
        <v>11</v>
      </c>
      <c r="J243">
        <v>11</v>
      </c>
      <c r="K243">
        <v>28</v>
      </c>
      <c r="L243">
        <v>22.946000000000002</v>
      </c>
      <c r="M243">
        <v>23</v>
      </c>
      <c r="N243">
        <v>19.848299999999998</v>
      </c>
      <c r="O243">
        <v>28</v>
      </c>
      <c r="P243">
        <v>20.296199999999999</v>
      </c>
      <c r="Q243">
        <v>23</v>
      </c>
      <c r="R243">
        <v>16.954999999999998</v>
      </c>
      <c r="S243">
        <v>11</v>
      </c>
      <c r="T243">
        <v>9.1700900000000001</v>
      </c>
    </row>
    <row r="244" spans="1:20">
      <c r="A244" s="1" t="str">
        <f t="shared" si="3"/>
        <v>1023-0.7-Treap</v>
      </c>
      <c r="B244" t="s">
        <v>17</v>
      </c>
      <c r="C244">
        <v>1023</v>
      </c>
      <c r="D244">
        <v>10</v>
      </c>
      <c r="E244">
        <v>0.7</v>
      </c>
      <c r="F244" t="s">
        <v>33</v>
      </c>
      <c r="G244">
        <v>26</v>
      </c>
      <c r="H244">
        <v>12.2278</v>
      </c>
      <c r="I244">
        <v>27</v>
      </c>
      <c r="J244">
        <v>21.1309</v>
      </c>
      <c r="K244">
        <v>50</v>
      </c>
      <c r="L244">
        <v>16.2028</v>
      </c>
      <c r="M244">
        <v>28</v>
      </c>
      <c r="N244">
        <v>14.1394</v>
      </c>
      <c r="O244">
        <v>33</v>
      </c>
      <c r="P244">
        <v>14.7713</v>
      </c>
      <c r="Q244">
        <v>23</v>
      </c>
      <c r="R244">
        <v>11.4565</v>
      </c>
      <c r="S244">
        <v>23</v>
      </c>
      <c r="T244">
        <v>17.378299999999999</v>
      </c>
    </row>
    <row r="245" spans="1:20">
      <c r="A245" s="1" t="str">
        <f t="shared" si="3"/>
        <v>1023-0.7-Splay</v>
      </c>
      <c r="B245" t="s">
        <v>17</v>
      </c>
      <c r="C245">
        <v>1023</v>
      </c>
      <c r="D245">
        <v>10</v>
      </c>
      <c r="E245">
        <v>0.7</v>
      </c>
      <c r="F245" t="s">
        <v>34</v>
      </c>
      <c r="G245">
        <v>57</v>
      </c>
      <c r="H245">
        <v>24.0899</v>
      </c>
      <c r="I245">
        <v>39</v>
      </c>
      <c r="J245">
        <v>22.880099999999999</v>
      </c>
      <c r="K245">
        <v>61</v>
      </c>
      <c r="L245">
        <v>27.733599999999999</v>
      </c>
      <c r="M245">
        <v>62</v>
      </c>
      <c r="N245">
        <v>24.9514</v>
      </c>
      <c r="O245">
        <v>51</v>
      </c>
      <c r="P245">
        <v>23.741</v>
      </c>
      <c r="Q245">
        <v>47</v>
      </c>
      <c r="R245">
        <v>20.9922</v>
      </c>
      <c r="S245">
        <v>23</v>
      </c>
      <c r="T245">
        <v>19.341200000000001</v>
      </c>
    </row>
    <row r="246" spans="1:20">
      <c r="A246" s="1" t="str">
        <f t="shared" si="3"/>
        <v>1023-0.8-BST</v>
      </c>
      <c r="B246" t="s">
        <v>17</v>
      </c>
      <c r="C246">
        <v>1023</v>
      </c>
      <c r="D246">
        <v>10</v>
      </c>
      <c r="E246">
        <v>0.8</v>
      </c>
      <c r="F246" t="s">
        <v>31</v>
      </c>
      <c r="G246">
        <v>25</v>
      </c>
      <c r="H246">
        <v>11.039300000000001</v>
      </c>
      <c r="I246">
        <v>24</v>
      </c>
      <c r="J246">
        <v>18.389700000000001</v>
      </c>
      <c r="K246">
        <v>25</v>
      </c>
      <c r="L246">
        <v>12.7575</v>
      </c>
      <c r="M246">
        <v>24</v>
      </c>
      <c r="N246">
        <v>12.2318</v>
      </c>
      <c r="O246">
        <v>24</v>
      </c>
      <c r="P246">
        <v>12.6774</v>
      </c>
      <c r="Q246">
        <v>19</v>
      </c>
      <c r="R246">
        <v>10.382199999999999</v>
      </c>
      <c r="S246">
        <v>23</v>
      </c>
      <c r="T246">
        <v>19.265899999999998</v>
      </c>
    </row>
    <row r="247" spans="1:20">
      <c r="A247" s="1" t="str">
        <f t="shared" si="3"/>
        <v>1023-0.8-AVL</v>
      </c>
      <c r="B247" t="s">
        <v>17</v>
      </c>
      <c r="C247">
        <v>1023</v>
      </c>
      <c r="D247">
        <v>10</v>
      </c>
      <c r="E247">
        <v>0.8</v>
      </c>
      <c r="F247" t="s">
        <v>32</v>
      </c>
      <c r="G247">
        <v>12</v>
      </c>
      <c r="H247">
        <v>9.1922499999999996</v>
      </c>
      <c r="I247">
        <v>11</v>
      </c>
      <c r="J247">
        <v>11</v>
      </c>
      <c r="K247">
        <v>28</v>
      </c>
      <c r="L247">
        <v>22.918700000000001</v>
      </c>
      <c r="M247">
        <v>23</v>
      </c>
      <c r="N247">
        <v>19.829499999999999</v>
      </c>
      <c r="O247">
        <v>28</v>
      </c>
      <c r="P247">
        <v>20.296199999999999</v>
      </c>
      <c r="Q247">
        <v>23</v>
      </c>
      <c r="R247">
        <v>16.942299999999999</v>
      </c>
      <c r="S247">
        <v>11</v>
      </c>
      <c r="T247">
        <v>9.1700900000000001</v>
      </c>
    </row>
    <row r="248" spans="1:20">
      <c r="A248" s="1" t="str">
        <f t="shared" si="3"/>
        <v>1023-0.8-Treap</v>
      </c>
      <c r="B248" t="s">
        <v>17</v>
      </c>
      <c r="C248">
        <v>1023</v>
      </c>
      <c r="D248">
        <v>10</v>
      </c>
      <c r="E248">
        <v>0.8</v>
      </c>
      <c r="F248" t="s">
        <v>33</v>
      </c>
      <c r="G248">
        <v>26</v>
      </c>
      <c r="H248">
        <v>12.0726</v>
      </c>
      <c r="I248">
        <v>27</v>
      </c>
      <c r="J248">
        <v>20.954899999999999</v>
      </c>
      <c r="K248">
        <v>43</v>
      </c>
      <c r="L248">
        <v>16.046399999999998</v>
      </c>
      <c r="M248">
        <v>28</v>
      </c>
      <c r="N248">
        <v>14.0649</v>
      </c>
      <c r="O248">
        <v>33</v>
      </c>
      <c r="P248">
        <v>14.7713</v>
      </c>
      <c r="Q248">
        <v>20</v>
      </c>
      <c r="R248">
        <v>11.523899999999999</v>
      </c>
      <c r="S248">
        <v>23</v>
      </c>
      <c r="T248">
        <v>17.378299999999999</v>
      </c>
    </row>
    <row r="249" spans="1:20">
      <c r="A249" s="1" t="str">
        <f t="shared" si="3"/>
        <v>1023-0.8-Splay</v>
      </c>
      <c r="B249" t="s">
        <v>17</v>
      </c>
      <c r="C249">
        <v>1023</v>
      </c>
      <c r="D249">
        <v>10</v>
      </c>
      <c r="E249">
        <v>0.8</v>
      </c>
      <c r="F249" t="s">
        <v>34</v>
      </c>
      <c r="G249">
        <v>55</v>
      </c>
      <c r="H249">
        <v>24.096399999999999</v>
      </c>
      <c r="I249">
        <v>36</v>
      </c>
      <c r="J249">
        <v>22.9175</v>
      </c>
      <c r="K249">
        <v>61</v>
      </c>
      <c r="L249">
        <v>27.7575</v>
      </c>
      <c r="M249">
        <v>60</v>
      </c>
      <c r="N249">
        <v>25.0062</v>
      </c>
      <c r="O249">
        <v>51</v>
      </c>
      <c r="P249">
        <v>23.741</v>
      </c>
      <c r="Q249">
        <v>53</v>
      </c>
      <c r="R249">
        <v>20.917899999999999</v>
      </c>
      <c r="S249">
        <v>23</v>
      </c>
      <c r="T249">
        <v>19.341200000000001</v>
      </c>
    </row>
    <row r="250" spans="1:20">
      <c r="A250" s="1" t="str">
        <f t="shared" si="3"/>
        <v>1023-0.9-BST</v>
      </c>
      <c r="B250" t="s">
        <v>17</v>
      </c>
      <c r="C250">
        <v>1023</v>
      </c>
      <c r="D250">
        <v>10</v>
      </c>
      <c r="E250">
        <v>0.9</v>
      </c>
      <c r="F250" t="s">
        <v>31</v>
      </c>
      <c r="G250">
        <v>23</v>
      </c>
      <c r="H250">
        <v>10.862500000000001</v>
      </c>
      <c r="I250">
        <v>23</v>
      </c>
      <c r="J250">
        <v>17.637</v>
      </c>
      <c r="K250">
        <v>24</v>
      </c>
      <c r="L250">
        <v>12.5603</v>
      </c>
      <c r="M250">
        <v>24</v>
      </c>
      <c r="N250">
        <v>12.0457</v>
      </c>
      <c r="O250">
        <v>24</v>
      </c>
      <c r="P250">
        <v>12.6774</v>
      </c>
      <c r="Q250">
        <v>17</v>
      </c>
      <c r="R250">
        <v>10.1838</v>
      </c>
      <c r="S250">
        <v>23</v>
      </c>
      <c r="T250">
        <v>19.265899999999998</v>
      </c>
    </row>
    <row r="251" spans="1:20">
      <c r="A251" s="1" t="str">
        <f t="shared" si="3"/>
        <v>1023-0.9-AVL</v>
      </c>
      <c r="B251" t="s">
        <v>17</v>
      </c>
      <c r="C251">
        <v>1023</v>
      </c>
      <c r="D251">
        <v>10</v>
      </c>
      <c r="E251">
        <v>0.9</v>
      </c>
      <c r="F251" t="s">
        <v>32</v>
      </c>
      <c r="G251">
        <v>12</v>
      </c>
      <c r="H251">
        <v>9.2337900000000008</v>
      </c>
      <c r="I251">
        <v>11</v>
      </c>
      <c r="J251">
        <v>11</v>
      </c>
      <c r="K251">
        <v>28</v>
      </c>
      <c r="L251">
        <v>22.931699999999999</v>
      </c>
      <c r="M251">
        <v>23</v>
      </c>
      <c r="N251">
        <v>19.853999999999999</v>
      </c>
      <c r="O251">
        <v>28</v>
      </c>
      <c r="P251">
        <v>20.296199999999999</v>
      </c>
      <c r="Q251">
        <v>23</v>
      </c>
      <c r="R251">
        <v>16.9619</v>
      </c>
      <c r="S251">
        <v>11</v>
      </c>
      <c r="T251">
        <v>9.1700900000000001</v>
      </c>
    </row>
    <row r="252" spans="1:20">
      <c r="A252" s="1" t="str">
        <f t="shared" si="3"/>
        <v>1023-0.9-Treap</v>
      </c>
      <c r="B252" t="s">
        <v>17</v>
      </c>
      <c r="C252">
        <v>1023</v>
      </c>
      <c r="D252">
        <v>10</v>
      </c>
      <c r="E252">
        <v>0.9</v>
      </c>
      <c r="F252" t="s">
        <v>33</v>
      </c>
      <c r="G252">
        <v>26</v>
      </c>
      <c r="H252">
        <v>12.133100000000001</v>
      </c>
      <c r="I252">
        <v>28</v>
      </c>
      <c r="J252">
        <v>21.359400000000001</v>
      </c>
      <c r="K252">
        <v>45</v>
      </c>
      <c r="L252">
        <v>16.148700000000002</v>
      </c>
      <c r="M252">
        <v>28</v>
      </c>
      <c r="N252">
        <v>14.1472</v>
      </c>
      <c r="O252">
        <v>33</v>
      </c>
      <c r="P252">
        <v>14.7713</v>
      </c>
      <c r="Q252">
        <v>24</v>
      </c>
      <c r="R252">
        <v>11.8935</v>
      </c>
      <c r="S252">
        <v>23</v>
      </c>
      <c r="T252">
        <v>17.378299999999999</v>
      </c>
    </row>
    <row r="253" spans="1:20">
      <c r="A253" s="1" t="str">
        <f t="shared" si="3"/>
        <v>1023-0.9-Splay</v>
      </c>
      <c r="B253" t="s">
        <v>17</v>
      </c>
      <c r="C253">
        <v>1023</v>
      </c>
      <c r="D253">
        <v>10</v>
      </c>
      <c r="E253">
        <v>0.9</v>
      </c>
      <c r="F253" t="s">
        <v>34</v>
      </c>
      <c r="G253">
        <v>55</v>
      </c>
      <c r="H253">
        <v>24.368200000000002</v>
      </c>
      <c r="I253">
        <v>36</v>
      </c>
      <c r="J253">
        <v>23.006499999999999</v>
      </c>
      <c r="K253">
        <v>59</v>
      </c>
      <c r="L253">
        <v>27.729399999999998</v>
      </c>
      <c r="M253">
        <v>58</v>
      </c>
      <c r="N253">
        <v>25.032299999999999</v>
      </c>
      <c r="O253">
        <v>51</v>
      </c>
      <c r="P253">
        <v>23.741</v>
      </c>
      <c r="Q253">
        <v>50</v>
      </c>
      <c r="R253">
        <v>21.093800000000002</v>
      </c>
      <c r="S253">
        <v>23</v>
      </c>
      <c r="T253">
        <v>19.341200000000001</v>
      </c>
    </row>
    <row r="254" spans="1:20">
      <c r="A254" s="1" t="str">
        <f t="shared" si="3"/>
        <v>2047-0.1-BST</v>
      </c>
      <c r="B254" t="s">
        <v>18</v>
      </c>
      <c r="C254">
        <v>2047</v>
      </c>
      <c r="D254">
        <v>11</v>
      </c>
      <c r="E254">
        <v>0.1</v>
      </c>
      <c r="F254" t="s">
        <v>31</v>
      </c>
      <c r="G254">
        <v>27</v>
      </c>
      <c r="H254">
        <v>12.971399999999999</v>
      </c>
      <c r="I254">
        <v>26</v>
      </c>
      <c r="J254">
        <v>23.461400000000001</v>
      </c>
      <c r="K254">
        <v>27</v>
      </c>
      <c r="L254">
        <v>14.7583</v>
      </c>
      <c r="M254">
        <v>27</v>
      </c>
      <c r="N254">
        <v>14.157</v>
      </c>
      <c r="O254">
        <v>26</v>
      </c>
      <c r="P254">
        <v>14.025399999999999</v>
      </c>
      <c r="Q254">
        <v>22</v>
      </c>
      <c r="R254">
        <v>11.842700000000001</v>
      </c>
      <c r="S254">
        <v>25</v>
      </c>
      <c r="T254">
        <v>21.619900000000001</v>
      </c>
    </row>
    <row r="255" spans="1:20">
      <c r="A255" s="1" t="str">
        <f t="shared" si="3"/>
        <v>2047-0.1-AVL</v>
      </c>
      <c r="B255" t="s">
        <v>18</v>
      </c>
      <c r="C255">
        <v>2047</v>
      </c>
      <c r="D255">
        <v>11</v>
      </c>
      <c r="E255">
        <v>0.1</v>
      </c>
      <c r="F255" t="s">
        <v>32</v>
      </c>
      <c r="G255">
        <v>13</v>
      </c>
      <c r="H255">
        <v>10.2342</v>
      </c>
      <c r="I255">
        <v>12</v>
      </c>
      <c r="J255">
        <v>12</v>
      </c>
      <c r="K255">
        <v>30</v>
      </c>
      <c r="L255">
        <v>24.984400000000001</v>
      </c>
      <c r="M255">
        <v>25</v>
      </c>
      <c r="N255">
        <v>21.870999999999999</v>
      </c>
      <c r="O255">
        <v>30</v>
      </c>
      <c r="P255">
        <v>22.208600000000001</v>
      </c>
      <c r="Q255">
        <v>25</v>
      </c>
      <c r="R255">
        <v>18.970700000000001</v>
      </c>
      <c r="S255">
        <v>12</v>
      </c>
      <c r="T255">
        <v>10.3698</v>
      </c>
    </row>
    <row r="256" spans="1:20">
      <c r="A256" s="1" t="str">
        <f t="shared" si="3"/>
        <v>2047-0.1-Treap</v>
      </c>
      <c r="B256" t="s">
        <v>18</v>
      </c>
      <c r="C256">
        <v>2047</v>
      </c>
      <c r="D256">
        <v>11</v>
      </c>
      <c r="E256">
        <v>0.1</v>
      </c>
      <c r="F256" t="s">
        <v>33</v>
      </c>
      <c r="G256">
        <v>30</v>
      </c>
      <c r="H256">
        <v>13.3329</v>
      </c>
      <c r="I256">
        <v>29</v>
      </c>
      <c r="J256">
        <v>23.4587</v>
      </c>
      <c r="K256">
        <v>55</v>
      </c>
      <c r="L256">
        <v>17.276800000000001</v>
      </c>
      <c r="M256">
        <v>29</v>
      </c>
      <c r="N256">
        <v>15.3522</v>
      </c>
      <c r="O256">
        <v>47</v>
      </c>
      <c r="P256">
        <v>16.1343</v>
      </c>
      <c r="Q256">
        <v>27</v>
      </c>
      <c r="R256">
        <v>14.353199999999999</v>
      </c>
      <c r="S256">
        <v>22</v>
      </c>
      <c r="T256">
        <v>21.0733</v>
      </c>
    </row>
    <row r="257" spans="1:20">
      <c r="A257" s="1" t="str">
        <f t="shared" si="3"/>
        <v>2047-0.1-Splay</v>
      </c>
      <c r="B257" t="s">
        <v>18</v>
      </c>
      <c r="C257">
        <v>2047</v>
      </c>
      <c r="D257">
        <v>11</v>
      </c>
      <c r="E257">
        <v>0.1</v>
      </c>
      <c r="F257" t="s">
        <v>34</v>
      </c>
      <c r="G257">
        <v>69</v>
      </c>
      <c r="H257">
        <v>26.8475</v>
      </c>
      <c r="I257">
        <v>42</v>
      </c>
      <c r="J257">
        <v>25.617999999999999</v>
      </c>
      <c r="K257">
        <v>59</v>
      </c>
      <c r="L257">
        <v>30.5975</v>
      </c>
      <c r="M257">
        <v>60</v>
      </c>
      <c r="N257">
        <v>27.936499999999999</v>
      </c>
      <c r="O257">
        <v>59</v>
      </c>
      <c r="P257">
        <v>26.742999999999999</v>
      </c>
      <c r="Q257">
        <v>53</v>
      </c>
      <c r="R257">
        <v>23.742999999999999</v>
      </c>
      <c r="S257">
        <v>28</v>
      </c>
      <c r="T257">
        <v>21.546700000000001</v>
      </c>
    </row>
    <row r="258" spans="1:20">
      <c r="A258" s="1" t="str">
        <f t="shared" si="3"/>
        <v>2047-0.2-BST</v>
      </c>
      <c r="B258" t="s">
        <v>18</v>
      </c>
      <c r="C258">
        <v>2047</v>
      </c>
      <c r="D258">
        <v>11</v>
      </c>
      <c r="E258">
        <v>0.2</v>
      </c>
      <c r="F258" t="s">
        <v>31</v>
      </c>
      <c r="G258">
        <v>27</v>
      </c>
      <c r="H258">
        <v>12.818899999999999</v>
      </c>
      <c r="I258">
        <v>26</v>
      </c>
      <c r="J258">
        <v>22.880199999999999</v>
      </c>
      <c r="K258">
        <v>27</v>
      </c>
      <c r="L258">
        <v>14.525600000000001</v>
      </c>
      <c r="M258">
        <v>27</v>
      </c>
      <c r="N258">
        <v>13.991099999999999</v>
      </c>
      <c r="O258">
        <v>26</v>
      </c>
      <c r="P258">
        <v>14.025399999999999</v>
      </c>
      <c r="Q258">
        <v>24</v>
      </c>
      <c r="R258">
        <v>11.927199999999999</v>
      </c>
      <c r="S258">
        <v>25</v>
      </c>
      <c r="T258">
        <v>21.619900000000001</v>
      </c>
    </row>
    <row r="259" spans="1:20">
      <c r="A259" s="1" t="str">
        <f t="shared" ref="A259:A322" si="4">C259&amp;"-"&amp;E259&amp;"-"&amp;F259</f>
        <v>2047-0.2-AVL</v>
      </c>
      <c r="B259" t="s">
        <v>18</v>
      </c>
      <c r="C259">
        <v>2047</v>
      </c>
      <c r="D259">
        <v>11</v>
      </c>
      <c r="E259">
        <v>0.2</v>
      </c>
      <c r="F259" t="s">
        <v>32</v>
      </c>
      <c r="G259">
        <v>13</v>
      </c>
      <c r="H259">
        <v>10.2226</v>
      </c>
      <c r="I259">
        <v>12</v>
      </c>
      <c r="J259">
        <v>12</v>
      </c>
      <c r="K259">
        <v>30</v>
      </c>
      <c r="L259">
        <v>24.959700000000002</v>
      </c>
      <c r="M259">
        <v>25</v>
      </c>
      <c r="N259">
        <v>21.8733</v>
      </c>
      <c r="O259">
        <v>30</v>
      </c>
      <c r="P259">
        <v>22.208600000000001</v>
      </c>
      <c r="Q259">
        <v>25</v>
      </c>
      <c r="R259">
        <v>18.9345</v>
      </c>
      <c r="S259">
        <v>12</v>
      </c>
      <c r="T259">
        <v>10.3698</v>
      </c>
    </row>
    <row r="260" spans="1:20">
      <c r="A260" s="1" t="str">
        <f t="shared" si="4"/>
        <v>2047-0.2-Treap</v>
      </c>
      <c r="B260" t="s">
        <v>18</v>
      </c>
      <c r="C260">
        <v>2047</v>
      </c>
      <c r="D260">
        <v>11</v>
      </c>
      <c r="E260">
        <v>0.2</v>
      </c>
      <c r="F260" t="s">
        <v>33</v>
      </c>
      <c r="G260">
        <v>28</v>
      </c>
      <c r="H260">
        <v>13.2935</v>
      </c>
      <c r="I260">
        <v>27</v>
      </c>
      <c r="J260">
        <v>23.2559</v>
      </c>
      <c r="K260">
        <v>42</v>
      </c>
      <c r="L260">
        <v>17.2667</v>
      </c>
      <c r="M260">
        <v>27</v>
      </c>
      <c r="N260">
        <v>15.2439</v>
      </c>
      <c r="O260">
        <v>47</v>
      </c>
      <c r="P260">
        <v>16.1343</v>
      </c>
      <c r="Q260">
        <v>23</v>
      </c>
      <c r="R260">
        <v>13.172000000000001</v>
      </c>
      <c r="S260">
        <v>22</v>
      </c>
      <c r="T260">
        <v>21.0733</v>
      </c>
    </row>
    <row r="261" spans="1:20">
      <c r="A261" s="1" t="str">
        <f t="shared" si="4"/>
        <v>2047-0.2-Splay</v>
      </c>
      <c r="B261" t="s">
        <v>18</v>
      </c>
      <c r="C261">
        <v>2047</v>
      </c>
      <c r="D261">
        <v>11</v>
      </c>
      <c r="E261">
        <v>0.2</v>
      </c>
      <c r="F261" t="s">
        <v>34</v>
      </c>
      <c r="G261">
        <v>71</v>
      </c>
      <c r="H261">
        <v>26.9346</v>
      </c>
      <c r="I261">
        <v>40</v>
      </c>
      <c r="J261">
        <v>25.567599999999999</v>
      </c>
      <c r="K261">
        <v>59</v>
      </c>
      <c r="L261">
        <v>30.7318</v>
      </c>
      <c r="M261">
        <v>61</v>
      </c>
      <c r="N261">
        <v>27.734200000000001</v>
      </c>
      <c r="O261">
        <v>59</v>
      </c>
      <c r="P261">
        <v>26.742999999999999</v>
      </c>
      <c r="Q261">
        <v>56</v>
      </c>
      <c r="R261">
        <v>23.7562</v>
      </c>
      <c r="S261">
        <v>28</v>
      </c>
      <c r="T261">
        <v>21.546700000000001</v>
      </c>
    </row>
    <row r="262" spans="1:20">
      <c r="A262" s="1" t="str">
        <f t="shared" si="4"/>
        <v>2047-0.3-BST</v>
      </c>
      <c r="B262" t="s">
        <v>18</v>
      </c>
      <c r="C262">
        <v>2047</v>
      </c>
      <c r="D262">
        <v>11</v>
      </c>
      <c r="E262">
        <v>0.3</v>
      </c>
      <c r="F262" t="s">
        <v>31</v>
      </c>
      <c r="G262">
        <v>27</v>
      </c>
      <c r="H262">
        <v>12.6494</v>
      </c>
      <c r="I262">
        <v>26</v>
      </c>
      <c r="J262">
        <v>22.085799999999999</v>
      </c>
      <c r="K262">
        <v>27</v>
      </c>
      <c r="L262">
        <v>14.414199999999999</v>
      </c>
      <c r="M262">
        <v>27</v>
      </c>
      <c r="N262">
        <v>13.8703</v>
      </c>
      <c r="O262">
        <v>26</v>
      </c>
      <c r="P262">
        <v>14.025399999999999</v>
      </c>
      <c r="Q262">
        <v>21</v>
      </c>
      <c r="R262">
        <v>11.731299999999999</v>
      </c>
      <c r="S262">
        <v>25</v>
      </c>
      <c r="T262">
        <v>21.619900000000001</v>
      </c>
    </row>
    <row r="263" spans="1:20">
      <c r="A263" s="1" t="str">
        <f t="shared" si="4"/>
        <v>2047-0.3-AVL</v>
      </c>
      <c r="B263" t="s">
        <v>18</v>
      </c>
      <c r="C263">
        <v>2047</v>
      </c>
      <c r="D263">
        <v>11</v>
      </c>
      <c r="E263">
        <v>0.3</v>
      </c>
      <c r="F263" t="s">
        <v>32</v>
      </c>
      <c r="G263">
        <v>13</v>
      </c>
      <c r="H263">
        <v>10.2262</v>
      </c>
      <c r="I263">
        <v>12</v>
      </c>
      <c r="J263">
        <v>12</v>
      </c>
      <c r="K263">
        <v>30</v>
      </c>
      <c r="L263">
        <v>24.949100000000001</v>
      </c>
      <c r="M263">
        <v>25</v>
      </c>
      <c r="N263">
        <v>21.874199999999998</v>
      </c>
      <c r="O263">
        <v>30</v>
      </c>
      <c r="P263">
        <v>22.208600000000001</v>
      </c>
      <c r="Q263">
        <v>25</v>
      </c>
      <c r="R263">
        <v>18.987300000000001</v>
      </c>
      <c r="S263">
        <v>12</v>
      </c>
      <c r="T263">
        <v>10.3698</v>
      </c>
    </row>
    <row r="264" spans="1:20">
      <c r="A264" s="1" t="str">
        <f t="shared" si="4"/>
        <v>2047-0.3-Treap</v>
      </c>
      <c r="B264" t="s">
        <v>18</v>
      </c>
      <c r="C264">
        <v>2047</v>
      </c>
      <c r="D264">
        <v>11</v>
      </c>
      <c r="E264">
        <v>0.3</v>
      </c>
      <c r="F264" t="s">
        <v>33</v>
      </c>
      <c r="G264">
        <v>30</v>
      </c>
      <c r="H264">
        <v>13.3095</v>
      </c>
      <c r="I264">
        <v>31</v>
      </c>
      <c r="J264">
        <v>23.5334</v>
      </c>
      <c r="K264">
        <v>43</v>
      </c>
      <c r="L264">
        <v>17.3279</v>
      </c>
      <c r="M264">
        <v>31</v>
      </c>
      <c r="N264">
        <v>15.2956</v>
      </c>
      <c r="O264">
        <v>47</v>
      </c>
      <c r="P264">
        <v>16.1343</v>
      </c>
      <c r="Q264">
        <v>25</v>
      </c>
      <c r="R264">
        <v>13.0122</v>
      </c>
      <c r="S264">
        <v>22</v>
      </c>
      <c r="T264">
        <v>21.0733</v>
      </c>
    </row>
    <row r="265" spans="1:20">
      <c r="A265" s="1" t="str">
        <f t="shared" si="4"/>
        <v>2047-0.3-Splay</v>
      </c>
      <c r="B265" t="s">
        <v>18</v>
      </c>
      <c r="C265">
        <v>2047</v>
      </c>
      <c r="D265">
        <v>11</v>
      </c>
      <c r="E265">
        <v>0.3</v>
      </c>
      <c r="F265" t="s">
        <v>34</v>
      </c>
      <c r="G265">
        <v>69</v>
      </c>
      <c r="H265">
        <v>26.875699999999998</v>
      </c>
      <c r="I265">
        <v>39</v>
      </c>
      <c r="J265">
        <v>25.6248</v>
      </c>
      <c r="K265">
        <v>67</v>
      </c>
      <c r="L265">
        <v>30.7804</v>
      </c>
      <c r="M265">
        <v>66</v>
      </c>
      <c r="N265">
        <v>27.763300000000001</v>
      </c>
      <c r="O265">
        <v>59</v>
      </c>
      <c r="P265">
        <v>26.742999999999999</v>
      </c>
      <c r="Q265">
        <v>61</v>
      </c>
      <c r="R265">
        <v>23.848099999999999</v>
      </c>
      <c r="S265">
        <v>28</v>
      </c>
      <c r="T265">
        <v>21.546700000000001</v>
      </c>
    </row>
    <row r="266" spans="1:20">
      <c r="A266" s="1" t="str">
        <f t="shared" si="4"/>
        <v>2047-0.4-BST</v>
      </c>
      <c r="B266" t="s">
        <v>18</v>
      </c>
      <c r="C266">
        <v>2047</v>
      </c>
      <c r="D266">
        <v>11</v>
      </c>
      <c r="E266">
        <v>0.4</v>
      </c>
      <c r="F266" t="s">
        <v>31</v>
      </c>
      <c r="G266">
        <v>26</v>
      </c>
      <c r="H266">
        <v>12.5722</v>
      </c>
      <c r="I266">
        <v>26</v>
      </c>
      <c r="J266">
        <v>21.8476</v>
      </c>
      <c r="K266">
        <v>27</v>
      </c>
      <c r="L266">
        <v>14.3224</v>
      </c>
      <c r="M266">
        <v>26</v>
      </c>
      <c r="N266">
        <v>13.809100000000001</v>
      </c>
      <c r="O266">
        <v>26</v>
      </c>
      <c r="P266">
        <v>14.025399999999999</v>
      </c>
      <c r="Q266">
        <v>20</v>
      </c>
      <c r="R266">
        <v>11.799200000000001</v>
      </c>
      <c r="S266">
        <v>25</v>
      </c>
      <c r="T266">
        <v>21.619900000000001</v>
      </c>
    </row>
    <row r="267" spans="1:20">
      <c r="A267" s="1" t="str">
        <f t="shared" si="4"/>
        <v>2047-0.4-AVL</v>
      </c>
      <c r="B267" t="s">
        <v>18</v>
      </c>
      <c r="C267">
        <v>2047</v>
      </c>
      <c r="D267">
        <v>11</v>
      </c>
      <c r="E267">
        <v>0.4</v>
      </c>
      <c r="F267" t="s">
        <v>32</v>
      </c>
      <c r="G267">
        <v>13</v>
      </c>
      <c r="H267">
        <v>10.2226</v>
      </c>
      <c r="I267">
        <v>12</v>
      </c>
      <c r="J267">
        <v>12</v>
      </c>
      <c r="K267">
        <v>30</v>
      </c>
      <c r="L267">
        <v>24.939699999999998</v>
      </c>
      <c r="M267">
        <v>25</v>
      </c>
      <c r="N267">
        <v>21.853000000000002</v>
      </c>
      <c r="O267">
        <v>30</v>
      </c>
      <c r="P267">
        <v>22.208600000000001</v>
      </c>
      <c r="Q267">
        <v>25</v>
      </c>
      <c r="R267">
        <v>19.003900000000002</v>
      </c>
      <c r="S267">
        <v>12</v>
      </c>
      <c r="T267">
        <v>10.3698</v>
      </c>
    </row>
    <row r="268" spans="1:20">
      <c r="A268" s="1" t="str">
        <f t="shared" si="4"/>
        <v>2047-0.4-Treap</v>
      </c>
      <c r="B268" t="s">
        <v>18</v>
      </c>
      <c r="C268">
        <v>2047</v>
      </c>
      <c r="D268">
        <v>11</v>
      </c>
      <c r="E268">
        <v>0.4</v>
      </c>
      <c r="F268" t="s">
        <v>33</v>
      </c>
      <c r="G268">
        <v>32</v>
      </c>
      <c r="H268">
        <v>13.43</v>
      </c>
      <c r="I268">
        <v>32</v>
      </c>
      <c r="J268">
        <v>24.214500000000001</v>
      </c>
      <c r="K268">
        <v>44</v>
      </c>
      <c r="L268">
        <v>17.3932</v>
      </c>
      <c r="M268">
        <v>31</v>
      </c>
      <c r="N268">
        <v>15.404299999999999</v>
      </c>
      <c r="O268">
        <v>47</v>
      </c>
      <c r="P268">
        <v>16.1343</v>
      </c>
      <c r="Q268">
        <v>25</v>
      </c>
      <c r="R268">
        <v>13.2628</v>
      </c>
      <c r="S268">
        <v>22</v>
      </c>
      <c r="T268">
        <v>21.0733</v>
      </c>
    </row>
    <row r="269" spans="1:20">
      <c r="A269" s="1" t="str">
        <f t="shared" si="4"/>
        <v>2047-0.4-Splay</v>
      </c>
      <c r="B269" t="s">
        <v>18</v>
      </c>
      <c r="C269">
        <v>2047</v>
      </c>
      <c r="D269">
        <v>11</v>
      </c>
      <c r="E269">
        <v>0.4</v>
      </c>
      <c r="F269" t="s">
        <v>34</v>
      </c>
      <c r="G269">
        <v>67</v>
      </c>
      <c r="H269">
        <v>26.897200000000002</v>
      </c>
      <c r="I269">
        <v>39</v>
      </c>
      <c r="J269">
        <v>25.7043</v>
      </c>
      <c r="K269">
        <v>65</v>
      </c>
      <c r="L269">
        <v>30.7623</v>
      </c>
      <c r="M269">
        <v>64</v>
      </c>
      <c r="N269">
        <v>27.866099999999999</v>
      </c>
      <c r="O269">
        <v>59</v>
      </c>
      <c r="P269">
        <v>26.742999999999999</v>
      </c>
      <c r="Q269">
        <v>56</v>
      </c>
      <c r="R269">
        <v>23.8901</v>
      </c>
      <c r="S269">
        <v>28</v>
      </c>
      <c r="T269">
        <v>21.546700000000001</v>
      </c>
    </row>
    <row r="270" spans="1:20">
      <c r="A270" s="1" t="str">
        <f t="shared" si="4"/>
        <v>2047-0.5-BST</v>
      </c>
      <c r="B270" t="s">
        <v>18</v>
      </c>
      <c r="C270">
        <v>2047</v>
      </c>
      <c r="D270">
        <v>11</v>
      </c>
      <c r="E270">
        <v>0.5</v>
      </c>
      <c r="F270" t="s">
        <v>31</v>
      </c>
      <c r="G270">
        <v>26</v>
      </c>
      <c r="H270">
        <v>12.3786</v>
      </c>
      <c r="I270">
        <v>26</v>
      </c>
      <c r="J270">
        <v>21.665299999999998</v>
      </c>
      <c r="K270">
        <v>27</v>
      </c>
      <c r="L270">
        <v>14.145099999999999</v>
      </c>
      <c r="M270">
        <v>26</v>
      </c>
      <c r="N270">
        <v>13.6035</v>
      </c>
      <c r="O270">
        <v>26</v>
      </c>
      <c r="P270">
        <v>14.025399999999999</v>
      </c>
      <c r="Q270">
        <v>21</v>
      </c>
      <c r="R270">
        <v>11.5916</v>
      </c>
      <c r="S270">
        <v>25</v>
      </c>
      <c r="T270">
        <v>21.619900000000001</v>
      </c>
    </row>
    <row r="271" spans="1:20">
      <c r="A271" s="1" t="str">
        <f t="shared" si="4"/>
        <v>2047-0.5-AVL</v>
      </c>
      <c r="B271" t="s">
        <v>18</v>
      </c>
      <c r="C271">
        <v>2047</v>
      </c>
      <c r="D271">
        <v>11</v>
      </c>
      <c r="E271">
        <v>0.5</v>
      </c>
      <c r="F271" t="s">
        <v>32</v>
      </c>
      <c r="G271">
        <v>13</v>
      </c>
      <c r="H271">
        <v>10.223100000000001</v>
      </c>
      <c r="I271">
        <v>13</v>
      </c>
      <c r="J271">
        <v>12.008800000000001</v>
      </c>
      <c r="K271">
        <v>30</v>
      </c>
      <c r="L271">
        <v>24.9633</v>
      </c>
      <c r="M271">
        <v>27</v>
      </c>
      <c r="N271">
        <v>21.878</v>
      </c>
      <c r="O271">
        <v>30</v>
      </c>
      <c r="P271">
        <v>22.208600000000001</v>
      </c>
      <c r="Q271">
        <v>25</v>
      </c>
      <c r="R271">
        <v>18.942399999999999</v>
      </c>
      <c r="S271">
        <v>12</v>
      </c>
      <c r="T271">
        <v>10.3698</v>
      </c>
    </row>
    <row r="272" spans="1:20">
      <c r="A272" s="1" t="str">
        <f t="shared" si="4"/>
        <v>2047-0.5-Treap</v>
      </c>
      <c r="B272" t="s">
        <v>18</v>
      </c>
      <c r="C272">
        <v>2047</v>
      </c>
      <c r="D272">
        <v>11</v>
      </c>
      <c r="E272">
        <v>0.5</v>
      </c>
      <c r="F272" t="s">
        <v>33</v>
      </c>
      <c r="G272">
        <v>30</v>
      </c>
      <c r="H272">
        <v>13.8033</v>
      </c>
      <c r="I272">
        <v>30</v>
      </c>
      <c r="J272">
        <v>24.5242</v>
      </c>
      <c r="K272">
        <v>49</v>
      </c>
      <c r="L272">
        <v>17.776800000000001</v>
      </c>
      <c r="M272">
        <v>31</v>
      </c>
      <c r="N272">
        <v>15.7857</v>
      </c>
      <c r="O272">
        <v>47</v>
      </c>
      <c r="P272">
        <v>16.1343</v>
      </c>
      <c r="Q272">
        <v>31</v>
      </c>
      <c r="R272">
        <v>14.9072</v>
      </c>
      <c r="S272">
        <v>22</v>
      </c>
      <c r="T272">
        <v>21.0733</v>
      </c>
    </row>
    <row r="273" spans="1:20">
      <c r="A273" s="1" t="str">
        <f t="shared" si="4"/>
        <v>2047-0.5-Splay</v>
      </c>
      <c r="B273" t="s">
        <v>18</v>
      </c>
      <c r="C273">
        <v>2047</v>
      </c>
      <c r="D273">
        <v>11</v>
      </c>
      <c r="E273">
        <v>0.5</v>
      </c>
      <c r="F273" t="s">
        <v>34</v>
      </c>
      <c r="G273">
        <v>63</v>
      </c>
      <c r="H273">
        <v>26.976099999999999</v>
      </c>
      <c r="I273">
        <v>38</v>
      </c>
      <c r="J273">
        <v>25.727399999999999</v>
      </c>
      <c r="K273">
        <v>67</v>
      </c>
      <c r="L273">
        <v>30.655899999999999</v>
      </c>
      <c r="M273">
        <v>72</v>
      </c>
      <c r="N273">
        <v>27.884</v>
      </c>
      <c r="O273">
        <v>59</v>
      </c>
      <c r="P273">
        <v>26.742999999999999</v>
      </c>
      <c r="Q273">
        <v>54</v>
      </c>
      <c r="R273">
        <v>23.804600000000001</v>
      </c>
      <c r="S273">
        <v>28</v>
      </c>
      <c r="T273">
        <v>21.546700000000001</v>
      </c>
    </row>
    <row r="274" spans="1:20">
      <c r="A274" s="1" t="str">
        <f t="shared" si="4"/>
        <v>2047-0.6-BST</v>
      </c>
      <c r="B274" t="s">
        <v>18</v>
      </c>
      <c r="C274">
        <v>2047</v>
      </c>
      <c r="D274">
        <v>11</v>
      </c>
      <c r="E274">
        <v>0.6</v>
      </c>
      <c r="F274" t="s">
        <v>31</v>
      </c>
      <c r="G274">
        <v>26</v>
      </c>
      <c r="H274">
        <v>12.460699999999999</v>
      </c>
      <c r="I274">
        <v>27</v>
      </c>
      <c r="J274">
        <v>21.539899999999999</v>
      </c>
      <c r="K274">
        <v>28</v>
      </c>
      <c r="L274">
        <v>14.183999999999999</v>
      </c>
      <c r="M274">
        <v>27</v>
      </c>
      <c r="N274">
        <v>13.654500000000001</v>
      </c>
      <c r="O274">
        <v>26</v>
      </c>
      <c r="P274">
        <v>14.025399999999999</v>
      </c>
      <c r="Q274">
        <v>22</v>
      </c>
      <c r="R274">
        <v>11.834899999999999</v>
      </c>
      <c r="S274">
        <v>25</v>
      </c>
      <c r="T274">
        <v>21.619900000000001</v>
      </c>
    </row>
    <row r="275" spans="1:20">
      <c r="A275" s="1" t="str">
        <f t="shared" si="4"/>
        <v>2047-0.6-AVL</v>
      </c>
      <c r="B275" t="s">
        <v>18</v>
      </c>
      <c r="C275">
        <v>2047</v>
      </c>
      <c r="D275">
        <v>11</v>
      </c>
      <c r="E275">
        <v>0.6</v>
      </c>
      <c r="F275" t="s">
        <v>32</v>
      </c>
      <c r="G275">
        <v>13</v>
      </c>
      <c r="H275">
        <v>10.222</v>
      </c>
      <c r="I275">
        <v>12</v>
      </c>
      <c r="J275">
        <v>12</v>
      </c>
      <c r="K275">
        <v>30</v>
      </c>
      <c r="L275">
        <v>24.9682</v>
      </c>
      <c r="M275">
        <v>25</v>
      </c>
      <c r="N275">
        <v>21.879200000000001</v>
      </c>
      <c r="O275">
        <v>30</v>
      </c>
      <c r="P275">
        <v>22.208600000000001</v>
      </c>
      <c r="Q275">
        <v>25</v>
      </c>
      <c r="R275">
        <v>18.968699999999998</v>
      </c>
      <c r="S275">
        <v>12</v>
      </c>
      <c r="T275">
        <v>10.3698</v>
      </c>
    </row>
    <row r="276" spans="1:20">
      <c r="A276" s="1" t="str">
        <f t="shared" si="4"/>
        <v>2047-0.6-Treap</v>
      </c>
      <c r="B276" t="s">
        <v>18</v>
      </c>
      <c r="C276">
        <v>2047</v>
      </c>
      <c r="D276">
        <v>11</v>
      </c>
      <c r="E276">
        <v>0.6</v>
      </c>
      <c r="F276" t="s">
        <v>33</v>
      </c>
      <c r="G276">
        <v>33</v>
      </c>
      <c r="H276">
        <v>13.548999999999999</v>
      </c>
      <c r="I276">
        <v>34</v>
      </c>
      <c r="J276">
        <v>23.876899999999999</v>
      </c>
      <c r="K276">
        <v>51</v>
      </c>
      <c r="L276">
        <v>17.5456</v>
      </c>
      <c r="M276">
        <v>34</v>
      </c>
      <c r="N276">
        <v>15.5236</v>
      </c>
      <c r="O276">
        <v>47</v>
      </c>
      <c r="P276">
        <v>16.1343</v>
      </c>
      <c r="Q276">
        <v>25</v>
      </c>
      <c r="R276">
        <v>12.9443</v>
      </c>
      <c r="S276">
        <v>22</v>
      </c>
      <c r="T276">
        <v>21.0733</v>
      </c>
    </row>
    <row r="277" spans="1:20">
      <c r="A277" s="1" t="str">
        <f t="shared" si="4"/>
        <v>2047-0.6-Splay</v>
      </c>
      <c r="B277" t="s">
        <v>18</v>
      </c>
      <c r="C277">
        <v>2047</v>
      </c>
      <c r="D277">
        <v>11</v>
      </c>
      <c r="E277">
        <v>0.6</v>
      </c>
      <c r="F277" t="s">
        <v>34</v>
      </c>
      <c r="G277">
        <v>71</v>
      </c>
      <c r="H277">
        <v>26.9893</v>
      </c>
      <c r="I277">
        <v>40</v>
      </c>
      <c r="J277">
        <v>25.805399999999999</v>
      </c>
      <c r="K277">
        <v>67</v>
      </c>
      <c r="L277">
        <v>30.718599999999999</v>
      </c>
      <c r="M277">
        <v>64</v>
      </c>
      <c r="N277">
        <v>27.8675</v>
      </c>
      <c r="O277">
        <v>59</v>
      </c>
      <c r="P277">
        <v>26.742999999999999</v>
      </c>
      <c r="Q277">
        <v>58</v>
      </c>
      <c r="R277">
        <v>23.765499999999999</v>
      </c>
      <c r="S277">
        <v>28</v>
      </c>
      <c r="T277">
        <v>21.546700000000001</v>
      </c>
    </row>
    <row r="278" spans="1:20">
      <c r="A278" s="1" t="str">
        <f t="shared" si="4"/>
        <v>2047-0.7-BST</v>
      </c>
      <c r="B278" t="s">
        <v>18</v>
      </c>
      <c r="C278">
        <v>2047</v>
      </c>
      <c r="D278">
        <v>11</v>
      </c>
      <c r="E278">
        <v>0.7</v>
      </c>
      <c r="F278" t="s">
        <v>31</v>
      </c>
      <c r="G278">
        <v>26</v>
      </c>
      <c r="H278">
        <v>12.2889</v>
      </c>
      <c r="I278">
        <v>26</v>
      </c>
      <c r="J278">
        <v>20.314900000000002</v>
      </c>
      <c r="K278">
        <v>27</v>
      </c>
      <c r="L278">
        <v>14.0143</v>
      </c>
      <c r="M278">
        <v>25</v>
      </c>
      <c r="N278">
        <v>13.466699999999999</v>
      </c>
      <c r="O278">
        <v>26</v>
      </c>
      <c r="P278">
        <v>14.025399999999999</v>
      </c>
      <c r="Q278">
        <v>20</v>
      </c>
      <c r="R278">
        <v>11.591100000000001</v>
      </c>
      <c r="S278">
        <v>25</v>
      </c>
      <c r="T278">
        <v>21.619900000000001</v>
      </c>
    </row>
    <row r="279" spans="1:20">
      <c r="A279" s="1" t="str">
        <f t="shared" si="4"/>
        <v>2047-0.7-AVL</v>
      </c>
      <c r="B279" t="s">
        <v>18</v>
      </c>
      <c r="C279">
        <v>2047</v>
      </c>
      <c r="D279">
        <v>11</v>
      </c>
      <c r="E279">
        <v>0.7</v>
      </c>
      <c r="F279" t="s">
        <v>32</v>
      </c>
      <c r="G279">
        <v>13</v>
      </c>
      <c r="H279">
        <v>10.2189</v>
      </c>
      <c r="I279">
        <v>12</v>
      </c>
      <c r="J279">
        <v>12</v>
      </c>
      <c r="K279">
        <v>30</v>
      </c>
      <c r="L279">
        <v>24.968499999999999</v>
      </c>
      <c r="M279">
        <v>25</v>
      </c>
      <c r="N279">
        <v>21.880800000000001</v>
      </c>
      <c r="O279">
        <v>30</v>
      </c>
      <c r="P279">
        <v>22.208600000000001</v>
      </c>
      <c r="Q279">
        <v>25</v>
      </c>
      <c r="R279">
        <v>18.9511</v>
      </c>
      <c r="S279">
        <v>12</v>
      </c>
      <c r="T279">
        <v>10.3698</v>
      </c>
    </row>
    <row r="280" spans="1:20">
      <c r="A280" s="1" t="str">
        <f t="shared" si="4"/>
        <v>2047-0.7-Treap</v>
      </c>
      <c r="B280" t="s">
        <v>18</v>
      </c>
      <c r="C280">
        <v>2047</v>
      </c>
      <c r="D280">
        <v>11</v>
      </c>
      <c r="E280">
        <v>0.7</v>
      </c>
      <c r="F280" t="s">
        <v>33</v>
      </c>
      <c r="G280">
        <v>32</v>
      </c>
      <c r="H280">
        <v>13.371700000000001</v>
      </c>
      <c r="I280">
        <v>35</v>
      </c>
      <c r="J280">
        <v>23.733499999999999</v>
      </c>
      <c r="K280">
        <v>48</v>
      </c>
      <c r="L280">
        <v>17.3385</v>
      </c>
      <c r="M280">
        <v>30</v>
      </c>
      <c r="N280">
        <v>15.3672</v>
      </c>
      <c r="O280">
        <v>47</v>
      </c>
      <c r="P280">
        <v>16.1343</v>
      </c>
      <c r="Q280">
        <v>24</v>
      </c>
      <c r="R280">
        <v>12.8666</v>
      </c>
      <c r="S280">
        <v>22</v>
      </c>
      <c r="T280">
        <v>21.0733</v>
      </c>
    </row>
    <row r="281" spans="1:20">
      <c r="A281" s="1" t="str">
        <f t="shared" si="4"/>
        <v>2047-0.7-Splay</v>
      </c>
      <c r="B281" t="s">
        <v>18</v>
      </c>
      <c r="C281">
        <v>2047</v>
      </c>
      <c r="D281">
        <v>11</v>
      </c>
      <c r="E281">
        <v>0.7</v>
      </c>
      <c r="F281" t="s">
        <v>34</v>
      </c>
      <c r="G281">
        <v>69</v>
      </c>
      <c r="H281">
        <v>27.013500000000001</v>
      </c>
      <c r="I281">
        <v>42</v>
      </c>
      <c r="J281">
        <v>25.846399999999999</v>
      </c>
      <c r="K281">
        <v>69</v>
      </c>
      <c r="L281">
        <v>30.679200000000002</v>
      </c>
      <c r="M281">
        <v>66</v>
      </c>
      <c r="N281">
        <v>27.900200000000002</v>
      </c>
      <c r="O281">
        <v>59</v>
      </c>
      <c r="P281">
        <v>26.742999999999999</v>
      </c>
      <c r="Q281">
        <v>57</v>
      </c>
      <c r="R281">
        <v>23.738199999999999</v>
      </c>
      <c r="S281">
        <v>28</v>
      </c>
      <c r="T281">
        <v>21.546700000000001</v>
      </c>
    </row>
    <row r="282" spans="1:20">
      <c r="A282" s="1" t="str">
        <f t="shared" si="4"/>
        <v>2047-0.8-BST</v>
      </c>
      <c r="B282" t="s">
        <v>18</v>
      </c>
      <c r="C282">
        <v>2047</v>
      </c>
      <c r="D282">
        <v>11</v>
      </c>
      <c r="E282">
        <v>0.8</v>
      </c>
      <c r="F282" t="s">
        <v>31</v>
      </c>
      <c r="G282">
        <v>27</v>
      </c>
      <c r="H282">
        <v>12.4025</v>
      </c>
      <c r="I282">
        <v>26</v>
      </c>
      <c r="J282">
        <v>21.179400000000001</v>
      </c>
      <c r="K282">
        <v>27</v>
      </c>
      <c r="L282">
        <v>14.1075</v>
      </c>
      <c r="M282">
        <v>27</v>
      </c>
      <c r="N282">
        <v>13.5694</v>
      </c>
      <c r="O282">
        <v>26</v>
      </c>
      <c r="P282">
        <v>14.025399999999999</v>
      </c>
      <c r="Q282">
        <v>20</v>
      </c>
      <c r="R282">
        <v>11.617000000000001</v>
      </c>
      <c r="S282">
        <v>25</v>
      </c>
      <c r="T282">
        <v>21.619900000000001</v>
      </c>
    </row>
    <row r="283" spans="1:20">
      <c r="A283" s="1" t="str">
        <f t="shared" si="4"/>
        <v>2047-0.8-AVL</v>
      </c>
      <c r="B283" t="s">
        <v>18</v>
      </c>
      <c r="C283">
        <v>2047</v>
      </c>
      <c r="D283">
        <v>11</v>
      </c>
      <c r="E283">
        <v>0.8</v>
      </c>
      <c r="F283" t="s">
        <v>32</v>
      </c>
      <c r="G283">
        <v>13</v>
      </c>
      <c r="H283">
        <v>10.2265</v>
      </c>
      <c r="I283">
        <v>13</v>
      </c>
      <c r="J283">
        <v>12.0036</v>
      </c>
      <c r="K283">
        <v>30</v>
      </c>
      <c r="L283">
        <v>24.950299999999999</v>
      </c>
      <c r="M283">
        <v>27</v>
      </c>
      <c r="N283">
        <v>21.869</v>
      </c>
      <c r="O283">
        <v>30</v>
      </c>
      <c r="P283">
        <v>22.208600000000001</v>
      </c>
      <c r="Q283">
        <v>25</v>
      </c>
      <c r="R283">
        <v>18.9878</v>
      </c>
      <c r="S283">
        <v>12</v>
      </c>
      <c r="T283">
        <v>10.3698</v>
      </c>
    </row>
    <row r="284" spans="1:20">
      <c r="A284" s="1" t="str">
        <f t="shared" si="4"/>
        <v>2047-0.8-Treap</v>
      </c>
      <c r="B284" t="s">
        <v>18</v>
      </c>
      <c r="C284">
        <v>2047</v>
      </c>
      <c r="D284">
        <v>11</v>
      </c>
      <c r="E284">
        <v>0.8</v>
      </c>
      <c r="F284" t="s">
        <v>33</v>
      </c>
      <c r="G284">
        <v>32</v>
      </c>
      <c r="H284">
        <v>13.6303</v>
      </c>
      <c r="I284">
        <v>31</v>
      </c>
      <c r="J284">
        <v>24.147300000000001</v>
      </c>
      <c r="K284">
        <v>50</v>
      </c>
      <c r="L284">
        <v>17.6129</v>
      </c>
      <c r="M284">
        <v>31</v>
      </c>
      <c r="N284">
        <v>15.6252</v>
      </c>
      <c r="O284">
        <v>47</v>
      </c>
      <c r="P284">
        <v>16.1343</v>
      </c>
      <c r="Q284">
        <v>26</v>
      </c>
      <c r="R284">
        <v>13.547599999999999</v>
      </c>
      <c r="S284">
        <v>22</v>
      </c>
      <c r="T284">
        <v>21.0733</v>
      </c>
    </row>
    <row r="285" spans="1:20">
      <c r="A285" s="1" t="str">
        <f t="shared" si="4"/>
        <v>2047-0.8-Splay</v>
      </c>
      <c r="B285" t="s">
        <v>18</v>
      </c>
      <c r="C285">
        <v>2047</v>
      </c>
      <c r="D285">
        <v>11</v>
      </c>
      <c r="E285">
        <v>0.8</v>
      </c>
      <c r="F285" t="s">
        <v>34</v>
      </c>
      <c r="G285">
        <v>67</v>
      </c>
      <c r="H285">
        <v>27.046800000000001</v>
      </c>
      <c r="I285">
        <v>40</v>
      </c>
      <c r="J285">
        <v>25.964200000000002</v>
      </c>
      <c r="K285">
        <v>71</v>
      </c>
      <c r="L285">
        <v>30.683399999999999</v>
      </c>
      <c r="M285">
        <v>66</v>
      </c>
      <c r="N285">
        <v>27.934200000000001</v>
      </c>
      <c r="O285">
        <v>59</v>
      </c>
      <c r="P285">
        <v>26.742999999999999</v>
      </c>
      <c r="Q285">
        <v>56</v>
      </c>
      <c r="R285">
        <v>23.644400000000001</v>
      </c>
      <c r="S285">
        <v>28</v>
      </c>
      <c r="T285">
        <v>21.546700000000001</v>
      </c>
    </row>
    <row r="286" spans="1:20">
      <c r="A286" s="1" t="str">
        <f t="shared" si="4"/>
        <v>2047-0.9-BST</v>
      </c>
      <c r="B286" t="s">
        <v>18</v>
      </c>
      <c r="C286">
        <v>2047</v>
      </c>
      <c r="D286">
        <v>11</v>
      </c>
      <c r="E286">
        <v>0.9</v>
      </c>
      <c r="F286" t="s">
        <v>31</v>
      </c>
      <c r="G286">
        <v>24</v>
      </c>
      <c r="H286">
        <v>12.424799999999999</v>
      </c>
      <c r="I286">
        <v>26</v>
      </c>
      <c r="J286">
        <v>21.317</v>
      </c>
      <c r="K286">
        <v>27</v>
      </c>
      <c r="L286">
        <v>14.1671</v>
      </c>
      <c r="M286">
        <v>27</v>
      </c>
      <c r="N286">
        <v>13.6357</v>
      </c>
      <c r="O286">
        <v>26</v>
      </c>
      <c r="P286">
        <v>14.025399999999999</v>
      </c>
      <c r="Q286">
        <v>21</v>
      </c>
      <c r="R286">
        <v>11.5413</v>
      </c>
      <c r="S286">
        <v>25</v>
      </c>
      <c r="T286">
        <v>21.619900000000001</v>
      </c>
    </row>
    <row r="287" spans="1:20">
      <c r="A287" s="1" t="str">
        <f t="shared" si="4"/>
        <v>2047-0.9-AVL</v>
      </c>
      <c r="B287" t="s">
        <v>18</v>
      </c>
      <c r="C287">
        <v>2047</v>
      </c>
      <c r="D287">
        <v>11</v>
      </c>
      <c r="E287">
        <v>0.9</v>
      </c>
      <c r="F287" t="s">
        <v>32</v>
      </c>
      <c r="G287">
        <v>13</v>
      </c>
      <c r="H287">
        <v>10.218999999999999</v>
      </c>
      <c r="I287">
        <v>12</v>
      </c>
      <c r="J287">
        <v>12</v>
      </c>
      <c r="K287">
        <v>30</v>
      </c>
      <c r="L287">
        <v>24.9436</v>
      </c>
      <c r="M287">
        <v>25</v>
      </c>
      <c r="N287">
        <v>21.864799999999999</v>
      </c>
      <c r="O287">
        <v>30</v>
      </c>
      <c r="P287">
        <v>22.208600000000001</v>
      </c>
      <c r="Q287">
        <v>25</v>
      </c>
      <c r="R287">
        <v>18.932099999999998</v>
      </c>
      <c r="S287">
        <v>12</v>
      </c>
      <c r="T287">
        <v>10.3698</v>
      </c>
    </row>
    <row r="288" spans="1:20">
      <c r="A288" s="1" t="str">
        <f t="shared" si="4"/>
        <v>2047-0.9-Treap</v>
      </c>
      <c r="B288" t="s">
        <v>18</v>
      </c>
      <c r="C288">
        <v>2047</v>
      </c>
      <c r="D288">
        <v>11</v>
      </c>
      <c r="E288">
        <v>0.9</v>
      </c>
      <c r="F288" t="s">
        <v>33</v>
      </c>
      <c r="G288">
        <v>27</v>
      </c>
      <c r="H288">
        <v>13.190099999999999</v>
      </c>
      <c r="I288">
        <v>33</v>
      </c>
      <c r="J288">
        <v>23.412600000000001</v>
      </c>
      <c r="K288">
        <v>50</v>
      </c>
      <c r="L288">
        <v>17.130600000000001</v>
      </c>
      <c r="M288">
        <v>32</v>
      </c>
      <c r="N288">
        <v>15.153700000000001</v>
      </c>
      <c r="O288">
        <v>47</v>
      </c>
      <c r="P288">
        <v>16.1343</v>
      </c>
      <c r="Q288">
        <v>29</v>
      </c>
      <c r="R288">
        <v>13.3942</v>
      </c>
      <c r="S288">
        <v>22</v>
      </c>
      <c r="T288">
        <v>21.0733</v>
      </c>
    </row>
    <row r="289" spans="1:20">
      <c r="A289" s="1" t="str">
        <f t="shared" si="4"/>
        <v>2047-0.9-Splay</v>
      </c>
      <c r="B289" t="s">
        <v>18</v>
      </c>
      <c r="C289">
        <v>2047</v>
      </c>
      <c r="D289">
        <v>11</v>
      </c>
      <c r="E289">
        <v>0.9</v>
      </c>
      <c r="F289" t="s">
        <v>34</v>
      </c>
      <c r="G289">
        <v>65</v>
      </c>
      <c r="H289">
        <v>27.086500000000001</v>
      </c>
      <c r="I289">
        <v>39</v>
      </c>
      <c r="J289">
        <v>25.987300000000001</v>
      </c>
      <c r="K289">
        <v>69</v>
      </c>
      <c r="L289">
        <v>30.678999999999998</v>
      </c>
      <c r="M289">
        <v>65</v>
      </c>
      <c r="N289">
        <v>27.980899999999998</v>
      </c>
      <c r="O289">
        <v>59</v>
      </c>
      <c r="P289">
        <v>26.742999999999999</v>
      </c>
      <c r="Q289">
        <v>56</v>
      </c>
      <c r="R289">
        <v>23.8368</v>
      </c>
      <c r="S289">
        <v>28</v>
      </c>
      <c r="T289">
        <v>21.546700000000001</v>
      </c>
    </row>
    <row r="290" spans="1:20">
      <c r="A290" s="1" t="str">
        <f t="shared" si="4"/>
        <v>4095-0.1-BST</v>
      </c>
      <c r="B290" t="s">
        <v>19</v>
      </c>
      <c r="C290">
        <v>4095</v>
      </c>
      <c r="D290">
        <v>12</v>
      </c>
      <c r="E290">
        <v>0.1</v>
      </c>
      <c r="F290" t="s">
        <v>31</v>
      </c>
      <c r="G290">
        <v>30</v>
      </c>
      <c r="H290">
        <v>14.505599999999999</v>
      </c>
      <c r="I290">
        <v>29</v>
      </c>
      <c r="J290">
        <v>26.252500000000001</v>
      </c>
      <c r="K290">
        <v>30</v>
      </c>
      <c r="L290">
        <v>16.336400000000001</v>
      </c>
      <c r="M290">
        <v>29</v>
      </c>
      <c r="N290">
        <v>15.8108</v>
      </c>
      <c r="O290">
        <v>28</v>
      </c>
      <c r="P290">
        <v>15.396599999999999</v>
      </c>
      <c r="Q290">
        <v>25</v>
      </c>
      <c r="R290">
        <v>13.2613</v>
      </c>
      <c r="S290">
        <v>27</v>
      </c>
      <c r="T290">
        <v>23.8659</v>
      </c>
    </row>
    <row r="291" spans="1:20">
      <c r="A291" s="1" t="str">
        <f t="shared" si="4"/>
        <v>4095-0.1-AVL</v>
      </c>
      <c r="B291" t="s">
        <v>19</v>
      </c>
      <c r="C291">
        <v>4095</v>
      </c>
      <c r="D291">
        <v>12</v>
      </c>
      <c r="E291">
        <v>0.1</v>
      </c>
      <c r="F291" t="s">
        <v>32</v>
      </c>
      <c r="G291">
        <v>14</v>
      </c>
      <c r="H291">
        <v>11.2455</v>
      </c>
      <c r="I291">
        <v>13</v>
      </c>
      <c r="J291">
        <v>13</v>
      </c>
      <c r="K291">
        <v>32</v>
      </c>
      <c r="L291">
        <v>27.029499999999999</v>
      </c>
      <c r="M291">
        <v>27</v>
      </c>
      <c r="N291">
        <v>23.933599999999998</v>
      </c>
      <c r="O291">
        <v>32</v>
      </c>
      <c r="P291">
        <v>24.2759</v>
      </c>
      <c r="Q291">
        <v>27</v>
      </c>
      <c r="R291">
        <v>21.017299999999999</v>
      </c>
      <c r="S291">
        <v>13</v>
      </c>
      <c r="T291">
        <v>11.545500000000001</v>
      </c>
    </row>
    <row r="292" spans="1:20">
      <c r="A292" s="1" t="str">
        <f t="shared" si="4"/>
        <v>4095-0.1-Treap</v>
      </c>
      <c r="B292" t="s">
        <v>19</v>
      </c>
      <c r="C292">
        <v>4095</v>
      </c>
      <c r="D292">
        <v>12</v>
      </c>
      <c r="E292">
        <v>0.1</v>
      </c>
      <c r="F292" t="s">
        <v>33</v>
      </c>
      <c r="G292">
        <v>32</v>
      </c>
      <c r="H292">
        <v>15.134499999999999</v>
      </c>
      <c r="I292">
        <v>33</v>
      </c>
      <c r="J292">
        <v>26.800799999999999</v>
      </c>
      <c r="K292">
        <v>50</v>
      </c>
      <c r="L292">
        <v>19.1112</v>
      </c>
      <c r="M292">
        <v>34</v>
      </c>
      <c r="N292">
        <v>17.1036</v>
      </c>
      <c r="O292">
        <v>47</v>
      </c>
      <c r="P292">
        <v>17.117699999999999</v>
      </c>
      <c r="Q292">
        <v>30</v>
      </c>
      <c r="R292">
        <v>14.5192</v>
      </c>
      <c r="S292">
        <v>28</v>
      </c>
      <c r="T292">
        <v>22.890799999999999</v>
      </c>
    </row>
    <row r="293" spans="1:20">
      <c r="A293" s="1" t="str">
        <f t="shared" si="4"/>
        <v>4095-0.1-Splay</v>
      </c>
      <c r="B293" t="s">
        <v>19</v>
      </c>
      <c r="C293">
        <v>4095</v>
      </c>
      <c r="D293">
        <v>12</v>
      </c>
      <c r="E293">
        <v>0.1</v>
      </c>
      <c r="F293" t="s">
        <v>34</v>
      </c>
      <c r="G293">
        <v>73</v>
      </c>
      <c r="H293">
        <v>29.737300000000001</v>
      </c>
      <c r="I293">
        <v>43</v>
      </c>
      <c r="J293">
        <v>28.541599999999999</v>
      </c>
      <c r="K293">
        <v>73</v>
      </c>
      <c r="L293">
        <v>33.627400000000002</v>
      </c>
      <c r="M293">
        <v>66</v>
      </c>
      <c r="N293">
        <v>30.817799999999998</v>
      </c>
      <c r="O293">
        <v>61</v>
      </c>
      <c r="P293">
        <v>29.675000000000001</v>
      </c>
      <c r="Q293">
        <v>62</v>
      </c>
      <c r="R293">
        <v>26.741099999999999</v>
      </c>
      <c r="S293">
        <v>28</v>
      </c>
      <c r="T293">
        <v>24.4877</v>
      </c>
    </row>
    <row r="294" spans="1:20">
      <c r="A294" s="1" t="str">
        <f t="shared" si="4"/>
        <v>4095-0.2-BST</v>
      </c>
      <c r="B294" t="s">
        <v>19</v>
      </c>
      <c r="C294">
        <v>4095</v>
      </c>
      <c r="D294">
        <v>12</v>
      </c>
      <c r="E294">
        <v>0.2</v>
      </c>
      <c r="F294" t="s">
        <v>31</v>
      </c>
      <c r="G294">
        <v>29</v>
      </c>
      <c r="H294">
        <v>14.0855</v>
      </c>
      <c r="I294">
        <v>28</v>
      </c>
      <c r="J294">
        <v>25.232199999999999</v>
      </c>
      <c r="K294">
        <v>29</v>
      </c>
      <c r="L294">
        <v>15.8576</v>
      </c>
      <c r="M294">
        <v>28</v>
      </c>
      <c r="N294">
        <v>15.3073</v>
      </c>
      <c r="O294">
        <v>28</v>
      </c>
      <c r="P294">
        <v>15.396599999999999</v>
      </c>
      <c r="Q294">
        <v>24</v>
      </c>
      <c r="R294">
        <v>13.2537</v>
      </c>
      <c r="S294">
        <v>27</v>
      </c>
      <c r="T294">
        <v>23.8659</v>
      </c>
    </row>
    <row r="295" spans="1:20">
      <c r="A295" s="1" t="str">
        <f t="shared" si="4"/>
        <v>4095-0.2-AVL</v>
      </c>
      <c r="B295" t="s">
        <v>19</v>
      </c>
      <c r="C295">
        <v>4095</v>
      </c>
      <c r="D295">
        <v>12</v>
      </c>
      <c r="E295">
        <v>0.2</v>
      </c>
      <c r="F295" t="s">
        <v>32</v>
      </c>
      <c r="G295">
        <v>14</v>
      </c>
      <c r="H295">
        <v>11.245900000000001</v>
      </c>
      <c r="I295">
        <v>13</v>
      </c>
      <c r="J295">
        <v>13</v>
      </c>
      <c r="K295">
        <v>32</v>
      </c>
      <c r="L295">
        <v>27.013999999999999</v>
      </c>
      <c r="M295">
        <v>27</v>
      </c>
      <c r="N295">
        <v>23.915299999999998</v>
      </c>
      <c r="O295">
        <v>32</v>
      </c>
      <c r="P295">
        <v>24.2759</v>
      </c>
      <c r="Q295">
        <v>27</v>
      </c>
      <c r="R295">
        <v>20.96</v>
      </c>
      <c r="S295">
        <v>13</v>
      </c>
      <c r="T295">
        <v>11.545500000000001</v>
      </c>
    </row>
    <row r="296" spans="1:20">
      <c r="A296" s="1" t="str">
        <f t="shared" si="4"/>
        <v>4095-0.2-Treap</v>
      </c>
      <c r="B296" t="s">
        <v>19</v>
      </c>
      <c r="C296">
        <v>4095</v>
      </c>
      <c r="D296">
        <v>12</v>
      </c>
      <c r="E296">
        <v>0.2</v>
      </c>
      <c r="F296" t="s">
        <v>33</v>
      </c>
      <c r="G296">
        <v>37</v>
      </c>
      <c r="H296">
        <v>14.9771</v>
      </c>
      <c r="I296">
        <v>37</v>
      </c>
      <c r="J296">
        <v>28.238299999999999</v>
      </c>
      <c r="K296">
        <v>49</v>
      </c>
      <c r="L296">
        <v>18.997699999999998</v>
      </c>
      <c r="M296">
        <v>36</v>
      </c>
      <c r="N296">
        <v>16.968</v>
      </c>
      <c r="O296">
        <v>47</v>
      </c>
      <c r="P296">
        <v>17.117699999999999</v>
      </c>
      <c r="Q296">
        <v>28</v>
      </c>
      <c r="R296">
        <v>14.516999999999999</v>
      </c>
      <c r="S296">
        <v>28</v>
      </c>
      <c r="T296">
        <v>22.890799999999999</v>
      </c>
    </row>
    <row r="297" spans="1:20">
      <c r="A297" s="1" t="str">
        <f t="shared" si="4"/>
        <v>4095-0.2-Splay</v>
      </c>
      <c r="B297" t="s">
        <v>19</v>
      </c>
      <c r="C297">
        <v>4095</v>
      </c>
      <c r="D297">
        <v>12</v>
      </c>
      <c r="E297">
        <v>0.2</v>
      </c>
      <c r="F297" t="s">
        <v>34</v>
      </c>
      <c r="G297">
        <v>75</v>
      </c>
      <c r="H297">
        <v>29.7852</v>
      </c>
      <c r="I297">
        <v>43</v>
      </c>
      <c r="J297">
        <v>28.590699999999998</v>
      </c>
      <c r="K297">
        <v>69</v>
      </c>
      <c r="L297">
        <v>33.5867</v>
      </c>
      <c r="M297">
        <v>72</v>
      </c>
      <c r="N297">
        <v>30.6008</v>
      </c>
      <c r="O297">
        <v>61</v>
      </c>
      <c r="P297">
        <v>29.675000000000001</v>
      </c>
      <c r="Q297">
        <v>61</v>
      </c>
      <c r="R297">
        <v>26.673300000000001</v>
      </c>
      <c r="S297">
        <v>28</v>
      </c>
      <c r="T297">
        <v>24.4877</v>
      </c>
    </row>
    <row r="298" spans="1:20">
      <c r="A298" s="1" t="str">
        <f t="shared" si="4"/>
        <v>4095-0.3-BST</v>
      </c>
      <c r="B298" t="s">
        <v>19</v>
      </c>
      <c r="C298">
        <v>4095</v>
      </c>
      <c r="D298">
        <v>12</v>
      </c>
      <c r="E298">
        <v>0.3</v>
      </c>
      <c r="F298" t="s">
        <v>31</v>
      </c>
      <c r="G298">
        <v>30</v>
      </c>
      <c r="H298">
        <v>14.005000000000001</v>
      </c>
      <c r="I298">
        <v>29</v>
      </c>
      <c r="J298">
        <v>24.826799999999999</v>
      </c>
      <c r="K298">
        <v>30</v>
      </c>
      <c r="L298">
        <v>15.7828</v>
      </c>
      <c r="M298">
        <v>29</v>
      </c>
      <c r="N298">
        <v>15.243</v>
      </c>
      <c r="O298">
        <v>28</v>
      </c>
      <c r="P298">
        <v>15.396599999999999</v>
      </c>
      <c r="Q298">
        <v>25</v>
      </c>
      <c r="R298">
        <v>13.1426</v>
      </c>
      <c r="S298">
        <v>27</v>
      </c>
      <c r="T298">
        <v>23.8659</v>
      </c>
    </row>
    <row r="299" spans="1:20">
      <c r="A299" s="1" t="str">
        <f t="shared" si="4"/>
        <v>4095-0.3-AVL</v>
      </c>
      <c r="B299" t="s">
        <v>19</v>
      </c>
      <c r="C299">
        <v>4095</v>
      </c>
      <c r="D299">
        <v>12</v>
      </c>
      <c r="E299">
        <v>0.3</v>
      </c>
      <c r="F299" t="s">
        <v>32</v>
      </c>
      <c r="G299">
        <v>14</v>
      </c>
      <c r="H299">
        <v>11.238899999999999</v>
      </c>
      <c r="I299">
        <v>14</v>
      </c>
      <c r="J299">
        <v>13.006500000000001</v>
      </c>
      <c r="K299">
        <v>32</v>
      </c>
      <c r="L299">
        <v>27.011299999999999</v>
      </c>
      <c r="M299">
        <v>28</v>
      </c>
      <c r="N299">
        <v>23.9084</v>
      </c>
      <c r="O299">
        <v>32</v>
      </c>
      <c r="P299">
        <v>24.2759</v>
      </c>
      <c r="Q299">
        <v>27</v>
      </c>
      <c r="R299">
        <v>20.986599999999999</v>
      </c>
      <c r="S299">
        <v>13</v>
      </c>
      <c r="T299">
        <v>11.545500000000001</v>
      </c>
    </row>
    <row r="300" spans="1:20">
      <c r="A300" s="1" t="str">
        <f t="shared" si="4"/>
        <v>4095-0.3-Treap</v>
      </c>
      <c r="B300" t="s">
        <v>19</v>
      </c>
      <c r="C300">
        <v>4095</v>
      </c>
      <c r="D300">
        <v>12</v>
      </c>
      <c r="E300">
        <v>0.3</v>
      </c>
      <c r="F300" t="s">
        <v>33</v>
      </c>
      <c r="G300">
        <v>34</v>
      </c>
      <c r="H300">
        <v>14.6816</v>
      </c>
      <c r="I300">
        <v>35</v>
      </c>
      <c r="J300">
        <v>26.263000000000002</v>
      </c>
      <c r="K300">
        <v>49</v>
      </c>
      <c r="L300">
        <v>18.707599999999999</v>
      </c>
      <c r="M300">
        <v>33</v>
      </c>
      <c r="N300">
        <v>16.661200000000001</v>
      </c>
      <c r="O300">
        <v>47</v>
      </c>
      <c r="P300">
        <v>17.117699999999999</v>
      </c>
      <c r="Q300">
        <v>28</v>
      </c>
      <c r="R300">
        <v>14.576599999999999</v>
      </c>
      <c r="S300">
        <v>28</v>
      </c>
      <c r="T300">
        <v>22.890799999999999</v>
      </c>
    </row>
    <row r="301" spans="1:20">
      <c r="A301" s="1" t="str">
        <f t="shared" si="4"/>
        <v>4095-0.3-Splay</v>
      </c>
      <c r="B301" t="s">
        <v>19</v>
      </c>
      <c r="C301">
        <v>4095</v>
      </c>
      <c r="D301">
        <v>12</v>
      </c>
      <c r="E301">
        <v>0.3</v>
      </c>
      <c r="F301" t="s">
        <v>34</v>
      </c>
      <c r="G301">
        <v>73</v>
      </c>
      <c r="H301">
        <v>29.773099999999999</v>
      </c>
      <c r="I301">
        <v>44</v>
      </c>
      <c r="J301">
        <v>28.686699999999998</v>
      </c>
      <c r="K301">
        <v>75</v>
      </c>
      <c r="L301">
        <v>33.648800000000001</v>
      </c>
      <c r="M301">
        <v>67</v>
      </c>
      <c r="N301">
        <v>30.741399999999999</v>
      </c>
      <c r="O301">
        <v>61</v>
      </c>
      <c r="P301">
        <v>29.675000000000001</v>
      </c>
      <c r="Q301">
        <v>59</v>
      </c>
      <c r="R301">
        <v>26.715499999999999</v>
      </c>
      <c r="S301">
        <v>28</v>
      </c>
      <c r="T301">
        <v>24.4877</v>
      </c>
    </row>
    <row r="302" spans="1:20">
      <c r="A302" s="1" t="str">
        <f t="shared" si="4"/>
        <v>4095-0.4-BST</v>
      </c>
      <c r="B302" t="s">
        <v>19</v>
      </c>
      <c r="C302">
        <v>4095</v>
      </c>
      <c r="D302">
        <v>12</v>
      </c>
      <c r="E302">
        <v>0.4</v>
      </c>
      <c r="F302" t="s">
        <v>31</v>
      </c>
      <c r="G302">
        <v>29</v>
      </c>
      <c r="H302">
        <v>14.001300000000001</v>
      </c>
      <c r="I302">
        <v>28</v>
      </c>
      <c r="J302">
        <v>24.6629</v>
      </c>
      <c r="K302">
        <v>29</v>
      </c>
      <c r="L302">
        <v>15.770200000000001</v>
      </c>
      <c r="M302">
        <v>28</v>
      </c>
      <c r="N302">
        <v>15.2233</v>
      </c>
      <c r="O302">
        <v>28</v>
      </c>
      <c r="P302">
        <v>15.396599999999999</v>
      </c>
      <c r="Q302">
        <v>23</v>
      </c>
      <c r="R302">
        <v>13.091100000000001</v>
      </c>
      <c r="S302">
        <v>27</v>
      </c>
      <c r="T302">
        <v>23.8659</v>
      </c>
    </row>
    <row r="303" spans="1:20">
      <c r="A303" s="1" t="str">
        <f t="shared" si="4"/>
        <v>4095-0.4-AVL</v>
      </c>
      <c r="B303" t="s">
        <v>19</v>
      </c>
      <c r="C303">
        <v>4095</v>
      </c>
      <c r="D303">
        <v>12</v>
      </c>
      <c r="E303">
        <v>0.4</v>
      </c>
      <c r="F303" t="s">
        <v>32</v>
      </c>
      <c r="G303">
        <v>15</v>
      </c>
      <c r="H303">
        <v>11.240500000000001</v>
      </c>
      <c r="I303">
        <v>14</v>
      </c>
      <c r="J303">
        <v>13.0124</v>
      </c>
      <c r="K303">
        <v>32</v>
      </c>
      <c r="L303">
        <v>27.004799999999999</v>
      </c>
      <c r="M303">
        <v>28</v>
      </c>
      <c r="N303">
        <v>23.904</v>
      </c>
      <c r="O303">
        <v>32</v>
      </c>
      <c r="P303">
        <v>24.2759</v>
      </c>
      <c r="Q303">
        <v>27</v>
      </c>
      <c r="R303">
        <v>20.993200000000002</v>
      </c>
      <c r="S303">
        <v>13</v>
      </c>
      <c r="T303">
        <v>11.545500000000001</v>
      </c>
    </row>
    <row r="304" spans="1:20">
      <c r="A304" s="1" t="str">
        <f t="shared" si="4"/>
        <v>4095-0.4-Treap</v>
      </c>
      <c r="B304" t="s">
        <v>19</v>
      </c>
      <c r="C304">
        <v>4095</v>
      </c>
      <c r="D304">
        <v>12</v>
      </c>
      <c r="E304">
        <v>0.4</v>
      </c>
      <c r="F304" t="s">
        <v>33</v>
      </c>
      <c r="G304">
        <v>32</v>
      </c>
      <c r="H304">
        <v>15.1477</v>
      </c>
      <c r="I304">
        <v>32</v>
      </c>
      <c r="J304">
        <v>27.105499999999999</v>
      </c>
      <c r="K304">
        <v>49</v>
      </c>
      <c r="L304">
        <v>19.163699999999999</v>
      </c>
      <c r="M304">
        <v>32</v>
      </c>
      <c r="N304">
        <v>17.1541</v>
      </c>
      <c r="O304">
        <v>47</v>
      </c>
      <c r="P304">
        <v>17.117699999999999</v>
      </c>
      <c r="Q304">
        <v>28</v>
      </c>
      <c r="R304">
        <v>14.499599999999999</v>
      </c>
      <c r="S304">
        <v>28</v>
      </c>
      <c r="T304">
        <v>22.890799999999999</v>
      </c>
    </row>
    <row r="305" spans="1:20">
      <c r="A305" s="1" t="str">
        <f t="shared" si="4"/>
        <v>4095-0.4-Splay</v>
      </c>
      <c r="B305" t="s">
        <v>19</v>
      </c>
      <c r="C305">
        <v>4095</v>
      </c>
      <c r="D305">
        <v>12</v>
      </c>
      <c r="E305">
        <v>0.4</v>
      </c>
      <c r="F305" t="s">
        <v>34</v>
      </c>
      <c r="G305">
        <v>81</v>
      </c>
      <c r="H305">
        <v>29.820599999999999</v>
      </c>
      <c r="I305">
        <v>44</v>
      </c>
      <c r="J305">
        <v>28.744299999999999</v>
      </c>
      <c r="K305">
        <v>75</v>
      </c>
      <c r="L305">
        <v>33.639200000000002</v>
      </c>
      <c r="M305">
        <v>69</v>
      </c>
      <c r="N305">
        <v>30.7499</v>
      </c>
      <c r="O305">
        <v>61</v>
      </c>
      <c r="P305">
        <v>29.675000000000001</v>
      </c>
      <c r="Q305">
        <v>72</v>
      </c>
      <c r="R305">
        <v>26.6723</v>
      </c>
      <c r="S305">
        <v>28</v>
      </c>
      <c r="T305">
        <v>24.4877</v>
      </c>
    </row>
    <row r="306" spans="1:20">
      <c r="A306" s="1" t="str">
        <f t="shared" si="4"/>
        <v>4095-0.5-BST</v>
      </c>
      <c r="B306" t="s">
        <v>19</v>
      </c>
      <c r="C306">
        <v>4095</v>
      </c>
      <c r="D306">
        <v>12</v>
      </c>
      <c r="E306">
        <v>0.5</v>
      </c>
      <c r="F306" t="s">
        <v>31</v>
      </c>
      <c r="G306">
        <v>29</v>
      </c>
      <c r="H306">
        <v>13.954000000000001</v>
      </c>
      <c r="I306">
        <v>29</v>
      </c>
      <c r="J306">
        <v>25.244499999999999</v>
      </c>
      <c r="K306">
        <v>30</v>
      </c>
      <c r="L306">
        <v>15.7173</v>
      </c>
      <c r="M306">
        <v>28</v>
      </c>
      <c r="N306">
        <v>15.1905</v>
      </c>
      <c r="O306">
        <v>28</v>
      </c>
      <c r="P306">
        <v>15.396599999999999</v>
      </c>
      <c r="Q306">
        <v>25</v>
      </c>
      <c r="R306">
        <v>13.091799999999999</v>
      </c>
      <c r="S306">
        <v>27</v>
      </c>
      <c r="T306">
        <v>23.8659</v>
      </c>
    </row>
    <row r="307" spans="1:20">
      <c r="A307" s="1" t="str">
        <f t="shared" si="4"/>
        <v>4095-0.5-AVL</v>
      </c>
      <c r="B307" t="s">
        <v>19</v>
      </c>
      <c r="C307">
        <v>4095</v>
      </c>
      <c r="D307">
        <v>12</v>
      </c>
      <c r="E307">
        <v>0.5</v>
      </c>
      <c r="F307" t="s">
        <v>32</v>
      </c>
      <c r="G307">
        <v>14</v>
      </c>
      <c r="H307">
        <v>11.2326</v>
      </c>
      <c r="I307">
        <v>14</v>
      </c>
      <c r="J307">
        <v>13.0113</v>
      </c>
      <c r="K307">
        <v>32</v>
      </c>
      <c r="L307">
        <v>26.9876</v>
      </c>
      <c r="M307">
        <v>28</v>
      </c>
      <c r="N307">
        <v>23.907599999999999</v>
      </c>
      <c r="O307">
        <v>32</v>
      </c>
      <c r="P307">
        <v>24.2759</v>
      </c>
      <c r="Q307">
        <v>27</v>
      </c>
      <c r="R307">
        <v>20.9634</v>
      </c>
      <c r="S307">
        <v>13</v>
      </c>
      <c r="T307">
        <v>11.545500000000001</v>
      </c>
    </row>
    <row r="308" spans="1:20">
      <c r="A308" s="1" t="str">
        <f t="shared" si="4"/>
        <v>4095-0.5-Treap</v>
      </c>
      <c r="B308" t="s">
        <v>19</v>
      </c>
      <c r="C308">
        <v>4095</v>
      </c>
      <c r="D308">
        <v>12</v>
      </c>
      <c r="E308">
        <v>0.5</v>
      </c>
      <c r="F308" t="s">
        <v>33</v>
      </c>
      <c r="G308">
        <v>31</v>
      </c>
      <c r="H308">
        <v>14.579599999999999</v>
      </c>
      <c r="I308">
        <v>32</v>
      </c>
      <c r="J308">
        <v>25.818999999999999</v>
      </c>
      <c r="K308">
        <v>56</v>
      </c>
      <c r="L308">
        <v>18.599299999999999</v>
      </c>
      <c r="M308">
        <v>33</v>
      </c>
      <c r="N308">
        <v>16.5808</v>
      </c>
      <c r="O308">
        <v>47</v>
      </c>
      <c r="P308">
        <v>17.117699999999999</v>
      </c>
      <c r="Q308">
        <v>29</v>
      </c>
      <c r="R308">
        <v>15.185600000000001</v>
      </c>
      <c r="S308">
        <v>28</v>
      </c>
      <c r="T308">
        <v>22.890799999999999</v>
      </c>
    </row>
    <row r="309" spans="1:20">
      <c r="A309" s="1" t="str">
        <f t="shared" si="4"/>
        <v>4095-0.5-Splay</v>
      </c>
      <c r="B309" t="s">
        <v>19</v>
      </c>
      <c r="C309">
        <v>4095</v>
      </c>
      <c r="D309">
        <v>12</v>
      </c>
      <c r="E309">
        <v>0.5</v>
      </c>
      <c r="F309" t="s">
        <v>34</v>
      </c>
      <c r="G309">
        <v>71</v>
      </c>
      <c r="H309">
        <v>29.8567</v>
      </c>
      <c r="I309">
        <v>47</v>
      </c>
      <c r="J309">
        <v>28.815799999999999</v>
      </c>
      <c r="K309">
        <v>75</v>
      </c>
      <c r="L309">
        <v>33.574100000000001</v>
      </c>
      <c r="M309">
        <v>69</v>
      </c>
      <c r="N309">
        <v>30.788699999999999</v>
      </c>
      <c r="O309">
        <v>61</v>
      </c>
      <c r="P309">
        <v>29.675000000000001</v>
      </c>
      <c r="Q309">
        <v>59</v>
      </c>
      <c r="R309">
        <v>26.629799999999999</v>
      </c>
      <c r="S309">
        <v>28</v>
      </c>
      <c r="T309">
        <v>24.4877</v>
      </c>
    </row>
    <row r="310" spans="1:20">
      <c r="A310" s="1" t="str">
        <f t="shared" si="4"/>
        <v>4095-0.6-BST</v>
      </c>
      <c r="B310" t="s">
        <v>19</v>
      </c>
      <c r="C310">
        <v>4095</v>
      </c>
      <c r="D310">
        <v>12</v>
      </c>
      <c r="E310">
        <v>0.6</v>
      </c>
      <c r="F310" t="s">
        <v>31</v>
      </c>
      <c r="G310">
        <v>30</v>
      </c>
      <c r="H310">
        <v>13.939500000000001</v>
      </c>
      <c r="I310">
        <v>29</v>
      </c>
      <c r="J310">
        <v>24.7088</v>
      </c>
      <c r="K310">
        <v>30</v>
      </c>
      <c r="L310">
        <v>15.6846</v>
      </c>
      <c r="M310">
        <v>30</v>
      </c>
      <c r="N310">
        <v>15.1585</v>
      </c>
      <c r="O310">
        <v>28</v>
      </c>
      <c r="P310">
        <v>15.396599999999999</v>
      </c>
      <c r="Q310">
        <v>25</v>
      </c>
      <c r="R310">
        <v>12.988300000000001</v>
      </c>
      <c r="S310">
        <v>27</v>
      </c>
      <c r="T310">
        <v>23.8659</v>
      </c>
    </row>
    <row r="311" spans="1:20">
      <c r="A311" s="1" t="str">
        <f t="shared" si="4"/>
        <v>4095-0.6-AVL</v>
      </c>
      <c r="B311" t="s">
        <v>19</v>
      </c>
      <c r="C311">
        <v>4095</v>
      </c>
      <c r="D311">
        <v>12</v>
      </c>
      <c r="E311">
        <v>0.6</v>
      </c>
      <c r="F311" t="s">
        <v>32</v>
      </c>
      <c r="G311">
        <v>14</v>
      </c>
      <c r="H311">
        <v>11.2287</v>
      </c>
      <c r="I311">
        <v>14</v>
      </c>
      <c r="J311">
        <v>13.004899999999999</v>
      </c>
      <c r="K311">
        <v>32</v>
      </c>
      <c r="L311">
        <v>26.985800000000001</v>
      </c>
      <c r="M311">
        <v>29</v>
      </c>
      <c r="N311">
        <v>23.9023</v>
      </c>
      <c r="O311">
        <v>32</v>
      </c>
      <c r="P311">
        <v>24.2759</v>
      </c>
      <c r="Q311">
        <v>27</v>
      </c>
      <c r="R311">
        <v>21.035900000000002</v>
      </c>
      <c r="S311">
        <v>13</v>
      </c>
      <c r="T311">
        <v>11.545500000000001</v>
      </c>
    </row>
    <row r="312" spans="1:20">
      <c r="A312" s="1" t="str">
        <f t="shared" si="4"/>
        <v>4095-0.6-Treap</v>
      </c>
      <c r="B312" t="s">
        <v>19</v>
      </c>
      <c r="C312">
        <v>4095</v>
      </c>
      <c r="D312">
        <v>12</v>
      </c>
      <c r="E312">
        <v>0.6</v>
      </c>
      <c r="F312" t="s">
        <v>33</v>
      </c>
      <c r="G312">
        <v>31</v>
      </c>
      <c r="H312">
        <v>15.1365</v>
      </c>
      <c r="I312">
        <v>35</v>
      </c>
      <c r="J312">
        <v>26.8599</v>
      </c>
      <c r="K312">
        <v>51</v>
      </c>
      <c r="L312">
        <v>19.142299999999999</v>
      </c>
      <c r="M312">
        <v>33</v>
      </c>
      <c r="N312">
        <v>17.119</v>
      </c>
      <c r="O312">
        <v>47</v>
      </c>
      <c r="P312">
        <v>17.117699999999999</v>
      </c>
      <c r="Q312">
        <v>27</v>
      </c>
      <c r="R312">
        <v>14.6432</v>
      </c>
      <c r="S312">
        <v>28</v>
      </c>
      <c r="T312">
        <v>22.890799999999999</v>
      </c>
    </row>
    <row r="313" spans="1:20">
      <c r="A313" s="1" t="str">
        <f t="shared" si="4"/>
        <v>4095-0.6-Splay</v>
      </c>
      <c r="B313" t="s">
        <v>19</v>
      </c>
      <c r="C313">
        <v>4095</v>
      </c>
      <c r="D313">
        <v>12</v>
      </c>
      <c r="E313">
        <v>0.6</v>
      </c>
      <c r="F313" t="s">
        <v>34</v>
      </c>
      <c r="G313">
        <v>71</v>
      </c>
      <c r="H313">
        <v>29.910399999999999</v>
      </c>
      <c r="I313">
        <v>43</v>
      </c>
      <c r="J313">
        <v>28.866399999999999</v>
      </c>
      <c r="K313">
        <v>79</v>
      </c>
      <c r="L313">
        <v>33.583500000000001</v>
      </c>
      <c r="M313">
        <v>73</v>
      </c>
      <c r="N313">
        <v>30.764900000000001</v>
      </c>
      <c r="O313">
        <v>61</v>
      </c>
      <c r="P313">
        <v>29.675000000000001</v>
      </c>
      <c r="Q313">
        <v>57</v>
      </c>
      <c r="R313">
        <v>26.805599999999998</v>
      </c>
      <c r="S313">
        <v>28</v>
      </c>
      <c r="T313">
        <v>24.4877</v>
      </c>
    </row>
    <row r="314" spans="1:20">
      <c r="A314" s="1" t="str">
        <f t="shared" si="4"/>
        <v>4095-0.7-BST</v>
      </c>
      <c r="B314" t="s">
        <v>19</v>
      </c>
      <c r="C314">
        <v>4095</v>
      </c>
      <c r="D314">
        <v>12</v>
      </c>
      <c r="E314">
        <v>0.7</v>
      </c>
      <c r="F314" t="s">
        <v>31</v>
      </c>
      <c r="G314">
        <v>28</v>
      </c>
      <c r="H314">
        <v>13.807399999999999</v>
      </c>
      <c r="I314">
        <v>28</v>
      </c>
      <c r="J314">
        <v>24.424700000000001</v>
      </c>
      <c r="K314">
        <v>29</v>
      </c>
      <c r="L314">
        <v>15.518000000000001</v>
      </c>
      <c r="M314">
        <v>29</v>
      </c>
      <c r="N314">
        <v>14.997999999999999</v>
      </c>
      <c r="O314">
        <v>28</v>
      </c>
      <c r="P314">
        <v>15.396599999999999</v>
      </c>
      <c r="Q314">
        <v>25</v>
      </c>
      <c r="R314">
        <v>12.988300000000001</v>
      </c>
      <c r="S314">
        <v>27</v>
      </c>
      <c r="T314">
        <v>23.8659</v>
      </c>
    </row>
    <row r="315" spans="1:20">
      <c r="A315" s="1" t="str">
        <f t="shared" si="4"/>
        <v>4095-0.7-AVL</v>
      </c>
      <c r="B315" t="s">
        <v>19</v>
      </c>
      <c r="C315">
        <v>4095</v>
      </c>
      <c r="D315">
        <v>12</v>
      </c>
      <c r="E315">
        <v>0.7</v>
      </c>
      <c r="F315" t="s">
        <v>32</v>
      </c>
      <c r="G315">
        <v>15</v>
      </c>
      <c r="H315">
        <v>11.246499999999999</v>
      </c>
      <c r="I315">
        <v>14</v>
      </c>
      <c r="J315">
        <v>13.1074</v>
      </c>
      <c r="K315">
        <v>34</v>
      </c>
      <c r="L315">
        <v>27.017900000000001</v>
      </c>
      <c r="M315">
        <v>29</v>
      </c>
      <c r="N315">
        <v>23.926200000000001</v>
      </c>
      <c r="O315">
        <v>32</v>
      </c>
      <c r="P315">
        <v>24.2759</v>
      </c>
      <c r="Q315">
        <v>27</v>
      </c>
      <c r="R315">
        <v>21.012899999999998</v>
      </c>
      <c r="S315">
        <v>13</v>
      </c>
      <c r="T315">
        <v>11.545500000000001</v>
      </c>
    </row>
    <row r="316" spans="1:20">
      <c r="A316" s="1" t="str">
        <f t="shared" si="4"/>
        <v>4095-0.7-Treap</v>
      </c>
      <c r="B316" t="s">
        <v>19</v>
      </c>
      <c r="C316">
        <v>4095</v>
      </c>
      <c r="D316">
        <v>12</v>
      </c>
      <c r="E316">
        <v>0.7</v>
      </c>
      <c r="F316" t="s">
        <v>33</v>
      </c>
      <c r="G316">
        <v>35</v>
      </c>
      <c r="H316">
        <v>15.148300000000001</v>
      </c>
      <c r="I316">
        <v>36</v>
      </c>
      <c r="J316">
        <v>27.2027</v>
      </c>
      <c r="K316">
        <v>57</v>
      </c>
      <c r="L316">
        <v>19.152799999999999</v>
      </c>
      <c r="M316">
        <v>35</v>
      </c>
      <c r="N316">
        <v>17.1496</v>
      </c>
      <c r="O316">
        <v>47</v>
      </c>
      <c r="P316">
        <v>17.117699999999999</v>
      </c>
      <c r="Q316">
        <v>34</v>
      </c>
      <c r="R316">
        <v>15.927</v>
      </c>
      <c r="S316">
        <v>28</v>
      </c>
      <c r="T316">
        <v>22.890799999999999</v>
      </c>
    </row>
    <row r="317" spans="1:20">
      <c r="A317" s="1" t="str">
        <f t="shared" si="4"/>
        <v>4095-0.7-Splay</v>
      </c>
      <c r="B317" t="s">
        <v>19</v>
      </c>
      <c r="C317">
        <v>4095</v>
      </c>
      <c r="D317">
        <v>12</v>
      </c>
      <c r="E317">
        <v>0.7</v>
      </c>
      <c r="F317" t="s">
        <v>34</v>
      </c>
      <c r="G317">
        <v>73</v>
      </c>
      <c r="H317">
        <v>29.922000000000001</v>
      </c>
      <c r="I317">
        <v>42</v>
      </c>
      <c r="J317">
        <v>28.854800000000001</v>
      </c>
      <c r="K317">
        <v>85</v>
      </c>
      <c r="L317">
        <v>33.587499999999999</v>
      </c>
      <c r="M317">
        <v>71</v>
      </c>
      <c r="N317">
        <v>30.804300000000001</v>
      </c>
      <c r="O317">
        <v>61</v>
      </c>
      <c r="P317">
        <v>29.675000000000001</v>
      </c>
      <c r="Q317">
        <v>61</v>
      </c>
      <c r="R317">
        <v>26.7392</v>
      </c>
      <c r="S317">
        <v>28</v>
      </c>
      <c r="T317">
        <v>24.4877</v>
      </c>
    </row>
    <row r="318" spans="1:20">
      <c r="A318" s="1" t="str">
        <f t="shared" si="4"/>
        <v>4095-0.8-BST</v>
      </c>
      <c r="B318" t="s">
        <v>19</v>
      </c>
      <c r="C318">
        <v>4095</v>
      </c>
      <c r="D318">
        <v>12</v>
      </c>
      <c r="E318">
        <v>0.8</v>
      </c>
      <c r="F318" t="s">
        <v>31</v>
      </c>
      <c r="G318">
        <v>29</v>
      </c>
      <c r="H318">
        <v>14.7478</v>
      </c>
      <c r="I318">
        <v>28</v>
      </c>
      <c r="J318">
        <v>25.010400000000001</v>
      </c>
      <c r="K318">
        <v>29</v>
      </c>
      <c r="L318">
        <v>16.465399999999999</v>
      </c>
      <c r="M318">
        <v>29</v>
      </c>
      <c r="N318">
        <v>15.9411</v>
      </c>
      <c r="O318">
        <v>28</v>
      </c>
      <c r="P318">
        <v>15.396599999999999</v>
      </c>
      <c r="Q318">
        <v>23</v>
      </c>
      <c r="R318">
        <v>13.910600000000001</v>
      </c>
      <c r="S318">
        <v>27</v>
      </c>
      <c r="T318">
        <v>23.8659</v>
      </c>
    </row>
    <row r="319" spans="1:20">
      <c r="A319" s="1" t="str">
        <f t="shared" si="4"/>
        <v>4095-0.8-AVL</v>
      </c>
      <c r="B319" t="s">
        <v>19</v>
      </c>
      <c r="C319">
        <v>4095</v>
      </c>
      <c r="D319">
        <v>12</v>
      </c>
      <c r="E319">
        <v>0.8</v>
      </c>
      <c r="F319" t="s">
        <v>32</v>
      </c>
      <c r="G319">
        <v>14</v>
      </c>
      <c r="H319">
        <v>11.246600000000001</v>
      </c>
      <c r="I319">
        <v>14</v>
      </c>
      <c r="J319">
        <v>13.0244</v>
      </c>
      <c r="K319">
        <v>34</v>
      </c>
      <c r="L319">
        <v>26.984100000000002</v>
      </c>
      <c r="M319">
        <v>29</v>
      </c>
      <c r="N319">
        <v>23.902699999999999</v>
      </c>
      <c r="O319">
        <v>32</v>
      </c>
      <c r="P319">
        <v>24.2759</v>
      </c>
      <c r="Q319">
        <v>27</v>
      </c>
      <c r="R319">
        <v>20.966799999999999</v>
      </c>
      <c r="S319">
        <v>13</v>
      </c>
      <c r="T319">
        <v>11.545500000000001</v>
      </c>
    </row>
    <row r="320" spans="1:20">
      <c r="A320" s="1" t="str">
        <f t="shared" si="4"/>
        <v>4095-0.8-Treap</v>
      </c>
      <c r="B320" t="s">
        <v>19</v>
      </c>
      <c r="C320">
        <v>4095</v>
      </c>
      <c r="D320">
        <v>12</v>
      </c>
      <c r="E320">
        <v>0.8</v>
      </c>
      <c r="F320" t="s">
        <v>33</v>
      </c>
      <c r="G320">
        <v>34</v>
      </c>
      <c r="H320">
        <v>14.6822</v>
      </c>
      <c r="I320">
        <v>34</v>
      </c>
      <c r="J320">
        <v>26.2866</v>
      </c>
      <c r="K320">
        <v>58</v>
      </c>
      <c r="L320">
        <v>18.686800000000002</v>
      </c>
      <c r="M320">
        <v>36</v>
      </c>
      <c r="N320">
        <v>16.695399999999999</v>
      </c>
      <c r="O320">
        <v>47</v>
      </c>
      <c r="P320">
        <v>17.117699999999999</v>
      </c>
      <c r="Q320">
        <v>27</v>
      </c>
      <c r="R320">
        <v>14.1937</v>
      </c>
      <c r="S320">
        <v>28</v>
      </c>
      <c r="T320">
        <v>22.890799999999999</v>
      </c>
    </row>
    <row r="321" spans="1:20">
      <c r="A321" s="1" t="str">
        <f t="shared" si="4"/>
        <v>4095-0.8-Splay</v>
      </c>
      <c r="B321" t="s">
        <v>19</v>
      </c>
      <c r="C321">
        <v>4095</v>
      </c>
      <c r="D321">
        <v>12</v>
      </c>
      <c r="E321">
        <v>0.8</v>
      </c>
      <c r="F321" t="s">
        <v>34</v>
      </c>
      <c r="G321">
        <v>69</v>
      </c>
      <c r="H321">
        <v>29.935400000000001</v>
      </c>
      <c r="I321">
        <v>44</v>
      </c>
      <c r="J321">
        <v>28.908300000000001</v>
      </c>
      <c r="K321">
        <v>73</v>
      </c>
      <c r="L321">
        <v>33.597099999999998</v>
      </c>
      <c r="M321">
        <v>71</v>
      </c>
      <c r="N321">
        <v>30.827400000000001</v>
      </c>
      <c r="O321">
        <v>61</v>
      </c>
      <c r="P321">
        <v>29.675000000000001</v>
      </c>
      <c r="Q321">
        <v>59</v>
      </c>
      <c r="R321">
        <v>26.5944</v>
      </c>
      <c r="S321">
        <v>28</v>
      </c>
      <c r="T321">
        <v>24.4877</v>
      </c>
    </row>
    <row r="322" spans="1:20">
      <c r="A322" s="1" t="str">
        <f t="shared" si="4"/>
        <v>4095-0.9-BST</v>
      </c>
      <c r="B322" t="s">
        <v>19</v>
      </c>
      <c r="C322">
        <v>4095</v>
      </c>
      <c r="D322">
        <v>12</v>
      </c>
      <c r="E322">
        <v>0.9</v>
      </c>
      <c r="F322" t="s">
        <v>31</v>
      </c>
      <c r="G322">
        <v>27</v>
      </c>
      <c r="H322">
        <v>13.7098</v>
      </c>
      <c r="I322">
        <v>29</v>
      </c>
      <c r="J322">
        <v>24.1097</v>
      </c>
      <c r="K322">
        <v>30</v>
      </c>
      <c r="L322">
        <v>15.4376</v>
      </c>
      <c r="M322">
        <v>30</v>
      </c>
      <c r="N322">
        <v>14.9079</v>
      </c>
      <c r="O322">
        <v>28</v>
      </c>
      <c r="P322">
        <v>15.396599999999999</v>
      </c>
      <c r="Q322">
        <v>25</v>
      </c>
      <c r="R322">
        <v>12.9177</v>
      </c>
      <c r="S322">
        <v>27</v>
      </c>
      <c r="T322">
        <v>23.8659</v>
      </c>
    </row>
    <row r="323" spans="1:20">
      <c r="A323" s="1" t="str">
        <f t="shared" ref="A323:A361" si="5">C323&amp;"-"&amp;E323&amp;"-"&amp;F323</f>
        <v>4095-0.9-AVL</v>
      </c>
      <c r="B323" t="s">
        <v>19</v>
      </c>
      <c r="C323">
        <v>4095</v>
      </c>
      <c r="D323">
        <v>12</v>
      </c>
      <c r="E323">
        <v>0.9</v>
      </c>
      <c r="F323" t="s">
        <v>32</v>
      </c>
      <c r="G323">
        <v>14</v>
      </c>
      <c r="H323">
        <v>11.229799999999999</v>
      </c>
      <c r="I323">
        <v>14</v>
      </c>
      <c r="J323">
        <v>13.002800000000001</v>
      </c>
      <c r="K323">
        <v>32</v>
      </c>
      <c r="L323">
        <v>26.965199999999999</v>
      </c>
      <c r="M323">
        <v>29</v>
      </c>
      <c r="N323">
        <v>23.889199999999999</v>
      </c>
      <c r="O323">
        <v>32</v>
      </c>
      <c r="P323">
        <v>24.2759</v>
      </c>
      <c r="Q323">
        <v>27</v>
      </c>
      <c r="R323">
        <v>21.011199999999999</v>
      </c>
      <c r="S323">
        <v>13</v>
      </c>
      <c r="T323">
        <v>11.545500000000001</v>
      </c>
    </row>
    <row r="324" spans="1:20">
      <c r="A324" s="1" t="str">
        <f t="shared" si="5"/>
        <v>4095-0.9-Treap</v>
      </c>
      <c r="B324" t="s">
        <v>19</v>
      </c>
      <c r="C324">
        <v>4095</v>
      </c>
      <c r="D324">
        <v>12</v>
      </c>
      <c r="E324">
        <v>0.9</v>
      </c>
      <c r="F324" t="s">
        <v>33</v>
      </c>
      <c r="G324">
        <v>33</v>
      </c>
      <c r="H324">
        <v>14.766</v>
      </c>
      <c r="I324">
        <v>34</v>
      </c>
      <c r="J324">
        <v>26.697199999999999</v>
      </c>
      <c r="K324">
        <v>56</v>
      </c>
      <c r="L324">
        <v>18.796500000000002</v>
      </c>
      <c r="M324">
        <v>34</v>
      </c>
      <c r="N324">
        <v>16.7896</v>
      </c>
      <c r="O324">
        <v>47</v>
      </c>
      <c r="P324">
        <v>17.117699999999999</v>
      </c>
      <c r="Q324">
        <v>29</v>
      </c>
      <c r="R324">
        <v>14.4339</v>
      </c>
      <c r="S324">
        <v>28</v>
      </c>
      <c r="T324">
        <v>22.890799999999999</v>
      </c>
    </row>
    <row r="325" spans="1:20">
      <c r="A325" s="1" t="str">
        <f t="shared" si="5"/>
        <v>4095-0.9-Splay</v>
      </c>
      <c r="B325" t="s">
        <v>19</v>
      </c>
      <c r="C325">
        <v>4095</v>
      </c>
      <c r="D325">
        <v>12</v>
      </c>
      <c r="E325">
        <v>0.9</v>
      </c>
      <c r="F325" t="s">
        <v>34</v>
      </c>
      <c r="G325">
        <v>67</v>
      </c>
      <c r="H325">
        <v>30.011199999999999</v>
      </c>
      <c r="I325">
        <v>45</v>
      </c>
      <c r="J325">
        <v>28.984200000000001</v>
      </c>
      <c r="K325">
        <v>73</v>
      </c>
      <c r="L325">
        <v>33.5702</v>
      </c>
      <c r="M325">
        <v>74</v>
      </c>
      <c r="N325">
        <v>30.868600000000001</v>
      </c>
      <c r="O325">
        <v>61</v>
      </c>
      <c r="P325">
        <v>29.675000000000001</v>
      </c>
      <c r="Q325">
        <v>67</v>
      </c>
      <c r="R325">
        <v>26.642199999999999</v>
      </c>
      <c r="S325">
        <v>28</v>
      </c>
      <c r="T325">
        <v>24.4877</v>
      </c>
    </row>
    <row r="326" spans="1:20">
      <c r="A326" s="1" t="str">
        <f t="shared" si="5"/>
        <v>8191-0.1-BST</v>
      </c>
      <c r="B326" t="s">
        <v>20</v>
      </c>
      <c r="C326">
        <v>8191</v>
      </c>
      <c r="D326">
        <v>13</v>
      </c>
      <c r="E326">
        <v>0.1</v>
      </c>
      <c r="F326" t="s">
        <v>31</v>
      </c>
      <c r="G326">
        <v>32</v>
      </c>
      <c r="H326">
        <v>16.1294</v>
      </c>
      <c r="I326">
        <v>32</v>
      </c>
      <c r="J326">
        <v>29.905799999999999</v>
      </c>
      <c r="K326">
        <v>33</v>
      </c>
      <c r="L326">
        <v>17.9465</v>
      </c>
      <c r="M326">
        <v>32</v>
      </c>
      <c r="N326">
        <v>17.373100000000001</v>
      </c>
      <c r="O326">
        <v>31</v>
      </c>
      <c r="P326">
        <v>16.798200000000001</v>
      </c>
      <c r="Q326">
        <v>30</v>
      </c>
      <c r="R326">
        <v>14.8323</v>
      </c>
      <c r="S326">
        <v>30</v>
      </c>
      <c r="T326">
        <v>26.415900000000001</v>
      </c>
    </row>
    <row r="327" spans="1:20">
      <c r="A327" s="1" t="str">
        <f t="shared" si="5"/>
        <v>8191-0.1-AVL</v>
      </c>
      <c r="B327" t="s">
        <v>20</v>
      </c>
      <c r="C327">
        <v>8191</v>
      </c>
      <c r="D327">
        <v>13</v>
      </c>
      <c r="E327">
        <v>0.1</v>
      </c>
      <c r="F327" t="s">
        <v>32</v>
      </c>
      <c r="G327">
        <v>15</v>
      </c>
      <c r="H327">
        <v>12.259</v>
      </c>
      <c r="I327">
        <v>15</v>
      </c>
      <c r="J327">
        <v>14.019</v>
      </c>
      <c r="K327">
        <v>34</v>
      </c>
      <c r="L327">
        <v>29.032</v>
      </c>
      <c r="M327">
        <v>31</v>
      </c>
      <c r="N327">
        <v>25.946200000000001</v>
      </c>
      <c r="O327">
        <v>34</v>
      </c>
      <c r="P327">
        <v>26.280899999999999</v>
      </c>
      <c r="Q327">
        <v>29</v>
      </c>
      <c r="R327">
        <v>23.0139</v>
      </c>
      <c r="S327">
        <v>14</v>
      </c>
      <c r="T327">
        <v>12.6919</v>
      </c>
    </row>
    <row r="328" spans="1:20">
      <c r="A328" s="1" t="str">
        <f t="shared" si="5"/>
        <v>8191-0.1-Treap</v>
      </c>
      <c r="B328" t="s">
        <v>20</v>
      </c>
      <c r="C328">
        <v>8191</v>
      </c>
      <c r="D328">
        <v>13</v>
      </c>
      <c r="E328">
        <v>0.1</v>
      </c>
      <c r="F328" t="s">
        <v>33</v>
      </c>
      <c r="G328">
        <v>39</v>
      </c>
      <c r="H328">
        <v>16.456600000000002</v>
      </c>
      <c r="I328">
        <v>39</v>
      </c>
      <c r="J328">
        <v>29.985399999999998</v>
      </c>
      <c r="K328">
        <v>54</v>
      </c>
      <c r="L328">
        <v>20.4499</v>
      </c>
      <c r="M328">
        <v>39</v>
      </c>
      <c r="N328">
        <v>18.479500000000002</v>
      </c>
      <c r="O328">
        <v>51</v>
      </c>
      <c r="P328">
        <v>18.619499999999999</v>
      </c>
      <c r="Q328">
        <v>33</v>
      </c>
      <c r="R328">
        <v>17.388500000000001</v>
      </c>
      <c r="S328">
        <v>29</v>
      </c>
      <c r="T328">
        <v>25.746099999999998</v>
      </c>
    </row>
    <row r="329" spans="1:20">
      <c r="A329" s="1" t="str">
        <f t="shared" si="5"/>
        <v>8191-0.1-Splay</v>
      </c>
      <c r="B329" t="s">
        <v>20</v>
      </c>
      <c r="C329">
        <v>8191</v>
      </c>
      <c r="D329">
        <v>13</v>
      </c>
      <c r="E329">
        <v>0.1</v>
      </c>
      <c r="F329" t="s">
        <v>34</v>
      </c>
      <c r="G329">
        <v>81</v>
      </c>
      <c r="H329">
        <v>32.639400000000002</v>
      </c>
      <c r="I329">
        <v>48</v>
      </c>
      <c r="J329">
        <v>31.6111</v>
      </c>
      <c r="K329">
        <v>77</v>
      </c>
      <c r="L329">
        <v>36.5548</v>
      </c>
      <c r="M329">
        <v>72</v>
      </c>
      <c r="N329">
        <v>33.669400000000003</v>
      </c>
      <c r="O329">
        <v>67</v>
      </c>
      <c r="P329">
        <v>32.642000000000003</v>
      </c>
      <c r="Q329">
        <v>63</v>
      </c>
      <c r="R329">
        <v>29.604299999999999</v>
      </c>
      <c r="S329">
        <v>32</v>
      </c>
      <c r="T329">
        <v>27.423999999999999</v>
      </c>
    </row>
    <row r="330" spans="1:20">
      <c r="A330" s="1" t="str">
        <f t="shared" si="5"/>
        <v>8191-0.2-BST</v>
      </c>
      <c r="B330" t="s">
        <v>20</v>
      </c>
      <c r="C330">
        <v>8191</v>
      </c>
      <c r="D330">
        <v>13</v>
      </c>
      <c r="E330">
        <v>0.2</v>
      </c>
      <c r="F330" t="s">
        <v>31</v>
      </c>
      <c r="G330">
        <v>31</v>
      </c>
      <c r="H330">
        <v>15.6097</v>
      </c>
      <c r="I330">
        <v>31</v>
      </c>
      <c r="J330">
        <v>28.518599999999999</v>
      </c>
      <c r="K330">
        <v>32</v>
      </c>
      <c r="L330">
        <v>17.368600000000001</v>
      </c>
      <c r="M330">
        <v>31</v>
      </c>
      <c r="N330">
        <v>16.8245</v>
      </c>
      <c r="O330">
        <v>31</v>
      </c>
      <c r="P330">
        <v>16.798200000000001</v>
      </c>
      <c r="Q330">
        <v>28</v>
      </c>
      <c r="R330">
        <v>14.6334</v>
      </c>
      <c r="S330">
        <v>30</v>
      </c>
      <c r="T330">
        <v>26.415900000000001</v>
      </c>
    </row>
    <row r="331" spans="1:20">
      <c r="A331" s="1" t="str">
        <f t="shared" si="5"/>
        <v>8191-0.2-AVL</v>
      </c>
      <c r="B331" t="s">
        <v>20</v>
      </c>
      <c r="C331">
        <v>8191</v>
      </c>
      <c r="D331">
        <v>13</v>
      </c>
      <c r="E331">
        <v>0.2</v>
      </c>
      <c r="F331" t="s">
        <v>32</v>
      </c>
      <c r="G331">
        <v>15</v>
      </c>
      <c r="H331">
        <v>12.2577</v>
      </c>
      <c r="I331">
        <v>15</v>
      </c>
      <c r="J331">
        <v>14.0017</v>
      </c>
      <c r="K331">
        <v>34</v>
      </c>
      <c r="L331">
        <v>29.026599999999998</v>
      </c>
      <c r="M331">
        <v>29</v>
      </c>
      <c r="N331">
        <v>25.939699999999998</v>
      </c>
      <c r="O331">
        <v>34</v>
      </c>
      <c r="P331">
        <v>26.280899999999999</v>
      </c>
      <c r="Q331">
        <v>29</v>
      </c>
      <c r="R331">
        <v>22.9999</v>
      </c>
      <c r="S331">
        <v>14</v>
      </c>
      <c r="T331">
        <v>12.6919</v>
      </c>
    </row>
    <row r="332" spans="1:20">
      <c r="A332" s="1" t="str">
        <f t="shared" si="5"/>
        <v>8191-0.2-Treap</v>
      </c>
      <c r="B332" t="s">
        <v>20</v>
      </c>
      <c r="C332">
        <v>8191</v>
      </c>
      <c r="D332">
        <v>13</v>
      </c>
      <c r="E332">
        <v>0.2</v>
      </c>
      <c r="F332" t="s">
        <v>33</v>
      </c>
      <c r="G332">
        <v>34</v>
      </c>
      <c r="H332">
        <v>15.8347</v>
      </c>
      <c r="I332">
        <v>35</v>
      </c>
      <c r="J332">
        <v>29.2666</v>
      </c>
      <c r="K332">
        <v>52</v>
      </c>
      <c r="L332">
        <v>19.838999999999999</v>
      </c>
      <c r="M332">
        <v>34</v>
      </c>
      <c r="N332">
        <v>17.866</v>
      </c>
      <c r="O332">
        <v>51</v>
      </c>
      <c r="P332">
        <v>18.619499999999999</v>
      </c>
      <c r="Q332">
        <v>31</v>
      </c>
      <c r="R332">
        <v>15.8924</v>
      </c>
      <c r="S332">
        <v>29</v>
      </c>
      <c r="T332">
        <v>25.746099999999998</v>
      </c>
    </row>
    <row r="333" spans="1:20">
      <c r="A333" s="1" t="str">
        <f t="shared" si="5"/>
        <v>8191-0.2-Splay</v>
      </c>
      <c r="B333" t="s">
        <v>20</v>
      </c>
      <c r="C333">
        <v>8191</v>
      </c>
      <c r="D333">
        <v>13</v>
      </c>
      <c r="E333">
        <v>0.2</v>
      </c>
      <c r="F333" t="s">
        <v>34</v>
      </c>
      <c r="G333">
        <v>83</v>
      </c>
      <c r="H333">
        <v>32.6723</v>
      </c>
      <c r="I333">
        <v>49</v>
      </c>
      <c r="J333">
        <v>31.6584</v>
      </c>
      <c r="K333">
        <v>77</v>
      </c>
      <c r="L333">
        <v>36.537599999999998</v>
      </c>
      <c r="M333">
        <v>72</v>
      </c>
      <c r="N333">
        <v>33.630400000000002</v>
      </c>
      <c r="O333">
        <v>67</v>
      </c>
      <c r="P333">
        <v>32.642000000000003</v>
      </c>
      <c r="Q333">
        <v>65</v>
      </c>
      <c r="R333">
        <v>29.6554</v>
      </c>
      <c r="S333">
        <v>32</v>
      </c>
      <c r="T333">
        <v>27.423999999999999</v>
      </c>
    </row>
    <row r="334" spans="1:20">
      <c r="A334" s="1" t="str">
        <f t="shared" si="5"/>
        <v>8191-0.3-BST</v>
      </c>
      <c r="B334" t="s">
        <v>20</v>
      </c>
      <c r="C334">
        <v>8191</v>
      </c>
      <c r="D334">
        <v>13</v>
      </c>
      <c r="E334">
        <v>0.3</v>
      </c>
      <c r="F334" t="s">
        <v>31</v>
      </c>
      <c r="G334">
        <v>32</v>
      </c>
      <c r="H334">
        <v>15.447100000000001</v>
      </c>
      <c r="I334">
        <v>31</v>
      </c>
      <c r="J334">
        <v>27.597000000000001</v>
      </c>
      <c r="K334">
        <v>32</v>
      </c>
      <c r="L334">
        <v>17.213000000000001</v>
      </c>
      <c r="M334">
        <v>31</v>
      </c>
      <c r="N334">
        <v>16.671800000000001</v>
      </c>
      <c r="O334">
        <v>31</v>
      </c>
      <c r="P334">
        <v>16.798200000000001</v>
      </c>
      <c r="Q334">
        <v>28</v>
      </c>
      <c r="R334">
        <v>14.5601</v>
      </c>
      <c r="S334">
        <v>30</v>
      </c>
      <c r="T334">
        <v>26.415900000000001</v>
      </c>
    </row>
    <row r="335" spans="1:20">
      <c r="A335" s="1" t="str">
        <f t="shared" si="5"/>
        <v>8191-0.3-AVL</v>
      </c>
      <c r="B335" t="s">
        <v>20</v>
      </c>
      <c r="C335">
        <v>8191</v>
      </c>
      <c r="D335">
        <v>13</v>
      </c>
      <c r="E335">
        <v>0.3</v>
      </c>
      <c r="F335" t="s">
        <v>32</v>
      </c>
      <c r="G335">
        <v>15</v>
      </c>
      <c r="H335">
        <v>12.261799999999999</v>
      </c>
      <c r="I335">
        <v>15</v>
      </c>
      <c r="J335">
        <v>14.0054</v>
      </c>
      <c r="K335">
        <v>34</v>
      </c>
      <c r="L335">
        <v>29.031700000000001</v>
      </c>
      <c r="M335">
        <v>29</v>
      </c>
      <c r="N335">
        <v>25.9238</v>
      </c>
      <c r="O335">
        <v>34</v>
      </c>
      <c r="P335">
        <v>26.280899999999999</v>
      </c>
      <c r="Q335">
        <v>29</v>
      </c>
      <c r="R335">
        <v>22.9998</v>
      </c>
      <c r="S335">
        <v>14</v>
      </c>
      <c r="T335">
        <v>12.6919</v>
      </c>
    </row>
    <row r="336" spans="1:20">
      <c r="A336" s="1" t="str">
        <f t="shared" si="5"/>
        <v>8191-0.3-Treap</v>
      </c>
      <c r="B336" t="s">
        <v>20</v>
      </c>
      <c r="C336">
        <v>8191</v>
      </c>
      <c r="D336">
        <v>13</v>
      </c>
      <c r="E336">
        <v>0.3</v>
      </c>
      <c r="F336" t="s">
        <v>33</v>
      </c>
      <c r="G336">
        <v>35</v>
      </c>
      <c r="H336">
        <v>16.142099999999999</v>
      </c>
      <c r="I336">
        <v>36</v>
      </c>
      <c r="J336">
        <v>29.4756</v>
      </c>
      <c r="K336">
        <v>60</v>
      </c>
      <c r="L336">
        <v>20.130700000000001</v>
      </c>
      <c r="M336">
        <v>37</v>
      </c>
      <c r="N336">
        <v>18.163599999999999</v>
      </c>
      <c r="O336">
        <v>51</v>
      </c>
      <c r="P336">
        <v>18.619499999999999</v>
      </c>
      <c r="Q336">
        <v>31</v>
      </c>
      <c r="R336">
        <v>15.911899999999999</v>
      </c>
      <c r="S336">
        <v>29</v>
      </c>
      <c r="T336">
        <v>25.746099999999998</v>
      </c>
    </row>
    <row r="337" spans="1:20">
      <c r="A337" s="1" t="str">
        <f t="shared" si="5"/>
        <v>8191-0.3-Splay</v>
      </c>
      <c r="B337" t="s">
        <v>20</v>
      </c>
      <c r="C337">
        <v>8191</v>
      </c>
      <c r="D337">
        <v>13</v>
      </c>
      <c r="E337">
        <v>0.3</v>
      </c>
      <c r="F337" t="s">
        <v>34</v>
      </c>
      <c r="G337">
        <v>81</v>
      </c>
      <c r="H337">
        <v>32.657699999999998</v>
      </c>
      <c r="I337">
        <v>49</v>
      </c>
      <c r="J337">
        <v>31.742999999999999</v>
      </c>
      <c r="K337">
        <v>79</v>
      </c>
      <c r="L337">
        <v>36.539499999999997</v>
      </c>
      <c r="M337">
        <v>81</v>
      </c>
      <c r="N337">
        <v>33.616300000000003</v>
      </c>
      <c r="O337">
        <v>67</v>
      </c>
      <c r="P337">
        <v>32.642000000000003</v>
      </c>
      <c r="Q337">
        <v>64</v>
      </c>
      <c r="R337">
        <v>29.593599999999999</v>
      </c>
      <c r="S337">
        <v>32</v>
      </c>
      <c r="T337">
        <v>27.423999999999999</v>
      </c>
    </row>
    <row r="338" spans="1:20">
      <c r="A338" s="1" t="str">
        <f t="shared" si="5"/>
        <v>8191-0.4-BST</v>
      </c>
      <c r="B338" t="s">
        <v>20</v>
      </c>
      <c r="C338">
        <v>8191</v>
      </c>
      <c r="D338">
        <v>13</v>
      </c>
      <c r="E338">
        <v>0.4</v>
      </c>
      <c r="F338" t="s">
        <v>31</v>
      </c>
      <c r="G338">
        <v>31</v>
      </c>
      <c r="H338">
        <v>15.3537</v>
      </c>
      <c r="I338">
        <v>31</v>
      </c>
      <c r="J338">
        <v>27.432700000000001</v>
      </c>
      <c r="K338">
        <v>32</v>
      </c>
      <c r="L338">
        <v>17.0777</v>
      </c>
      <c r="M338">
        <v>31</v>
      </c>
      <c r="N338">
        <v>16.546800000000001</v>
      </c>
      <c r="O338">
        <v>31</v>
      </c>
      <c r="P338">
        <v>16.798200000000001</v>
      </c>
      <c r="Q338">
        <v>26</v>
      </c>
      <c r="R338">
        <v>14.5646</v>
      </c>
      <c r="S338">
        <v>30</v>
      </c>
      <c r="T338">
        <v>26.415900000000001</v>
      </c>
    </row>
    <row r="339" spans="1:20">
      <c r="A339" s="1" t="str">
        <f t="shared" si="5"/>
        <v>8191-0.4-AVL</v>
      </c>
      <c r="B339" t="s">
        <v>20</v>
      </c>
      <c r="C339">
        <v>8191</v>
      </c>
      <c r="D339">
        <v>13</v>
      </c>
      <c r="E339">
        <v>0.4</v>
      </c>
      <c r="F339" t="s">
        <v>32</v>
      </c>
      <c r="G339">
        <v>16</v>
      </c>
      <c r="H339">
        <v>12.2524</v>
      </c>
      <c r="I339">
        <v>15</v>
      </c>
      <c r="J339">
        <v>14.036300000000001</v>
      </c>
      <c r="K339">
        <v>35</v>
      </c>
      <c r="L339">
        <v>29.023099999999999</v>
      </c>
      <c r="M339">
        <v>30</v>
      </c>
      <c r="N339">
        <v>25.933700000000002</v>
      </c>
      <c r="O339">
        <v>34</v>
      </c>
      <c r="P339">
        <v>26.280899999999999</v>
      </c>
      <c r="Q339">
        <v>29</v>
      </c>
      <c r="R339">
        <v>23.026</v>
      </c>
      <c r="S339">
        <v>14</v>
      </c>
      <c r="T339">
        <v>12.6919</v>
      </c>
    </row>
    <row r="340" spans="1:20">
      <c r="A340" s="1" t="str">
        <f t="shared" si="5"/>
        <v>8191-0.4-Treap</v>
      </c>
      <c r="B340" t="s">
        <v>20</v>
      </c>
      <c r="C340">
        <v>8191</v>
      </c>
      <c r="D340">
        <v>13</v>
      </c>
      <c r="E340">
        <v>0.4</v>
      </c>
      <c r="F340" t="s">
        <v>33</v>
      </c>
      <c r="G340">
        <v>34</v>
      </c>
      <c r="H340">
        <v>15.833600000000001</v>
      </c>
      <c r="I340">
        <v>34</v>
      </c>
      <c r="J340">
        <v>28.738499999999998</v>
      </c>
      <c r="K340">
        <v>58</v>
      </c>
      <c r="L340">
        <v>19.816800000000001</v>
      </c>
      <c r="M340">
        <v>35</v>
      </c>
      <c r="N340">
        <v>17.813300000000002</v>
      </c>
      <c r="O340">
        <v>51</v>
      </c>
      <c r="P340">
        <v>18.619499999999999</v>
      </c>
      <c r="Q340">
        <v>29</v>
      </c>
      <c r="R340">
        <v>15.180400000000001</v>
      </c>
      <c r="S340">
        <v>29</v>
      </c>
      <c r="T340">
        <v>25.746099999999998</v>
      </c>
    </row>
    <row r="341" spans="1:20">
      <c r="A341" s="1" t="str">
        <f t="shared" si="5"/>
        <v>8191-0.4-Splay</v>
      </c>
      <c r="B341" t="s">
        <v>20</v>
      </c>
      <c r="C341">
        <v>8191</v>
      </c>
      <c r="D341">
        <v>13</v>
      </c>
      <c r="E341">
        <v>0.4</v>
      </c>
      <c r="F341" t="s">
        <v>34</v>
      </c>
      <c r="G341">
        <v>79</v>
      </c>
      <c r="H341">
        <v>32.726700000000001</v>
      </c>
      <c r="I341">
        <v>46</v>
      </c>
      <c r="J341">
        <v>31.745999999999999</v>
      </c>
      <c r="K341">
        <v>77</v>
      </c>
      <c r="L341">
        <v>36.549199999999999</v>
      </c>
      <c r="M341">
        <v>74</v>
      </c>
      <c r="N341">
        <v>33.614600000000003</v>
      </c>
      <c r="O341">
        <v>67</v>
      </c>
      <c r="P341">
        <v>32.642000000000003</v>
      </c>
      <c r="Q341">
        <v>70</v>
      </c>
      <c r="R341">
        <v>29.614799999999999</v>
      </c>
      <c r="S341">
        <v>32</v>
      </c>
      <c r="T341">
        <v>27.423999999999999</v>
      </c>
    </row>
    <row r="342" spans="1:20">
      <c r="A342" s="1" t="str">
        <f t="shared" si="5"/>
        <v>8191-0.5-BST</v>
      </c>
      <c r="B342" t="s">
        <v>20</v>
      </c>
      <c r="C342">
        <v>8191</v>
      </c>
      <c r="D342">
        <v>13</v>
      </c>
      <c r="E342">
        <v>0.5</v>
      </c>
      <c r="F342" t="s">
        <v>31</v>
      </c>
      <c r="G342">
        <v>32</v>
      </c>
      <c r="H342">
        <v>15.2157</v>
      </c>
      <c r="I342">
        <v>31</v>
      </c>
      <c r="J342">
        <v>29.286300000000001</v>
      </c>
      <c r="K342">
        <v>32</v>
      </c>
      <c r="L342">
        <v>16.973600000000001</v>
      </c>
      <c r="M342">
        <v>32</v>
      </c>
      <c r="N342">
        <v>16.439</v>
      </c>
      <c r="O342">
        <v>31</v>
      </c>
      <c r="P342">
        <v>16.798200000000001</v>
      </c>
      <c r="Q342">
        <v>28</v>
      </c>
      <c r="R342">
        <v>14.508699999999999</v>
      </c>
      <c r="S342">
        <v>30</v>
      </c>
      <c r="T342">
        <v>26.415900000000001</v>
      </c>
    </row>
    <row r="343" spans="1:20">
      <c r="A343" s="1" t="str">
        <f t="shared" si="5"/>
        <v>8191-0.5-AVL</v>
      </c>
      <c r="B343" t="s">
        <v>20</v>
      </c>
      <c r="C343">
        <v>8191</v>
      </c>
      <c r="D343">
        <v>13</v>
      </c>
      <c r="E343">
        <v>0.5</v>
      </c>
      <c r="F343" t="s">
        <v>32</v>
      </c>
      <c r="G343">
        <v>16</v>
      </c>
      <c r="H343">
        <v>12.2509</v>
      </c>
      <c r="I343">
        <v>15</v>
      </c>
      <c r="J343">
        <v>14.0397</v>
      </c>
      <c r="K343">
        <v>36</v>
      </c>
      <c r="L343">
        <v>29.023299999999999</v>
      </c>
      <c r="M343">
        <v>31</v>
      </c>
      <c r="N343">
        <v>25.927800000000001</v>
      </c>
      <c r="O343">
        <v>34</v>
      </c>
      <c r="P343">
        <v>26.280899999999999</v>
      </c>
      <c r="Q343">
        <v>29</v>
      </c>
      <c r="R343">
        <v>22.999600000000001</v>
      </c>
      <c r="S343">
        <v>14</v>
      </c>
      <c r="T343">
        <v>12.6919</v>
      </c>
    </row>
    <row r="344" spans="1:20">
      <c r="A344" s="1" t="str">
        <f t="shared" si="5"/>
        <v>8191-0.5-Treap</v>
      </c>
      <c r="B344" t="s">
        <v>20</v>
      </c>
      <c r="C344">
        <v>8191</v>
      </c>
      <c r="D344">
        <v>13</v>
      </c>
      <c r="E344">
        <v>0.5</v>
      </c>
      <c r="F344" t="s">
        <v>33</v>
      </c>
      <c r="G344">
        <v>34</v>
      </c>
      <c r="H344">
        <v>15.881500000000001</v>
      </c>
      <c r="I344">
        <v>35</v>
      </c>
      <c r="J344">
        <v>29.088899999999999</v>
      </c>
      <c r="K344">
        <v>67</v>
      </c>
      <c r="L344">
        <v>19.881499999999999</v>
      </c>
      <c r="M344">
        <v>35</v>
      </c>
      <c r="N344">
        <v>17.910499999999999</v>
      </c>
      <c r="O344">
        <v>51</v>
      </c>
      <c r="P344">
        <v>18.619499999999999</v>
      </c>
      <c r="Q344">
        <v>30</v>
      </c>
      <c r="R344">
        <v>15.7624</v>
      </c>
      <c r="S344">
        <v>29</v>
      </c>
      <c r="T344">
        <v>25.746099999999998</v>
      </c>
    </row>
    <row r="345" spans="1:20">
      <c r="A345" s="1" t="str">
        <f t="shared" si="5"/>
        <v>8191-0.5-Splay</v>
      </c>
      <c r="B345" t="s">
        <v>20</v>
      </c>
      <c r="C345">
        <v>8191</v>
      </c>
      <c r="D345">
        <v>13</v>
      </c>
      <c r="E345">
        <v>0.5</v>
      </c>
      <c r="F345" t="s">
        <v>34</v>
      </c>
      <c r="G345">
        <v>79</v>
      </c>
      <c r="H345">
        <v>32.749200000000002</v>
      </c>
      <c r="I345">
        <v>47</v>
      </c>
      <c r="J345">
        <v>31.79</v>
      </c>
      <c r="K345">
        <v>79</v>
      </c>
      <c r="L345">
        <v>36.472499999999997</v>
      </c>
      <c r="M345">
        <v>75</v>
      </c>
      <c r="N345">
        <v>33.695900000000002</v>
      </c>
      <c r="O345">
        <v>67</v>
      </c>
      <c r="P345">
        <v>32.642000000000003</v>
      </c>
      <c r="Q345">
        <v>66</v>
      </c>
      <c r="R345">
        <v>29.561699999999998</v>
      </c>
      <c r="S345">
        <v>32</v>
      </c>
      <c r="T345">
        <v>27.423999999999999</v>
      </c>
    </row>
    <row r="346" spans="1:20">
      <c r="A346" s="1" t="str">
        <f t="shared" si="5"/>
        <v>8191-0.6-BST</v>
      </c>
      <c r="B346" t="s">
        <v>20</v>
      </c>
      <c r="C346">
        <v>8191</v>
      </c>
      <c r="D346">
        <v>13</v>
      </c>
      <c r="E346">
        <v>0.6</v>
      </c>
      <c r="F346" t="s">
        <v>31</v>
      </c>
      <c r="G346">
        <v>32</v>
      </c>
      <c r="H346">
        <v>15.276899999999999</v>
      </c>
      <c r="I346">
        <v>33</v>
      </c>
      <c r="J346">
        <v>28.3</v>
      </c>
      <c r="K346">
        <v>34</v>
      </c>
      <c r="L346">
        <v>17.012899999999998</v>
      </c>
      <c r="M346">
        <v>33</v>
      </c>
      <c r="N346">
        <v>16.474799999999998</v>
      </c>
      <c r="O346">
        <v>31</v>
      </c>
      <c r="P346">
        <v>16.798200000000001</v>
      </c>
      <c r="Q346">
        <v>27</v>
      </c>
      <c r="R346">
        <v>14.532400000000001</v>
      </c>
      <c r="S346">
        <v>30</v>
      </c>
      <c r="T346">
        <v>26.415900000000001</v>
      </c>
    </row>
    <row r="347" spans="1:20">
      <c r="A347" s="1" t="str">
        <f t="shared" si="5"/>
        <v>8191-0.6-AVL</v>
      </c>
      <c r="B347" t="s">
        <v>20</v>
      </c>
      <c r="C347">
        <v>8191</v>
      </c>
      <c r="D347">
        <v>13</v>
      </c>
      <c r="E347">
        <v>0.6</v>
      </c>
      <c r="F347" t="s">
        <v>32</v>
      </c>
      <c r="G347">
        <v>16</v>
      </c>
      <c r="H347">
        <v>12.2545</v>
      </c>
      <c r="I347">
        <v>15</v>
      </c>
      <c r="J347">
        <v>14.0655</v>
      </c>
      <c r="K347">
        <v>36</v>
      </c>
      <c r="L347">
        <v>29.027899999999999</v>
      </c>
      <c r="M347">
        <v>31</v>
      </c>
      <c r="N347">
        <v>25.926200000000001</v>
      </c>
      <c r="O347">
        <v>34</v>
      </c>
      <c r="P347">
        <v>26.280899999999999</v>
      </c>
      <c r="Q347">
        <v>29</v>
      </c>
      <c r="R347">
        <v>22.997399999999999</v>
      </c>
      <c r="S347">
        <v>14</v>
      </c>
      <c r="T347">
        <v>12.6919</v>
      </c>
    </row>
    <row r="348" spans="1:20">
      <c r="A348" s="1" t="str">
        <f t="shared" si="5"/>
        <v>8191-0.6-Treap</v>
      </c>
      <c r="B348" t="s">
        <v>20</v>
      </c>
      <c r="C348">
        <v>8191</v>
      </c>
      <c r="D348">
        <v>13</v>
      </c>
      <c r="E348">
        <v>0.6</v>
      </c>
      <c r="F348" t="s">
        <v>33</v>
      </c>
      <c r="G348">
        <v>36</v>
      </c>
      <c r="H348">
        <v>16.1404</v>
      </c>
      <c r="I348">
        <v>37</v>
      </c>
      <c r="J348">
        <v>29.003799999999998</v>
      </c>
      <c r="K348">
        <v>54</v>
      </c>
      <c r="L348">
        <v>20.121500000000001</v>
      </c>
      <c r="M348">
        <v>35</v>
      </c>
      <c r="N348">
        <v>18.116599999999998</v>
      </c>
      <c r="O348">
        <v>51</v>
      </c>
      <c r="P348">
        <v>18.619499999999999</v>
      </c>
      <c r="Q348">
        <v>31</v>
      </c>
      <c r="R348">
        <v>16.232600000000001</v>
      </c>
      <c r="S348">
        <v>29</v>
      </c>
      <c r="T348">
        <v>25.746099999999998</v>
      </c>
    </row>
    <row r="349" spans="1:20">
      <c r="A349" s="1" t="str">
        <f t="shared" si="5"/>
        <v>8191-0.6-Splay</v>
      </c>
      <c r="B349" t="s">
        <v>20</v>
      </c>
      <c r="C349">
        <v>8191</v>
      </c>
      <c r="D349">
        <v>13</v>
      </c>
      <c r="E349">
        <v>0.6</v>
      </c>
      <c r="F349" t="s">
        <v>34</v>
      </c>
      <c r="G349">
        <v>85</v>
      </c>
      <c r="H349">
        <v>32.753</v>
      </c>
      <c r="I349">
        <v>48</v>
      </c>
      <c r="J349">
        <v>31.8902</v>
      </c>
      <c r="K349">
        <v>81</v>
      </c>
      <c r="L349">
        <v>36.507399999999997</v>
      </c>
      <c r="M349">
        <v>79</v>
      </c>
      <c r="N349">
        <v>33.686</v>
      </c>
      <c r="O349">
        <v>67</v>
      </c>
      <c r="P349">
        <v>32.642000000000003</v>
      </c>
      <c r="Q349">
        <v>66</v>
      </c>
      <c r="R349">
        <v>29.586099999999998</v>
      </c>
      <c r="S349">
        <v>32</v>
      </c>
      <c r="T349">
        <v>27.423999999999999</v>
      </c>
    </row>
    <row r="350" spans="1:20">
      <c r="A350" s="1" t="str">
        <f t="shared" si="5"/>
        <v>8191-0.7-BST</v>
      </c>
      <c r="B350" t="s">
        <v>20</v>
      </c>
      <c r="C350">
        <v>8191</v>
      </c>
      <c r="D350">
        <v>13</v>
      </c>
      <c r="E350">
        <v>0.7</v>
      </c>
      <c r="F350" t="s">
        <v>31</v>
      </c>
      <c r="G350">
        <v>30</v>
      </c>
      <c r="H350">
        <v>15.225899999999999</v>
      </c>
      <c r="I350">
        <v>31</v>
      </c>
      <c r="J350">
        <v>27.4057</v>
      </c>
      <c r="K350">
        <v>32</v>
      </c>
      <c r="L350">
        <v>16.968299999999999</v>
      </c>
      <c r="M350">
        <v>32</v>
      </c>
      <c r="N350">
        <v>16.441400000000002</v>
      </c>
      <c r="O350">
        <v>31</v>
      </c>
      <c r="P350">
        <v>16.798200000000001</v>
      </c>
      <c r="Q350">
        <v>27</v>
      </c>
      <c r="R350">
        <v>14.475899999999999</v>
      </c>
      <c r="S350">
        <v>30</v>
      </c>
      <c r="T350">
        <v>26.415900000000001</v>
      </c>
    </row>
    <row r="351" spans="1:20">
      <c r="A351" s="1" t="str">
        <f t="shared" si="5"/>
        <v>8191-0.7-AVL</v>
      </c>
      <c r="B351" t="s">
        <v>20</v>
      </c>
      <c r="C351">
        <v>8191</v>
      </c>
      <c r="D351">
        <v>13</v>
      </c>
      <c r="E351">
        <v>0.7</v>
      </c>
      <c r="F351" t="s">
        <v>32</v>
      </c>
      <c r="G351">
        <v>16</v>
      </c>
      <c r="H351">
        <v>12.258800000000001</v>
      </c>
      <c r="I351">
        <v>15</v>
      </c>
      <c r="J351">
        <v>14.0509</v>
      </c>
      <c r="K351">
        <v>36</v>
      </c>
      <c r="L351">
        <v>29.010999999999999</v>
      </c>
      <c r="M351">
        <v>31</v>
      </c>
      <c r="N351">
        <v>25.938600000000001</v>
      </c>
      <c r="O351">
        <v>34</v>
      </c>
      <c r="P351">
        <v>26.280899999999999</v>
      </c>
      <c r="Q351">
        <v>29</v>
      </c>
      <c r="R351">
        <v>23.017800000000001</v>
      </c>
      <c r="S351">
        <v>14</v>
      </c>
      <c r="T351">
        <v>12.6919</v>
      </c>
    </row>
    <row r="352" spans="1:20">
      <c r="A352" s="1" t="str">
        <f t="shared" si="5"/>
        <v>8191-0.7-Treap</v>
      </c>
      <c r="B352" t="s">
        <v>20</v>
      </c>
      <c r="C352">
        <v>8191</v>
      </c>
      <c r="D352">
        <v>13</v>
      </c>
      <c r="E352">
        <v>0.7</v>
      </c>
      <c r="F352" t="s">
        <v>33</v>
      </c>
      <c r="G352">
        <v>37</v>
      </c>
      <c r="H352">
        <v>16.198</v>
      </c>
      <c r="I352">
        <v>38</v>
      </c>
      <c r="J352">
        <v>29.520499999999998</v>
      </c>
      <c r="K352">
        <v>57</v>
      </c>
      <c r="L352">
        <v>20.181699999999999</v>
      </c>
      <c r="M352">
        <v>39</v>
      </c>
      <c r="N352">
        <v>18.192399999999999</v>
      </c>
      <c r="O352">
        <v>51</v>
      </c>
      <c r="P352">
        <v>18.619499999999999</v>
      </c>
      <c r="Q352">
        <v>30</v>
      </c>
      <c r="R352">
        <v>15.6442</v>
      </c>
      <c r="S352">
        <v>29</v>
      </c>
      <c r="T352">
        <v>25.746099999999998</v>
      </c>
    </row>
    <row r="353" spans="1:20">
      <c r="A353" s="1" t="str">
        <f t="shared" si="5"/>
        <v>8191-0.7-Splay</v>
      </c>
      <c r="B353" t="s">
        <v>20</v>
      </c>
      <c r="C353">
        <v>8191</v>
      </c>
      <c r="D353">
        <v>13</v>
      </c>
      <c r="E353">
        <v>0.7</v>
      </c>
      <c r="F353" t="s">
        <v>34</v>
      </c>
      <c r="G353">
        <v>77</v>
      </c>
      <c r="H353">
        <v>32.787300000000002</v>
      </c>
      <c r="I353">
        <v>46</v>
      </c>
      <c r="J353">
        <v>31.949300000000001</v>
      </c>
      <c r="K353">
        <v>87</v>
      </c>
      <c r="L353">
        <v>36.492800000000003</v>
      </c>
      <c r="M353">
        <v>74</v>
      </c>
      <c r="N353">
        <v>33.730699999999999</v>
      </c>
      <c r="O353">
        <v>67</v>
      </c>
      <c r="P353">
        <v>32.642000000000003</v>
      </c>
      <c r="Q353">
        <v>67</v>
      </c>
      <c r="R353">
        <v>29.549399999999999</v>
      </c>
      <c r="S353">
        <v>32</v>
      </c>
      <c r="T353">
        <v>27.423999999999999</v>
      </c>
    </row>
    <row r="354" spans="1:20">
      <c r="A354" s="1" t="str">
        <f t="shared" si="5"/>
        <v>8191-0.8-BST</v>
      </c>
      <c r="B354" t="s">
        <v>20</v>
      </c>
      <c r="C354">
        <v>8191</v>
      </c>
      <c r="D354">
        <v>13</v>
      </c>
      <c r="E354">
        <v>0.8</v>
      </c>
      <c r="F354" t="s">
        <v>31</v>
      </c>
      <c r="G354">
        <v>31</v>
      </c>
      <c r="H354">
        <v>16.213200000000001</v>
      </c>
      <c r="I354">
        <v>33</v>
      </c>
      <c r="J354">
        <v>28.5214</v>
      </c>
      <c r="K354">
        <v>34</v>
      </c>
      <c r="L354">
        <v>17.939499999999999</v>
      </c>
      <c r="M354">
        <v>33</v>
      </c>
      <c r="N354">
        <v>17.410299999999999</v>
      </c>
      <c r="O354">
        <v>31</v>
      </c>
      <c r="P354">
        <v>16.798200000000001</v>
      </c>
      <c r="Q354">
        <v>30</v>
      </c>
      <c r="R354">
        <v>15.4407</v>
      </c>
      <c r="S354">
        <v>30</v>
      </c>
      <c r="T354">
        <v>26.415900000000001</v>
      </c>
    </row>
    <row r="355" spans="1:20">
      <c r="A355" s="1" t="str">
        <f t="shared" si="5"/>
        <v>8191-0.8-AVL</v>
      </c>
      <c r="B355" t="s">
        <v>20</v>
      </c>
      <c r="C355">
        <v>8191</v>
      </c>
      <c r="D355">
        <v>13</v>
      </c>
      <c r="E355">
        <v>0.8</v>
      </c>
      <c r="F355" t="s">
        <v>32</v>
      </c>
      <c r="G355">
        <v>16</v>
      </c>
      <c r="H355">
        <v>12.2501</v>
      </c>
      <c r="I355">
        <v>15</v>
      </c>
      <c r="J355">
        <v>14.138999999999999</v>
      </c>
      <c r="K355">
        <v>36</v>
      </c>
      <c r="L355">
        <v>29.003799999999998</v>
      </c>
      <c r="M355">
        <v>31</v>
      </c>
      <c r="N355">
        <v>25.9177</v>
      </c>
      <c r="O355">
        <v>34</v>
      </c>
      <c r="P355">
        <v>26.280899999999999</v>
      </c>
      <c r="Q355">
        <v>29</v>
      </c>
      <c r="R355">
        <v>22.970500000000001</v>
      </c>
      <c r="S355">
        <v>14</v>
      </c>
      <c r="T355">
        <v>12.6919</v>
      </c>
    </row>
    <row r="356" spans="1:20">
      <c r="A356" s="1" t="str">
        <f t="shared" si="5"/>
        <v>8191-0.8-Treap</v>
      </c>
      <c r="B356" t="s">
        <v>20</v>
      </c>
      <c r="C356">
        <v>8191</v>
      </c>
      <c r="D356">
        <v>13</v>
      </c>
      <c r="E356">
        <v>0.8</v>
      </c>
      <c r="F356" t="s">
        <v>33</v>
      </c>
      <c r="G356">
        <v>36</v>
      </c>
      <c r="H356">
        <v>16.039400000000001</v>
      </c>
      <c r="I356">
        <v>35</v>
      </c>
      <c r="J356">
        <v>29.4297</v>
      </c>
      <c r="K356">
        <v>63</v>
      </c>
      <c r="L356">
        <v>20.054600000000001</v>
      </c>
      <c r="M356">
        <v>37</v>
      </c>
      <c r="N356">
        <v>18.049600000000002</v>
      </c>
      <c r="O356">
        <v>51</v>
      </c>
      <c r="P356">
        <v>18.619499999999999</v>
      </c>
      <c r="Q356">
        <v>30</v>
      </c>
      <c r="R356">
        <v>16.279299999999999</v>
      </c>
      <c r="S356">
        <v>29</v>
      </c>
      <c r="T356">
        <v>25.746099999999998</v>
      </c>
    </row>
    <row r="357" spans="1:20">
      <c r="A357" s="1" t="str">
        <f t="shared" si="5"/>
        <v>8191-0.8-Splay</v>
      </c>
      <c r="B357" t="s">
        <v>20</v>
      </c>
      <c r="C357">
        <v>8191</v>
      </c>
      <c r="D357">
        <v>13</v>
      </c>
      <c r="E357">
        <v>0.8</v>
      </c>
      <c r="F357" t="s">
        <v>34</v>
      </c>
      <c r="G357">
        <v>83</v>
      </c>
      <c r="H357">
        <v>32.798900000000003</v>
      </c>
      <c r="I357">
        <v>49</v>
      </c>
      <c r="J357">
        <v>31.981200000000001</v>
      </c>
      <c r="K357">
        <v>81</v>
      </c>
      <c r="L357">
        <v>36.484999999999999</v>
      </c>
      <c r="M357">
        <v>90</v>
      </c>
      <c r="N357">
        <v>33.767699999999998</v>
      </c>
      <c r="O357">
        <v>67</v>
      </c>
      <c r="P357">
        <v>32.642000000000003</v>
      </c>
      <c r="Q357">
        <v>66</v>
      </c>
      <c r="R357">
        <v>29.529599999999999</v>
      </c>
      <c r="S357">
        <v>32</v>
      </c>
      <c r="T357">
        <v>27.423999999999999</v>
      </c>
    </row>
    <row r="358" spans="1:20">
      <c r="A358" s="1" t="str">
        <f t="shared" si="5"/>
        <v>8191-0.9-BST</v>
      </c>
      <c r="B358" t="s">
        <v>20</v>
      </c>
      <c r="C358">
        <v>8191</v>
      </c>
      <c r="D358">
        <v>13</v>
      </c>
      <c r="E358">
        <v>0.9</v>
      </c>
      <c r="F358" t="s">
        <v>31</v>
      </c>
      <c r="G358">
        <v>29</v>
      </c>
      <c r="H358">
        <v>15.184100000000001</v>
      </c>
      <c r="I358">
        <v>31</v>
      </c>
      <c r="J358">
        <v>27.0535</v>
      </c>
      <c r="K358">
        <v>32</v>
      </c>
      <c r="L358">
        <v>16.932400000000001</v>
      </c>
      <c r="M358">
        <v>31</v>
      </c>
      <c r="N358">
        <v>16.4069</v>
      </c>
      <c r="O358">
        <v>31</v>
      </c>
      <c r="P358">
        <v>16.798200000000001</v>
      </c>
      <c r="Q358">
        <v>26</v>
      </c>
      <c r="R358">
        <v>14.4506</v>
      </c>
      <c r="S358">
        <v>30</v>
      </c>
      <c r="T358">
        <v>26.415900000000001</v>
      </c>
    </row>
    <row r="359" spans="1:20">
      <c r="A359" s="1" t="str">
        <f t="shared" si="5"/>
        <v>8191-0.9-AVL</v>
      </c>
      <c r="B359" t="s">
        <v>20</v>
      </c>
      <c r="C359">
        <v>8191</v>
      </c>
      <c r="D359">
        <v>13</v>
      </c>
      <c r="E359">
        <v>0.9</v>
      </c>
      <c r="F359" t="s">
        <v>32</v>
      </c>
      <c r="G359">
        <v>16</v>
      </c>
      <c r="H359">
        <v>12.250999999999999</v>
      </c>
      <c r="I359">
        <v>15</v>
      </c>
      <c r="J359">
        <v>14.062099999999999</v>
      </c>
      <c r="K359">
        <v>36</v>
      </c>
      <c r="L359">
        <v>29.0029</v>
      </c>
      <c r="M359">
        <v>31</v>
      </c>
      <c r="N359">
        <v>25.921399999999998</v>
      </c>
      <c r="O359">
        <v>34</v>
      </c>
      <c r="P359">
        <v>26.280899999999999</v>
      </c>
      <c r="Q359">
        <v>29</v>
      </c>
      <c r="R359">
        <v>23.009499999999999</v>
      </c>
      <c r="S359">
        <v>14</v>
      </c>
      <c r="T359">
        <v>12.6919</v>
      </c>
    </row>
    <row r="360" spans="1:20">
      <c r="A360" s="1" t="str">
        <f t="shared" si="5"/>
        <v>8191-0.9-Treap</v>
      </c>
      <c r="B360" t="s">
        <v>20</v>
      </c>
      <c r="C360">
        <v>8191</v>
      </c>
      <c r="D360">
        <v>13</v>
      </c>
      <c r="E360">
        <v>0.9</v>
      </c>
      <c r="F360" t="s">
        <v>33</v>
      </c>
      <c r="G360">
        <v>33</v>
      </c>
      <c r="H360">
        <v>16.087499999999999</v>
      </c>
      <c r="I360">
        <v>37</v>
      </c>
      <c r="J360">
        <v>29.540700000000001</v>
      </c>
      <c r="K360">
        <v>55</v>
      </c>
      <c r="L360">
        <v>20.072399999999998</v>
      </c>
      <c r="M360">
        <v>38</v>
      </c>
      <c r="N360">
        <v>18.0778</v>
      </c>
      <c r="O360">
        <v>51</v>
      </c>
      <c r="P360">
        <v>18.619499999999999</v>
      </c>
      <c r="Q360">
        <v>33</v>
      </c>
      <c r="R360">
        <v>16.083600000000001</v>
      </c>
      <c r="S360">
        <v>29</v>
      </c>
      <c r="T360">
        <v>25.746099999999998</v>
      </c>
    </row>
    <row r="361" spans="1:20">
      <c r="A361" s="1" t="str">
        <f t="shared" si="5"/>
        <v>8191-0.9-Splay</v>
      </c>
      <c r="B361" t="s">
        <v>20</v>
      </c>
      <c r="C361">
        <v>8191</v>
      </c>
      <c r="D361">
        <v>13</v>
      </c>
      <c r="E361">
        <v>0.9</v>
      </c>
      <c r="F361" t="s">
        <v>34</v>
      </c>
      <c r="G361">
        <v>87</v>
      </c>
      <c r="H361">
        <v>32.852699999999999</v>
      </c>
      <c r="I361">
        <v>49</v>
      </c>
      <c r="J361">
        <v>32.094000000000001</v>
      </c>
      <c r="K361">
        <v>81</v>
      </c>
      <c r="L361">
        <v>36.467700000000001</v>
      </c>
      <c r="M361">
        <v>78</v>
      </c>
      <c r="N361">
        <v>33.775300000000001</v>
      </c>
      <c r="O361">
        <v>67</v>
      </c>
      <c r="P361">
        <v>32.642000000000003</v>
      </c>
      <c r="Q361">
        <v>70</v>
      </c>
      <c r="R361">
        <v>29.447299999999998</v>
      </c>
      <c r="S361">
        <v>32</v>
      </c>
      <c r="T361">
        <v>27.423999999999999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7DCF9-C2E2-4D56-AFA0-632CEF9AD18D}">
  <dimension ref="A1:I17"/>
  <sheetViews>
    <sheetView workbookViewId="0">
      <selection activeCell="I18" sqref="I18"/>
    </sheetView>
  </sheetViews>
  <sheetFormatPr defaultRowHeight="15.5"/>
  <cols>
    <col min="1" max="1" width="8.9140625" bestFit="1" customWidth="1"/>
    <col min="2" max="2" width="14.58203125" bestFit="1" customWidth="1"/>
    <col min="4" max="4" width="4.75" style="5" bestFit="1" customWidth="1"/>
    <col min="5" max="5" width="4.75" bestFit="1" customWidth="1"/>
    <col min="6" max="7" width="4.25" style="11" bestFit="1" customWidth="1"/>
    <col min="8" max="8" width="5.5" style="11" bestFit="1" customWidth="1"/>
    <col min="9" max="9" width="5.1640625" style="11" bestFit="1" customWidth="1"/>
  </cols>
  <sheetData>
    <row r="1" spans="1:9">
      <c r="A1" t="s">
        <v>2</v>
      </c>
      <c r="B1" s="2">
        <f>alpha</f>
        <v>0.2</v>
      </c>
      <c r="D1" s="3" t="s">
        <v>1</v>
      </c>
      <c r="E1" s="3" t="s">
        <v>8</v>
      </c>
      <c r="F1" s="9" t="s">
        <v>31</v>
      </c>
      <c r="G1" s="9" t="s">
        <v>32</v>
      </c>
      <c r="H1" s="9" t="s">
        <v>33</v>
      </c>
      <c r="I1" s="9" t="s">
        <v>34</v>
      </c>
    </row>
    <row r="2" spans="1:9">
      <c r="A2" t="s">
        <v>9</v>
      </c>
      <c r="B2" s="2" t="s">
        <v>41</v>
      </c>
      <c r="D2">
        <v>15</v>
      </c>
      <c r="E2">
        <v>4</v>
      </c>
      <c r="F2" s="8">
        <f>VLOOKUP($D2&amp;"-"&amp;$B$1&amp;"-"&amp;F$1,data!$A:$T,MATCH($B$2,data!$1:$1,FALSE),FALSE)</f>
        <v>3.8666700000000001</v>
      </c>
      <c r="G2" s="8">
        <f>VLOOKUP($D2&amp;"-"&amp;$B$1&amp;"-"&amp;G$1,data!$A:$T,MATCH($B$2,data!$1:$1,FALSE),FALSE)</f>
        <v>2.4666700000000001</v>
      </c>
      <c r="H2" s="8">
        <f>VLOOKUP($D2&amp;"-"&amp;$B$1&amp;"-"&amp;H$1,data!$A:$T,MATCH($B$2,data!$1:$1,FALSE),FALSE)</f>
        <v>3.3333300000000001</v>
      </c>
      <c r="I2" s="8">
        <f>VLOOKUP($D2&amp;"-"&amp;$B$1&amp;"-"&amp;I$1,data!$A:$T,MATCH($B$2,data!$1:$1,FALSE),FALSE)</f>
        <v>3.6666699999999999</v>
      </c>
    </row>
    <row r="3" spans="1:9">
      <c r="D3">
        <v>31</v>
      </c>
      <c r="E3">
        <v>5</v>
      </c>
      <c r="F3" s="8">
        <f>VLOOKUP($D3&amp;"-"&amp;$B$1&amp;"-"&amp;F$1,data!$A:$T,MATCH($B$2,data!$1:$1,FALSE),FALSE)</f>
        <v>5.8387099999999998</v>
      </c>
      <c r="G3" s="8">
        <f>VLOOKUP($D3&amp;"-"&amp;$B$1&amp;"-"&amp;G$1,data!$A:$T,MATCH($B$2,data!$1:$1,FALSE),FALSE)</f>
        <v>3.5483899999999999</v>
      </c>
      <c r="H3" s="8">
        <f>VLOOKUP($D3&amp;"-"&amp;$B$1&amp;"-"&amp;H$1,data!$A:$T,MATCH($B$2,data!$1:$1,FALSE),FALSE)</f>
        <v>4.4516099999999996</v>
      </c>
      <c r="I3" s="8">
        <f>VLOOKUP($D3&amp;"-"&amp;$B$1&amp;"-"&amp;I$1,data!$A:$T,MATCH($B$2,data!$1:$1,FALSE),FALSE)</f>
        <v>5.6774199999999997</v>
      </c>
    </row>
    <row r="4" spans="1:9">
      <c r="D4">
        <v>63</v>
      </c>
      <c r="E4">
        <v>6</v>
      </c>
      <c r="F4" s="8">
        <f>VLOOKUP($D4&amp;"-"&amp;$B$1&amp;"-"&amp;F$1,data!$A:$T,MATCH($B$2,data!$1:$1,FALSE),FALSE)</f>
        <v>8.5555599999999998</v>
      </c>
      <c r="G4" s="8">
        <f>VLOOKUP($D4&amp;"-"&amp;$B$1&amp;"-"&amp;G$1,data!$A:$T,MATCH($B$2,data!$1:$1,FALSE),FALSE)</f>
        <v>4.6666699999999999</v>
      </c>
      <c r="H4" s="8">
        <f>VLOOKUP($D4&amp;"-"&amp;$B$1&amp;"-"&amp;H$1,data!$A:$T,MATCH($B$2,data!$1:$1,FALSE),FALSE)</f>
        <v>6.4920600000000004</v>
      </c>
      <c r="I4" s="8">
        <f>VLOOKUP($D4&amp;"-"&amp;$B$1&amp;"-"&amp;I$1,data!$A:$T,MATCH($B$2,data!$1:$1,FALSE),FALSE)</f>
        <v>8.0634899999999998</v>
      </c>
    </row>
    <row r="5" spans="1:9">
      <c r="D5">
        <v>127</v>
      </c>
      <c r="E5">
        <v>7</v>
      </c>
      <c r="F5" s="8">
        <f>VLOOKUP($D5&amp;"-"&amp;$B$1&amp;"-"&amp;F$1,data!$A:$T,MATCH($B$2,data!$1:$1,FALSE),FALSE)</f>
        <v>11.007899999999999</v>
      </c>
      <c r="G5" s="8">
        <f>VLOOKUP($D5&amp;"-"&amp;$B$1&amp;"-"&amp;G$1,data!$A:$T,MATCH($B$2,data!$1:$1,FALSE),FALSE)</f>
        <v>5.7795300000000003</v>
      </c>
      <c r="H5" s="8">
        <f>VLOOKUP($D5&amp;"-"&amp;$B$1&amp;"-"&amp;H$1,data!$A:$T,MATCH($B$2,data!$1:$1,FALSE),FALSE)</f>
        <v>8.7873999999999999</v>
      </c>
      <c r="I5" s="8">
        <f>VLOOKUP($D5&amp;"-"&amp;$B$1&amp;"-"&amp;I$1,data!$A:$T,MATCH($B$2,data!$1:$1,FALSE),FALSE)</f>
        <v>10.9213</v>
      </c>
    </row>
    <row r="6" spans="1:9">
      <c r="D6">
        <v>255</v>
      </c>
      <c r="E6">
        <v>8</v>
      </c>
      <c r="F6" s="8">
        <f>VLOOKUP($D6&amp;"-"&amp;$B$1&amp;"-"&amp;F$1,data!$A:$T,MATCH($B$2,data!$1:$1,FALSE),FALSE)</f>
        <v>13.713699999999999</v>
      </c>
      <c r="G6" s="8">
        <f>VLOOKUP($D6&amp;"-"&amp;$B$1&amp;"-"&amp;G$1,data!$A:$T,MATCH($B$2,data!$1:$1,FALSE),FALSE)</f>
        <v>6.9882400000000002</v>
      </c>
      <c r="H6" s="8">
        <f>VLOOKUP($D6&amp;"-"&amp;$B$1&amp;"-"&amp;H$1,data!$A:$T,MATCH($B$2,data!$1:$1,FALSE),FALSE)</f>
        <v>11.470599999999999</v>
      </c>
      <c r="I6" s="8">
        <f>VLOOKUP($D6&amp;"-"&amp;$B$1&amp;"-"&amp;I$1,data!$A:$T,MATCH($B$2,data!$1:$1,FALSE),FALSE)</f>
        <v>13.556900000000001</v>
      </c>
    </row>
    <row r="7" spans="1:9">
      <c r="D7">
        <v>511</v>
      </c>
      <c r="E7">
        <v>9</v>
      </c>
      <c r="F7" s="8">
        <f>VLOOKUP($D7&amp;"-"&amp;$B$1&amp;"-"&amp;F$1,data!$A:$T,MATCH($B$2,data!$1:$1,FALSE),FALSE)</f>
        <v>16.471599999999999</v>
      </c>
      <c r="G7" s="8">
        <f>VLOOKUP($D7&amp;"-"&amp;$B$1&amp;"-"&amp;G$1,data!$A:$T,MATCH($B$2,data!$1:$1,FALSE),FALSE)</f>
        <v>8.0724099999999996</v>
      </c>
      <c r="H7" s="8">
        <f>VLOOKUP($D7&amp;"-"&amp;$B$1&amp;"-"&amp;H$1,data!$A:$T,MATCH($B$2,data!$1:$1,FALSE),FALSE)</f>
        <v>14.698600000000001</v>
      </c>
      <c r="I7" s="8">
        <f>VLOOKUP($D7&amp;"-"&amp;$B$1&amp;"-"&amp;I$1,data!$A:$T,MATCH($B$2,data!$1:$1,FALSE),FALSE)</f>
        <v>16.401199999999999</v>
      </c>
    </row>
    <row r="8" spans="1:9">
      <c r="D8">
        <v>1023</v>
      </c>
      <c r="E8">
        <v>10</v>
      </c>
      <c r="F8" s="8">
        <f>VLOOKUP($D8&amp;"-"&amp;$B$1&amp;"-"&amp;F$1,data!$A:$T,MATCH($B$2,data!$1:$1,FALSE),FALSE)</f>
        <v>19.265899999999998</v>
      </c>
      <c r="G8" s="8">
        <f>VLOOKUP($D8&amp;"-"&amp;$B$1&amp;"-"&amp;G$1,data!$A:$T,MATCH($B$2,data!$1:$1,FALSE),FALSE)</f>
        <v>9.1700900000000001</v>
      </c>
      <c r="H8" s="8">
        <f>VLOOKUP($D8&amp;"-"&amp;$B$1&amp;"-"&amp;H$1,data!$A:$T,MATCH($B$2,data!$1:$1,FALSE),FALSE)</f>
        <v>17.378299999999999</v>
      </c>
      <c r="I8" s="8">
        <f>VLOOKUP($D8&amp;"-"&amp;$B$1&amp;"-"&amp;I$1,data!$A:$T,MATCH($B$2,data!$1:$1,FALSE),FALSE)</f>
        <v>19.341200000000001</v>
      </c>
    </row>
    <row r="9" spans="1:9">
      <c r="D9">
        <v>2047</v>
      </c>
      <c r="E9">
        <v>11</v>
      </c>
      <c r="F9" s="8">
        <f>VLOOKUP($D9&amp;"-"&amp;$B$1&amp;"-"&amp;F$1,data!$A:$T,MATCH($B$2,data!$1:$1,FALSE),FALSE)</f>
        <v>21.619900000000001</v>
      </c>
      <c r="G9" s="8">
        <f>VLOOKUP($D9&amp;"-"&amp;$B$1&amp;"-"&amp;G$1,data!$A:$T,MATCH($B$2,data!$1:$1,FALSE),FALSE)</f>
        <v>10.3698</v>
      </c>
      <c r="H9" s="8">
        <f>VLOOKUP($D9&amp;"-"&amp;$B$1&amp;"-"&amp;H$1,data!$A:$T,MATCH($B$2,data!$1:$1,FALSE),FALSE)</f>
        <v>21.0733</v>
      </c>
      <c r="I9" s="8">
        <f>VLOOKUP($D9&amp;"-"&amp;$B$1&amp;"-"&amp;I$1,data!$A:$T,MATCH($B$2,data!$1:$1,FALSE),FALSE)</f>
        <v>21.546700000000001</v>
      </c>
    </row>
    <row r="10" spans="1:9">
      <c r="D10">
        <v>4095</v>
      </c>
      <c r="E10">
        <v>12</v>
      </c>
      <c r="F10" s="8">
        <f>VLOOKUP($D10&amp;"-"&amp;$B$1&amp;"-"&amp;F$1,data!$A:$T,MATCH($B$2,data!$1:$1,FALSE),FALSE)</f>
        <v>23.8659</v>
      </c>
      <c r="G10" s="8">
        <f>VLOOKUP($D10&amp;"-"&amp;$B$1&amp;"-"&amp;G$1,data!$A:$T,MATCH($B$2,data!$1:$1,FALSE),FALSE)</f>
        <v>11.545500000000001</v>
      </c>
      <c r="H10" s="8">
        <f>VLOOKUP($D10&amp;"-"&amp;$B$1&amp;"-"&amp;H$1,data!$A:$T,MATCH($B$2,data!$1:$1,FALSE),FALSE)</f>
        <v>22.890799999999999</v>
      </c>
      <c r="I10" s="8">
        <f>VLOOKUP($D10&amp;"-"&amp;$B$1&amp;"-"&amp;I$1,data!$A:$T,MATCH($B$2,data!$1:$1,FALSE),FALSE)</f>
        <v>24.4877</v>
      </c>
    </row>
    <row r="11" spans="1:9">
      <c r="D11">
        <v>8191</v>
      </c>
      <c r="E11">
        <v>13</v>
      </c>
      <c r="F11" s="8">
        <f>VLOOKUP($D11&amp;"-"&amp;$B$1&amp;"-"&amp;F$1,data!$A:$T,MATCH($B$2,data!$1:$1,FALSE),FALSE)</f>
        <v>26.415900000000001</v>
      </c>
      <c r="G11" s="8">
        <f>VLOOKUP($D11&amp;"-"&amp;$B$1&amp;"-"&amp;G$1,data!$A:$T,MATCH($B$2,data!$1:$1,FALSE),FALSE)</f>
        <v>12.6919</v>
      </c>
      <c r="H11" s="8">
        <f>VLOOKUP($D11&amp;"-"&amp;$B$1&amp;"-"&amp;H$1,data!$A:$T,MATCH($B$2,data!$1:$1,FALSE),FALSE)</f>
        <v>25.746099999999998</v>
      </c>
      <c r="I11" s="8">
        <f>VLOOKUP($D11&amp;"-"&amp;$B$1&amp;"-"&amp;I$1,data!$A:$T,MATCH($B$2,data!$1:$1,FALSE),FALSE)</f>
        <v>27.423999999999999</v>
      </c>
    </row>
    <row r="12" spans="1:9">
      <c r="D12" s="6"/>
      <c r="E12" s="7"/>
      <c r="F12" s="10"/>
      <c r="G12" s="10"/>
      <c r="H12" s="10"/>
      <c r="I12" s="10"/>
    </row>
    <row r="13" spans="1:9">
      <c r="D13" s="6"/>
      <c r="E13" s="7"/>
      <c r="F13" s="10"/>
      <c r="G13" s="10"/>
      <c r="H13" s="10"/>
      <c r="I13" s="10"/>
    </row>
    <row r="14" spans="1:9">
      <c r="D14" s="6"/>
      <c r="E14" s="7"/>
      <c r="F14" s="10"/>
      <c r="G14" s="10"/>
      <c r="H14" s="10"/>
      <c r="I14" s="10"/>
    </row>
    <row r="15" spans="1:9">
      <c r="D15" s="6"/>
      <c r="E15" s="7"/>
      <c r="F15" s="10"/>
      <c r="G15" s="10"/>
      <c r="H15" s="10"/>
      <c r="I15" s="10"/>
    </row>
    <row r="16" spans="1:9">
      <c r="D16" s="6"/>
      <c r="E16" s="7"/>
      <c r="F16" s="10"/>
      <c r="G16" s="10"/>
      <c r="H16" s="10"/>
      <c r="I16" s="10"/>
    </row>
    <row r="17" spans="4:9">
      <c r="D17" s="6"/>
      <c r="E17" s="7"/>
      <c r="F17" s="10"/>
      <c r="G17" s="10"/>
      <c r="H17" s="10"/>
      <c r="I17" s="10"/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C8D7A-C9EA-4B06-9A51-4CBB10D5A103}">
  <dimension ref="A1:I17"/>
  <sheetViews>
    <sheetView workbookViewId="0">
      <selection sqref="A1:I1048576"/>
    </sheetView>
  </sheetViews>
  <sheetFormatPr defaultRowHeight="15.5"/>
  <cols>
    <col min="1" max="1" width="8.9140625" bestFit="1" customWidth="1"/>
    <col min="2" max="2" width="14.6640625" bestFit="1" customWidth="1"/>
    <col min="4" max="4" width="4.75" style="5" bestFit="1" customWidth="1"/>
    <col min="5" max="5" width="4.75" bestFit="1" customWidth="1"/>
    <col min="6" max="6" width="3.75" bestFit="1" customWidth="1"/>
    <col min="7" max="7" width="3.9140625" bestFit="1" customWidth="1"/>
    <col min="8" max="8" width="5.5" bestFit="1" customWidth="1"/>
    <col min="9" max="9" width="5.1640625" bestFit="1" customWidth="1"/>
  </cols>
  <sheetData>
    <row r="1" spans="1:9">
      <c r="A1" t="s">
        <v>2</v>
      </c>
      <c r="B1" s="2">
        <f>alpha</f>
        <v>0.2</v>
      </c>
      <c r="D1" s="3" t="s">
        <v>1</v>
      </c>
      <c r="E1" s="3" t="s">
        <v>8</v>
      </c>
      <c r="F1" s="3" t="s">
        <v>31</v>
      </c>
      <c r="G1" s="3" t="s">
        <v>32</v>
      </c>
      <c r="H1" s="3" t="s">
        <v>33</v>
      </c>
      <c r="I1" s="3" t="s">
        <v>34</v>
      </c>
    </row>
    <row r="2" spans="1:9">
      <c r="A2" t="s">
        <v>9</v>
      </c>
      <c r="B2" s="2" t="s">
        <v>6</v>
      </c>
      <c r="D2">
        <v>15</v>
      </c>
      <c r="E2">
        <v>4</v>
      </c>
      <c r="F2" s="1">
        <f>VLOOKUP($D2&amp;"-"&amp;$B$1&amp;"-"&amp;F$1,data!$A:$R,MATCH($B$2,data!$1:$1,FALSE),FALSE)</f>
        <v>6</v>
      </c>
      <c r="G2" s="1">
        <f>VLOOKUP($D2&amp;"-"&amp;$B$1&amp;"-"&amp;G$1,data!$A:$R,MATCH($B$2,data!$1:$1,FALSE),FALSE)</f>
        <v>9</v>
      </c>
      <c r="H2" s="1">
        <f>VLOOKUP($D2&amp;"-"&amp;$B$1&amp;"-"&amp;H$1,data!$A:$R,MATCH($B$2,data!$1:$1,FALSE),FALSE)</f>
        <v>7</v>
      </c>
      <c r="I2" s="1">
        <f>VLOOKUP($D2&amp;"-"&amp;$B$1&amp;"-"&amp;I$1,data!$A:$R,MATCH($B$2,data!$1:$1,FALSE),FALSE)</f>
        <v>14</v>
      </c>
    </row>
    <row r="3" spans="1:9">
      <c r="D3">
        <v>31</v>
      </c>
      <c r="E3">
        <v>5</v>
      </c>
      <c r="F3" s="1">
        <f>VLOOKUP($D3&amp;"-"&amp;$B$1&amp;"-"&amp;F$1,data!$A:$R,MATCH($B$2,data!$1:$1,FALSE),FALSE)</f>
        <v>9</v>
      </c>
      <c r="G3" s="1">
        <f>VLOOKUP($D3&amp;"-"&amp;$B$1&amp;"-"&amp;G$1,data!$A:$R,MATCH($B$2,data!$1:$1,FALSE),FALSE)</f>
        <v>11</v>
      </c>
      <c r="H3" s="1">
        <f>VLOOKUP($D3&amp;"-"&amp;$B$1&amp;"-"&amp;H$1,data!$A:$R,MATCH($B$2,data!$1:$1,FALSE),FALSE)</f>
        <v>9</v>
      </c>
      <c r="I3" s="1">
        <f>VLOOKUP($D3&amp;"-"&amp;$B$1&amp;"-"&amp;I$1,data!$A:$R,MATCH($B$2,data!$1:$1,FALSE),FALSE)</f>
        <v>21</v>
      </c>
    </row>
    <row r="4" spans="1:9">
      <c r="D4">
        <v>63</v>
      </c>
      <c r="E4">
        <v>6</v>
      </c>
      <c r="F4" s="1">
        <f>VLOOKUP($D4&amp;"-"&amp;$B$1&amp;"-"&amp;F$1,data!$A:$R,MATCH($B$2,data!$1:$1,FALSE),FALSE)</f>
        <v>9</v>
      </c>
      <c r="G4" s="1">
        <f>VLOOKUP($D4&amp;"-"&amp;$B$1&amp;"-"&amp;G$1,data!$A:$R,MATCH($B$2,data!$1:$1,FALSE),FALSE)</f>
        <v>13</v>
      </c>
      <c r="H4" s="1">
        <f>VLOOKUP($D4&amp;"-"&amp;$B$1&amp;"-"&amp;H$1,data!$A:$R,MATCH($B$2,data!$1:$1,FALSE),FALSE)</f>
        <v>14</v>
      </c>
      <c r="I4" s="1">
        <f>VLOOKUP($D4&amp;"-"&amp;$B$1&amp;"-"&amp;I$1,data!$A:$R,MATCH($B$2,data!$1:$1,FALSE),FALSE)</f>
        <v>21</v>
      </c>
    </row>
    <row r="5" spans="1:9">
      <c r="D5">
        <v>127</v>
      </c>
      <c r="E5">
        <v>7</v>
      </c>
      <c r="F5" s="1">
        <f>VLOOKUP($D5&amp;"-"&amp;$B$1&amp;"-"&amp;F$1,data!$A:$R,MATCH($B$2,data!$1:$1,FALSE),FALSE)</f>
        <v>10</v>
      </c>
      <c r="G5" s="1">
        <f>VLOOKUP($D5&amp;"-"&amp;$B$1&amp;"-"&amp;G$1,data!$A:$R,MATCH($B$2,data!$1:$1,FALSE),FALSE)</f>
        <v>15</v>
      </c>
      <c r="H5" s="1">
        <f>VLOOKUP($D5&amp;"-"&amp;$B$1&amp;"-"&amp;H$1,data!$A:$R,MATCH($B$2,data!$1:$1,FALSE),FALSE)</f>
        <v>14</v>
      </c>
      <c r="I5" s="1">
        <f>VLOOKUP($D5&amp;"-"&amp;$B$1&amp;"-"&amp;I$1,data!$A:$R,MATCH($B$2,data!$1:$1,FALSE),FALSE)</f>
        <v>24</v>
      </c>
    </row>
    <row r="6" spans="1:9">
      <c r="D6">
        <v>255</v>
      </c>
      <c r="E6">
        <v>8</v>
      </c>
      <c r="F6" s="1">
        <f>VLOOKUP($D6&amp;"-"&amp;$B$1&amp;"-"&amp;F$1,data!$A:$R,MATCH($B$2,data!$1:$1,FALSE),FALSE)</f>
        <v>14</v>
      </c>
      <c r="G6" s="1">
        <f>VLOOKUP($D6&amp;"-"&amp;$B$1&amp;"-"&amp;G$1,data!$A:$R,MATCH($B$2,data!$1:$1,FALSE),FALSE)</f>
        <v>17</v>
      </c>
      <c r="H6" s="1">
        <f>VLOOKUP($D6&amp;"-"&amp;$B$1&amp;"-"&amp;H$1,data!$A:$R,MATCH($B$2,data!$1:$1,FALSE),FALSE)</f>
        <v>17</v>
      </c>
      <c r="I6" s="1">
        <f>VLOOKUP($D6&amp;"-"&amp;$B$1&amp;"-"&amp;I$1,data!$A:$R,MATCH($B$2,data!$1:$1,FALSE),FALSE)</f>
        <v>32</v>
      </c>
    </row>
    <row r="7" spans="1:9">
      <c r="D7">
        <v>511</v>
      </c>
      <c r="E7">
        <v>9</v>
      </c>
      <c r="F7" s="1">
        <f>VLOOKUP($D7&amp;"-"&amp;$B$1&amp;"-"&amp;F$1,data!$A:$R,MATCH($B$2,data!$1:$1,FALSE),FALSE)</f>
        <v>15</v>
      </c>
      <c r="G7" s="1">
        <f>VLOOKUP($D7&amp;"-"&amp;$B$1&amp;"-"&amp;G$1,data!$A:$R,MATCH($B$2,data!$1:$1,FALSE),FALSE)</f>
        <v>21</v>
      </c>
      <c r="H7" s="1">
        <f>VLOOKUP($D7&amp;"-"&amp;$B$1&amp;"-"&amp;H$1,data!$A:$R,MATCH($B$2,data!$1:$1,FALSE),FALSE)</f>
        <v>19</v>
      </c>
      <c r="I7" s="1">
        <f>VLOOKUP($D7&amp;"-"&amp;$B$1&amp;"-"&amp;I$1,data!$A:$R,MATCH($B$2,data!$1:$1,FALSE),FALSE)</f>
        <v>40</v>
      </c>
    </row>
    <row r="8" spans="1:9">
      <c r="D8">
        <v>1023</v>
      </c>
      <c r="E8">
        <v>10</v>
      </c>
      <c r="F8" s="1">
        <f>VLOOKUP($D8&amp;"-"&amp;$B$1&amp;"-"&amp;F$1,data!$A:$R,MATCH($B$2,data!$1:$1,FALSE),FALSE)</f>
        <v>19</v>
      </c>
      <c r="G8" s="1">
        <f>VLOOKUP($D8&amp;"-"&amp;$B$1&amp;"-"&amp;G$1,data!$A:$R,MATCH($B$2,data!$1:$1,FALSE),FALSE)</f>
        <v>22</v>
      </c>
      <c r="H8" s="1">
        <f>VLOOKUP($D8&amp;"-"&amp;$B$1&amp;"-"&amp;H$1,data!$A:$R,MATCH($B$2,data!$1:$1,FALSE),FALSE)</f>
        <v>21</v>
      </c>
      <c r="I8" s="1">
        <f>VLOOKUP($D8&amp;"-"&amp;$B$1&amp;"-"&amp;I$1,data!$A:$R,MATCH($B$2,data!$1:$1,FALSE),FALSE)</f>
        <v>50</v>
      </c>
    </row>
    <row r="9" spans="1:9">
      <c r="D9">
        <v>2047</v>
      </c>
      <c r="E9">
        <v>11</v>
      </c>
      <c r="F9" s="1">
        <f>VLOOKUP($D9&amp;"-"&amp;$B$1&amp;"-"&amp;F$1,data!$A:$R,MATCH($B$2,data!$1:$1,FALSE),FALSE)</f>
        <v>24</v>
      </c>
      <c r="G9" s="1">
        <f>VLOOKUP($D9&amp;"-"&amp;$B$1&amp;"-"&amp;G$1,data!$A:$R,MATCH($B$2,data!$1:$1,FALSE),FALSE)</f>
        <v>25</v>
      </c>
      <c r="H9" s="1">
        <f>VLOOKUP($D9&amp;"-"&amp;$B$1&amp;"-"&amp;H$1,data!$A:$R,MATCH($B$2,data!$1:$1,FALSE),FALSE)</f>
        <v>23</v>
      </c>
      <c r="I9" s="1">
        <f>VLOOKUP($D9&amp;"-"&amp;$B$1&amp;"-"&amp;I$1,data!$A:$R,MATCH($B$2,data!$1:$1,FALSE),FALSE)</f>
        <v>56</v>
      </c>
    </row>
    <row r="10" spans="1:9">
      <c r="D10">
        <v>4095</v>
      </c>
      <c r="E10">
        <v>12</v>
      </c>
      <c r="F10" s="1">
        <f>VLOOKUP($D10&amp;"-"&amp;$B$1&amp;"-"&amp;F$1,data!$A:$R,MATCH($B$2,data!$1:$1,FALSE),FALSE)</f>
        <v>24</v>
      </c>
      <c r="G10" s="1">
        <f>VLOOKUP($D10&amp;"-"&amp;$B$1&amp;"-"&amp;G$1,data!$A:$R,MATCH($B$2,data!$1:$1,FALSE),FALSE)</f>
        <v>27</v>
      </c>
      <c r="H10" s="1">
        <f>VLOOKUP($D10&amp;"-"&amp;$B$1&amp;"-"&amp;H$1,data!$A:$R,MATCH($B$2,data!$1:$1,FALSE),FALSE)</f>
        <v>28</v>
      </c>
      <c r="I10" s="1">
        <f>VLOOKUP($D10&amp;"-"&amp;$B$1&amp;"-"&amp;I$1,data!$A:$R,MATCH($B$2,data!$1:$1,FALSE),FALSE)</f>
        <v>61</v>
      </c>
    </row>
    <row r="11" spans="1:9">
      <c r="D11">
        <v>8191</v>
      </c>
      <c r="E11">
        <v>13</v>
      </c>
      <c r="F11" s="1">
        <f>VLOOKUP($D11&amp;"-"&amp;$B$1&amp;"-"&amp;F$1,data!$A:$R,MATCH($B$2,data!$1:$1,FALSE),FALSE)</f>
        <v>28</v>
      </c>
      <c r="G11" s="1">
        <f>VLOOKUP($D11&amp;"-"&amp;$B$1&amp;"-"&amp;G$1,data!$A:$R,MATCH($B$2,data!$1:$1,FALSE),FALSE)</f>
        <v>29</v>
      </c>
      <c r="H11" s="1">
        <f>VLOOKUP($D11&amp;"-"&amp;$B$1&amp;"-"&amp;H$1,data!$A:$R,MATCH($B$2,data!$1:$1,FALSE),FALSE)</f>
        <v>31</v>
      </c>
      <c r="I11" s="1">
        <f>VLOOKUP($D11&amp;"-"&amp;$B$1&amp;"-"&amp;I$1,data!$A:$R,MATCH($B$2,data!$1:$1,FALSE),FALSE)</f>
        <v>65</v>
      </c>
    </row>
    <row r="12" spans="1:9">
      <c r="D12" s="6"/>
      <c r="E12" s="7"/>
      <c r="F12" s="7"/>
      <c r="G12" s="7"/>
      <c r="H12" s="7"/>
      <c r="I12" s="7"/>
    </row>
    <row r="13" spans="1:9">
      <c r="D13" s="6"/>
      <c r="E13" s="7"/>
      <c r="F13" s="7"/>
      <c r="G13" s="7"/>
      <c r="H13" s="7"/>
      <c r="I13" s="7"/>
    </row>
    <row r="14" spans="1:9">
      <c r="D14" s="6"/>
      <c r="E14" s="7"/>
      <c r="F14" s="7"/>
      <c r="G14" s="7"/>
      <c r="H14" s="7"/>
      <c r="I14" s="7"/>
    </row>
    <row r="15" spans="1:9">
      <c r="D15" s="6"/>
      <c r="E15" s="7"/>
      <c r="F15" s="7"/>
      <c r="G15" s="7"/>
      <c r="H15" s="7"/>
      <c r="I15" s="7"/>
    </row>
    <row r="16" spans="1:9">
      <c r="D16" s="6"/>
      <c r="E16" s="7"/>
      <c r="F16" s="7"/>
      <c r="G16" s="7"/>
      <c r="H16" s="7"/>
      <c r="I16" s="7"/>
    </row>
    <row r="17" spans="4:9">
      <c r="D17" s="6"/>
      <c r="E17" s="7"/>
      <c r="F17" s="7"/>
      <c r="G17" s="7"/>
      <c r="H17" s="7"/>
      <c r="I17" s="7"/>
    </row>
  </sheetData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395E1-EAA9-40E9-8DD6-5D2AB9B80984}">
  <dimension ref="A1:I17"/>
  <sheetViews>
    <sheetView workbookViewId="0">
      <selection activeCell="H18" sqref="H18"/>
    </sheetView>
  </sheetViews>
  <sheetFormatPr defaultRowHeight="15.5"/>
  <cols>
    <col min="1" max="1" width="8.9140625" bestFit="1" customWidth="1"/>
    <col min="2" max="2" width="16.58203125" bestFit="1" customWidth="1"/>
    <col min="4" max="4" width="4.75" style="5" bestFit="1" customWidth="1"/>
    <col min="5" max="5" width="4.75" bestFit="1" customWidth="1"/>
    <col min="6" max="7" width="4.25" style="11" bestFit="1" customWidth="1"/>
    <col min="8" max="8" width="5.5" style="11" bestFit="1" customWidth="1"/>
    <col min="9" max="9" width="5.1640625" style="11" bestFit="1" customWidth="1"/>
  </cols>
  <sheetData>
    <row r="1" spans="1:9">
      <c r="A1" t="s">
        <v>2</v>
      </c>
      <c r="B1" s="2">
        <f>alpha</f>
        <v>0.2</v>
      </c>
      <c r="D1" s="3" t="s">
        <v>1</v>
      </c>
      <c r="E1" s="3" t="s">
        <v>8</v>
      </c>
      <c r="F1" s="9" t="s">
        <v>31</v>
      </c>
      <c r="G1" s="9" t="s">
        <v>32</v>
      </c>
      <c r="H1" s="9" t="s">
        <v>33</v>
      </c>
      <c r="I1" s="9" t="s">
        <v>34</v>
      </c>
    </row>
    <row r="2" spans="1:9">
      <c r="A2" t="s">
        <v>9</v>
      </c>
      <c r="B2" s="2" t="s">
        <v>7</v>
      </c>
      <c r="D2">
        <v>15</v>
      </c>
      <c r="E2">
        <v>4</v>
      </c>
      <c r="F2" s="8">
        <f>VLOOKUP($D2&amp;"-"&amp;$B$1&amp;"-"&amp;F$1,data!$A:$R,MATCH($B$2,data!$1:$1,FALSE),FALSE)</f>
        <v>3.3333300000000001</v>
      </c>
      <c r="G2" s="8">
        <f>VLOOKUP($D2&amp;"-"&amp;$B$1&amp;"-"&amp;G$1,data!$A:$R,MATCH($B$2,data!$1:$1,FALSE),FALSE)</f>
        <v>5.3333300000000001</v>
      </c>
      <c r="H2" s="8">
        <f>VLOOKUP($D2&amp;"-"&amp;$B$1&amp;"-"&amp;H$1,data!$A:$R,MATCH($B$2,data!$1:$1,FALSE),FALSE)</f>
        <v>3.9333300000000002</v>
      </c>
      <c r="I2" s="8">
        <f>VLOOKUP($D2&amp;"-"&amp;$B$1&amp;"-"&amp;I$1,data!$A:$R,MATCH($B$2,data!$1:$1,FALSE),FALSE)</f>
        <v>5.5333300000000003</v>
      </c>
    </row>
    <row r="3" spans="1:9">
      <c r="D3">
        <v>31</v>
      </c>
      <c r="E3">
        <v>5</v>
      </c>
      <c r="F3" s="8">
        <f>VLOOKUP($D3&amp;"-"&amp;$B$1&amp;"-"&amp;F$1,data!$A:$R,MATCH($B$2,data!$1:$1,FALSE),FALSE)</f>
        <v>4.3548400000000003</v>
      </c>
      <c r="G3" s="8">
        <f>VLOOKUP($D3&amp;"-"&amp;$B$1&amp;"-"&amp;G$1,data!$A:$R,MATCH($B$2,data!$1:$1,FALSE),FALSE)</f>
        <v>7.2258100000000001</v>
      </c>
      <c r="H3" s="8">
        <f>VLOOKUP($D3&amp;"-"&amp;$B$1&amp;"-"&amp;H$1,data!$A:$R,MATCH($B$2,data!$1:$1,FALSE),FALSE)</f>
        <v>5.2580600000000004</v>
      </c>
      <c r="I3" s="8">
        <f>VLOOKUP($D3&amp;"-"&amp;$B$1&amp;"-"&amp;I$1,data!$A:$R,MATCH($B$2,data!$1:$1,FALSE),FALSE)</f>
        <v>7.5806500000000003</v>
      </c>
    </row>
    <row r="4" spans="1:9">
      <c r="D4">
        <v>63</v>
      </c>
      <c r="E4">
        <v>6</v>
      </c>
      <c r="F4" s="8">
        <f>VLOOKUP($D4&amp;"-"&amp;$B$1&amp;"-"&amp;F$1,data!$A:$R,MATCH($B$2,data!$1:$1,FALSE),FALSE)</f>
        <v>5.5238100000000001</v>
      </c>
      <c r="G4" s="8">
        <f>VLOOKUP($D4&amp;"-"&amp;$B$1&amp;"-"&amp;G$1,data!$A:$R,MATCH($B$2,data!$1:$1,FALSE),FALSE)</f>
        <v>8.9841300000000004</v>
      </c>
      <c r="H4" s="8">
        <f>VLOOKUP($D4&amp;"-"&amp;$B$1&amp;"-"&amp;H$1,data!$A:$R,MATCH($B$2,data!$1:$1,FALSE),FALSE)</f>
        <v>6.6666699999999999</v>
      </c>
      <c r="I4" s="8">
        <f>VLOOKUP($D4&amp;"-"&amp;$B$1&amp;"-"&amp;I$1,data!$A:$R,MATCH($B$2,data!$1:$1,FALSE),FALSE)</f>
        <v>9.3333300000000001</v>
      </c>
    </row>
    <row r="5" spans="1:9">
      <c r="D5">
        <v>127</v>
      </c>
      <c r="E5">
        <v>7</v>
      </c>
      <c r="F5" s="8">
        <f>VLOOKUP($D5&amp;"-"&amp;$B$1&amp;"-"&amp;F$1,data!$A:$R,MATCH($B$2,data!$1:$1,FALSE),FALSE)</f>
        <v>6.4724399999999997</v>
      </c>
      <c r="G5" s="8">
        <f>VLOOKUP($D5&amp;"-"&amp;$B$1&amp;"-"&amp;G$1,data!$A:$R,MATCH($B$2,data!$1:$1,FALSE),FALSE)</f>
        <v>10.913399999999999</v>
      </c>
      <c r="H5" s="8">
        <f>VLOOKUP($D5&amp;"-"&amp;$B$1&amp;"-"&amp;H$1,data!$A:$R,MATCH($B$2,data!$1:$1,FALSE),FALSE)</f>
        <v>7.9842500000000003</v>
      </c>
      <c r="I5" s="8">
        <f>VLOOKUP($D5&amp;"-"&amp;$B$1&amp;"-"&amp;I$1,data!$A:$R,MATCH($B$2,data!$1:$1,FALSE),FALSE)</f>
        <v>12.440899999999999</v>
      </c>
    </row>
    <row r="6" spans="1:9">
      <c r="D6">
        <v>255</v>
      </c>
      <c r="E6">
        <v>8</v>
      </c>
      <c r="F6" s="8">
        <f>VLOOKUP($D6&amp;"-"&amp;$B$1&amp;"-"&amp;F$1,data!$A:$R,MATCH($B$2,data!$1:$1,FALSE),FALSE)</f>
        <v>7.87059</v>
      </c>
      <c r="G6" s="8">
        <f>VLOOKUP($D6&amp;"-"&amp;$B$1&amp;"-"&amp;G$1,data!$A:$R,MATCH($B$2,data!$1:$1,FALSE),FALSE)</f>
        <v>12.960800000000001</v>
      </c>
      <c r="H6" s="8">
        <f>VLOOKUP($D6&amp;"-"&amp;$B$1&amp;"-"&amp;H$1,data!$A:$R,MATCH($B$2,data!$1:$1,FALSE),FALSE)</f>
        <v>9.5137300000000007</v>
      </c>
      <c r="I6" s="8">
        <f>VLOOKUP($D6&amp;"-"&amp;$B$1&amp;"-"&amp;I$1,data!$A:$R,MATCH($B$2,data!$1:$1,FALSE),FALSE)</f>
        <v>15.556900000000001</v>
      </c>
    </row>
    <row r="7" spans="1:9">
      <c r="D7">
        <v>511</v>
      </c>
      <c r="E7">
        <v>9</v>
      </c>
      <c r="F7" s="8">
        <f>VLOOKUP($D7&amp;"-"&amp;$B$1&amp;"-"&amp;F$1,data!$A:$R,MATCH($B$2,data!$1:$1,FALSE),FALSE)</f>
        <v>9.2700600000000009</v>
      </c>
      <c r="G7" s="8">
        <f>VLOOKUP($D7&amp;"-"&amp;$B$1&amp;"-"&amp;G$1,data!$A:$R,MATCH($B$2,data!$1:$1,FALSE),FALSE)</f>
        <v>14.9785</v>
      </c>
      <c r="H7" s="8">
        <f>VLOOKUP($D7&amp;"-"&amp;$B$1&amp;"-"&amp;H$1,data!$A:$R,MATCH($B$2,data!$1:$1,FALSE),FALSE)</f>
        <v>10.395300000000001</v>
      </c>
      <c r="I7" s="8">
        <f>VLOOKUP($D7&amp;"-"&amp;$B$1&amp;"-"&amp;I$1,data!$A:$R,MATCH($B$2,data!$1:$1,FALSE),FALSE)</f>
        <v>18.283799999999999</v>
      </c>
    </row>
    <row r="8" spans="1:9">
      <c r="D8">
        <v>1023</v>
      </c>
      <c r="E8">
        <v>10</v>
      </c>
      <c r="F8" s="8">
        <f>VLOOKUP($D8&amp;"-"&amp;$B$1&amp;"-"&amp;F$1,data!$A:$R,MATCH($B$2,data!$1:$1,FALSE),FALSE)</f>
        <v>10.4262</v>
      </c>
      <c r="G8" s="8">
        <f>VLOOKUP($D8&amp;"-"&amp;$B$1&amp;"-"&amp;G$1,data!$A:$R,MATCH($B$2,data!$1:$1,FALSE),FALSE)</f>
        <v>16.921800000000001</v>
      </c>
      <c r="H8" s="8">
        <f>VLOOKUP($D8&amp;"-"&amp;$B$1&amp;"-"&amp;H$1,data!$A:$R,MATCH($B$2,data!$1:$1,FALSE),FALSE)</f>
        <v>11.7859</v>
      </c>
      <c r="I8" s="8">
        <f>VLOOKUP($D8&amp;"-"&amp;$B$1&amp;"-"&amp;I$1,data!$A:$R,MATCH($B$2,data!$1:$1,FALSE),FALSE)</f>
        <v>21.057700000000001</v>
      </c>
    </row>
    <row r="9" spans="1:9">
      <c r="D9">
        <v>2047</v>
      </c>
      <c r="E9">
        <v>11</v>
      </c>
      <c r="F9" s="8">
        <f>VLOOKUP($D9&amp;"-"&amp;$B$1&amp;"-"&amp;F$1,data!$A:$R,MATCH($B$2,data!$1:$1,FALSE),FALSE)</f>
        <v>11.927199999999999</v>
      </c>
      <c r="G9" s="8">
        <f>VLOOKUP($D9&amp;"-"&amp;$B$1&amp;"-"&amp;G$1,data!$A:$R,MATCH($B$2,data!$1:$1,FALSE),FALSE)</f>
        <v>18.9345</v>
      </c>
      <c r="H9" s="8">
        <f>VLOOKUP($D9&amp;"-"&amp;$B$1&amp;"-"&amp;H$1,data!$A:$R,MATCH($B$2,data!$1:$1,FALSE),FALSE)</f>
        <v>13.172000000000001</v>
      </c>
      <c r="I9" s="8">
        <f>VLOOKUP($D9&amp;"-"&amp;$B$1&amp;"-"&amp;I$1,data!$A:$R,MATCH($B$2,data!$1:$1,FALSE),FALSE)</f>
        <v>23.7562</v>
      </c>
    </row>
    <row r="10" spans="1:9">
      <c r="D10">
        <v>4095</v>
      </c>
      <c r="E10">
        <v>12</v>
      </c>
      <c r="F10" s="8">
        <f>VLOOKUP($D10&amp;"-"&amp;$B$1&amp;"-"&amp;F$1,data!$A:$R,MATCH($B$2,data!$1:$1,FALSE),FALSE)</f>
        <v>13.2537</v>
      </c>
      <c r="G10" s="8">
        <f>VLOOKUP($D10&amp;"-"&amp;$B$1&amp;"-"&amp;G$1,data!$A:$R,MATCH($B$2,data!$1:$1,FALSE),FALSE)</f>
        <v>20.96</v>
      </c>
      <c r="H10" s="8">
        <f>VLOOKUP($D10&amp;"-"&amp;$B$1&amp;"-"&amp;H$1,data!$A:$R,MATCH($B$2,data!$1:$1,FALSE),FALSE)</f>
        <v>14.516999999999999</v>
      </c>
      <c r="I10" s="8">
        <f>VLOOKUP($D10&amp;"-"&amp;$B$1&amp;"-"&amp;I$1,data!$A:$R,MATCH($B$2,data!$1:$1,FALSE),FALSE)</f>
        <v>26.673300000000001</v>
      </c>
    </row>
    <row r="11" spans="1:9">
      <c r="D11">
        <v>8191</v>
      </c>
      <c r="E11">
        <v>13</v>
      </c>
      <c r="F11" s="8">
        <f>VLOOKUP($D11&amp;"-"&amp;$B$1&amp;"-"&amp;F$1,data!$A:$R,MATCH($B$2,data!$1:$1,FALSE),FALSE)</f>
        <v>14.6334</v>
      </c>
      <c r="G11" s="8">
        <f>VLOOKUP($D11&amp;"-"&amp;$B$1&amp;"-"&amp;G$1,data!$A:$R,MATCH($B$2,data!$1:$1,FALSE),FALSE)</f>
        <v>22.9999</v>
      </c>
      <c r="H11" s="8">
        <f>VLOOKUP($D11&amp;"-"&amp;$B$1&amp;"-"&amp;H$1,data!$A:$R,MATCH($B$2,data!$1:$1,FALSE),FALSE)</f>
        <v>15.8924</v>
      </c>
      <c r="I11" s="8">
        <f>VLOOKUP($D11&amp;"-"&amp;$B$1&amp;"-"&amp;I$1,data!$A:$R,MATCH($B$2,data!$1:$1,FALSE),FALSE)</f>
        <v>29.6554</v>
      </c>
    </row>
    <row r="12" spans="1:9">
      <c r="D12" s="6"/>
      <c r="E12" s="7"/>
      <c r="F12" s="10"/>
      <c r="G12" s="10"/>
      <c r="H12" s="10"/>
      <c r="I12" s="10"/>
    </row>
    <row r="13" spans="1:9">
      <c r="D13" s="6"/>
      <c r="E13" s="7"/>
      <c r="F13" s="10"/>
      <c r="G13" s="10"/>
      <c r="H13" s="10"/>
      <c r="I13" s="10"/>
    </row>
    <row r="14" spans="1:9">
      <c r="D14" s="6"/>
      <c r="E14" s="7"/>
      <c r="F14" s="10"/>
      <c r="G14" s="10"/>
      <c r="H14" s="10"/>
      <c r="I14" s="10"/>
    </row>
    <row r="15" spans="1:9">
      <c r="D15" s="6"/>
      <c r="E15" s="7"/>
      <c r="F15" s="10"/>
      <c r="G15" s="10"/>
      <c r="H15" s="10"/>
      <c r="I15" s="10"/>
    </row>
    <row r="16" spans="1:9">
      <c r="D16" s="6"/>
      <c r="E16" s="7"/>
      <c r="F16" s="10"/>
      <c r="G16" s="10"/>
      <c r="H16" s="10"/>
      <c r="I16" s="10"/>
    </row>
    <row r="17" spans="4:9">
      <c r="D17" s="6"/>
      <c r="E17" s="7"/>
      <c r="F17" s="10"/>
      <c r="G17" s="10"/>
      <c r="H17" s="10"/>
      <c r="I17" s="10"/>
    </row>
  </sheetData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2A99C-5993-4C29-B6EA-BE2F0B157328}">
  <dimension ref="A1:H17"/>
  <sheetViews>
    <sheetView workbookViewId="0">
      <selection activeCell="N17" sqref="N17"/>
    </sheetView>
  </sheetViews>
  <sheetFormatPr defaultRowHeight="15.5"/>
  <cols>
    <col min="1" max="1" width="8.9140625" bestFit="1" customWidth="1"/>
    <col min="2" max="2" width="11.58203125" bestFit="1" customWidth="1"/>
    <col min="4" max="4" width="5.4140625" bestFit="1" customWidth="1"/>
    <col min="5" max="5" width="4.9140625" style="5" bestFit="1" customWidth="1"/>
    <col min="6" max="6" width="5.08203125" style="5" bestFit="1" customWidth="1"/>
    <col min="7" max="7" width="6.6640625" style="5" bestFit="1" customWidth="1"/>
    <col min="8" max="8" width="6.33203125" style="5" bestFit="1" customWidth="1"/>
  </cols>
  <sheetData>
    <row r="1" spans="1:8">
      <c r="A1" t="s">
        <v>1</v>
      </c>
      <c r="B1" s="2">
        <f>n</f>
        <v>4095</v>
      </c>
      <c r="D1" t="s">
        <v>2</v>
      </c>
      <c r="E1" s="4" t="s">
        <v>31</v>
      </c>
      <c r="F1" s="4" t="s">
        <v>32</v>
      </c>
      <c r="G1" s="4" t="s">
        <v>33</v>
      </c>
      <c r="H1" s="4" t="s">
        <v>34</v>
      </c>
    </row>
    <row r="2" spans="1:8">
      <c r="A2" t="s">
        <v>9</v>
      </c>
      <c r="B2" s="2" t="s">
        <v>23</v>
      </c>
      <c r="D2">
        <v>0.1</v>
      </c>
      <c r="E2" s="12">
        <f>VLOOKUP($B$1&amp;"-"&amp;$D2&amp;"-"&amp;E$1,data!$A:$R,MATCH($B$2,data!$1:$1,FALSE),FALSE)</f>
        <v>29</v>
      </c>
      <c r="F2" s="12">
        <f>VLOOKUP($B$1&amp;"-"&amp;$D2&amp;"-"&amp;F$1,data!$A:$R,MATCH($B$2,data!$1:$1,FALSE),FALSE)</f>
        <v>13</v>
      </c>
      <c r="G2" s="12">
        <f>VLOOKUP($B$1&amp;"-"&amp;$D2&amp;"-"&amp;G$1,data!$A:$R,MATCH($B$2,data!$1:$1,FALSE),FALSE)</f>
        <v>33</v>
      </c>
      <c r="H2" s="12">
        <f>VLOOKUP($B$1&amp;"-"&amp;$D2&amp;"-"&amp;H$1,data!$A:$R,MATCH($B$2,data!$1:$1,FALSE),FALSE)</f>
        <v>43</v>
      </c>
    </row>
    <row r="3" spans="1:8">
      <c r="D3">
        <v>0.2</v>
      </c>
      <c r="E3" s="12">
        <f>VLOOKUP($B$1&amp;"-"&amp;$D3&amp;"-"&amp;E$1,data!$A:$R,MATCH($B$2,data!$1:$1,FALSE),FALSE)</f>
        <v>28</v>
      </c>
      <c r="F3" s="12">
        <f>VLOOKUP($B$1&amp;"-"&amp;$D3&amp;"-"&amp;F$1,data!$A:$R,MATCH($B$2,data!$1:$1,FALSE),FALSE)</f>
        <v>13</v>
      </c>
      <c r="G3" s="12">
        <f>VLOOKUP($B$1&amp;"-"&amp;$D3&amp;"-"&amp;G$1,data!$A:$R,MATCH($B$2,data!$1:$1,FALSE),FALSE)</f>
        <v>37</v>
      </c>
      <c r="H3" s="12">
        <f>VLOOKUP($B$1&amp;"-"&amp;$D3&amp;"-"&amp;H$1,data!$A:$R,MATCH($B$2,data!$1:$1,FALSE),FALSE)</f>
        <v>43</v>
      </c>
    </row>
    <row r="4" spans="1:8">
      <c r="D4">
        <v>0.3</v>
      </c>
      <c r="E4" s="12">
        <f>VLOOKUP($B$1&amp;"-"&amp;$D4&amp;"-"&amp;E$1,data!$A:$R,MATCH($B$2,data!$1:$1,FALSE),FALSE)</f>
        <v>29</v>
      </c>
      <c r="F4" s="12">
        <f>VLOOKUP($B$1&amp;"-"&amp;$D4&amp;"-"&amp;F$1,data!$A:$R,MATCH($B$2,data!$1:$1,FALSE),FALSE)</f>
        <v>14</v>
      </c>
      <c r="G4" s="12">
        <f>VLOOKUP($B$1&amp;"-"&amp;$D4&amp;"-"&amp;G$1,data!$A:$R,MATCH($B$2,data!$1:$1,FALSE),FALSE)</f>
        <v>35</v>
      </c>
      <c r="H4" s="12">
        <f>VLOOKUP($B$1&amp;"-"&amp;$D4&amp;"-"&amp;H$1,data!$A:$R,MATCH($B$2,data!$1:$1,FALSE),FALSE)</f>
        <v>44</v>
      </c>
    </row>
    <row r="5" spans="1:8">
      <c r="D5">
        <v>0.4</v>
      </c>
      <c r="E5" s="12">
        <f>VLOOKUP($B$1&amp;"-"&amp;$D5&amp;"-"&amp;E$1,data!$A:$R,MATCH($B$2,data!$1:$1,FALSE),FALSE)</f>
        <v>28</v>
      </c>
      <c r="F5" s="12">
        <f>VLOOKUP($B$1&amp;"-"&amp;$D5&amp;"-"&amp;F$1,data!$A:$R,MATCH($B$2,data!$1:$1,FALSE),FALSE)</f>
        <v>14</v>
      </c>
      <c r="G5" s="12">
        <f>VLOOKUP($B$1&amp;"-"&amp;$D5&amp;"-"&amp;G$1,data!$A:$R,MATCH($B$2,data!$1:$1,FALSE),FALSE)</f>
        <v>32</v>
      </c>
      <c r="H5" s="12">
        <f>VLOOKUP($B$1&amp;"-"&amp;$D5&amp;"-"&amp;H$1,data!$A:$R,MATCH($B$2,data!$1:$1,FALSE),FALSE)</f>
        <v>44</v>
      </c>
    </row>
    <row r="6" spans="1:8">
      <c r="D6">
        <v>0.5</v>
      </c>
      <c r="E6" s="12">
        <f>VLOOKUP($B$1&amp;"-"&amp;$D6&amp;"-"&amp;E$1,data!$A:$R,MATCH($B$2,data!$1:$1,FALSE),FALSE)</f>
        <v>29</v>
      </c>
      <c r="F6" s="12">
        <f>VLOOKUP($B$1&amp;"-"&amp;$D6&amp;"-"&amp;F$1,data!$A:$R,MATCH($B$2,data!$1:$1,FALSE),FALSE)</f>
        <v>14</v>
      </c>
      <c r="G6" s="12">
        <f>VLOOKUP($B$1&amp;"-"&amp;$D6&amp;"-"&amp;G$1,data!$A:$R,MATCH($B$2,data!$1:$1,FALSE),FALSE)</f>
        <v>32</v>
      </c>
      <c r="H6" s="12">
        <f>VLOOKUP($B$1&amp;"-"&amp;$D6&amp;"-"&amp;H$1,data!$A:$R,MATCH($B$2,data!$1:$1,FALSE),FALSE)</f>
        <v>47</v>
      </c>
    </row>
    <row r="7" spans="1:8">
      <c r="D7">
        <v>0.6</v>
      </c>
      <c r="E7" s="12">
        <f>VLOOKUP($B$1&amp;"-"&amp;$D7&amp;"-"&amp;E$1,data!$A:$R,MATCH($B$2,data!$1:$1,FALSE),FALSE)</f>
        <v>29</v>
      </c>
      <c r="F7" s="12">
        <f>VLOOKUP($B$1&amp;"-"&amp;$D7&amp;"-"&amp;F$1,data!$A:$R,MATCH($B$2,data!$1:$1,FALSE),FALSE)</f>
        <v>14</v>
      </c>
      <c r="G7" s="12">
        <f>VLOOKUP($B$1&amp;"-"&amp;$D7&amp;"-"&amp;G$1,data!$A:$R,MATCH($B$2,data!$1:$1,FALSE),FALSE)</f>
        <v>35</v>
      </c>
      <c r="H7" s="12">
        <f>VLOOKUP($B$1&amp;"-"&amp;$D7&amp;"-"&amp;H$1,data!$A:$R,MATCH($B$2,data!$1:$1,FALSE),FALSE)</f>
        <v>43</v>
      </c>
    </row>
    <row r="8" spans="1:8">
      <c r="D8">
        <v>0.7</v>
      </c>
      <c r="E8" s="12">
        <f>VLOOKUP($B$1&amp;"-"&amp;$D8&amp;"-"&amp;E$1,data!$A:$R,MATCH($B$2,data!$1:$1,FALSE),FALSE)</f>
        <v>28</v>
      </c>
      <c r="F8" s="12">
        <f>VLOOKUP($B$1&amp;"-"&amp;$D8&amp;"-"&amp;F$1,data!$A:$R,MATCH($B$2,data!$1:$1,FALSE),FALSE)</f>
        <v>14</v>
      </c>
      <c r="G8" s="12">
        <f>VLOOKUP($B$1&amp;"-"&amp;$D8&amp;"-"&amp;G$1,data!$A:$R,MATCH($B$2,data!$1:$1,FALSE),FALSE)</f>
        <v>36</v>
      </c>
      <c r="H8" s="12">
        <f>VLOOKUP($B$1&amp;"-"&amp;$D8&amp;"-"&amp;H$1,data!$A:$R,MATCH($B$2,data!$1:$1,FALSE),FALSE)</f>
        <v>42</v>
      </c>
    </row>
    <row r="9" spans="1:8">
      <c r="D9">
        <v>0.8</v>
      </c>
      <c r="E9" s="12">
        <f>VLOOKUP($B$1&amp;"-"&amp;$D9&amp;"-"&amp;E$1,data!$A:$R,MATCH($B$2,data!$1:$1,FALSE),FALSE)</f>
        <v>28</v>
      </c>
      <c r="F9" s="12">
        <f>VLOOKUP($B$1&amp;"-"&amp;$D9&amp;"-"&amp;F$1,data!$A:$R,MATCH($B$2,data!$1:$1,FALSE),FALSE)</f>
        <v>14</v>
      </c>
      <c r="G9" s="12">
        <f>VLOOKUP($B$1&amp;"-"&amp;$D9&amp;"-"&amp;G$1,data!$A:$R,MATCH($B$2,data!$1:$1,FALSE),FALSE)</f>
        <v>34</v>
      </c>
      <c r="H9" s="12">
        <f>VLOOKUP($B$1&amp;"-"&amp;$D9&amp;"-"&amp;H$1,data!$A:$R,MATCH($B$2,data!$1:$1,FALSE),FALSE)</f>
        <v>44</v>
      </c>
    </row>
    <row r="10" spans="1:8">
      <c r="D10">
        <v>0.9</v>
      </c>
      <c r="E10" s="12">
        <f>VLOOKUP($B$1&amp;"-"&amp;$D10&amp;"-"&amp;E$1,data!$A:$R,MATCH($B$2,data!$1:$1,FALSE),FALSE)</f>
        <v>29</v>
      </c>
      <c r="F10" s="12">
        <f>VLOOKUP($B$1&amp;"-"&amp;$D10&amp;"-"&amp;F$1,data!$A:$R,MATCH($B$2,data!$1:$1,FALSE),FALSE)</f>
        <v>14</v>
      </c>
      <c r="G10" s="12">
        <f>VLOOKUP($B$1&amp;"-"&amp;$D10&amp;"-"&amp;G$1,data!$A:$R,MATCH($B$2,data!$1:$1,FALSE),FALSE)</f>
        <v>34</v>
      </c>
      <c r="H10" s="12">
        <f>VLOOKUP($B$1&amp;"-"&amp;$D10&amp;"-"&amp;H$1,data!$A:$R,MATCH($B$2,data!$1:$1,FALSE),FALSE)</f>
        <v>45</v>
      </c>
    </row>
    <row r="11" spans="1:8">
      <c r="D11" s="7"/>
      <c r="E11" s="6"/>
      <c r="F11" s="6"/>
      <c r="G11" s="6"/>
      <c r="H11" s="6"/>
    </row>
    <row r="12" spans="1:8">
      <c r="D12" s="7"/>
      <c r="E12" s="6"/>
      <c r="F12" s="6"/>
      <c r="G12" s="6"/>
      <c r="H12" s="6"/>
    </row>
    <row r="13" spans="1:8">
      <c r="D13" s="7"/>
      <c r="E13" s="6"/>
      <c r="F13" s="6"/>
      <c r="G13" s="6"/>
      <c r="H13" s="6"/>
    </row>
    <row r="14" spans="1:8">
      <c r="D14" s="7"/>
      <c r="E14" s="6"/>
      <c r="F14" s="6"/>
      <c r="G14" s="6"/>
      <c r="H14" s="6"/>
    </row>
    <row r="15" spans="1:8">
      <c r="D15" s="7"/>
      <c r="E15" s="6"/>
      <c r="F15" s="6"/>
      <c r="G15" s="6"/>
      <c r="H15" s="6"/>
    </row>
    <row r="16" spans="1:8">
      <c r="D16" s="7"/>
      <c r="E16" s="6"/>
      <c r="F16" s="6"/>
      <c r="G16" s="6"/>
      <c r="H16" s="6"/>
    </row>
    <row r="17" spans="4:8">
      <c r="D17" s="7"/>
      <c r="E17" s="6"/>
      <c r="F17" s="6"/>
      <c r="G17" s="6"/>
      <c r="H17" s="6"/>
    </row>
  </sheetData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CE2237D-18B7-4F6C-92F5-C557F324A21A}">
          <x14:formula1>
            <xm:f>parameter!$D$2:$D$11</xm:f>
          </x14:formula1>
          <xm:sqref>B1</xm:sqref>
        </x14:dataValidation>
      </x14:dataValidation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133DB-A3D2-4773-B2EB-6FA2948F255F}">
  <dimension ref="A1:H17"/>
  <sheetViews>
    <sheetView workbookViewId="0">
      <selection activeCell="M18" sqref="M18"/>
    </sheetView>
  </sheetViews>
  <sheetFormatPr defaultRowHeight="15.5"/>
  <cols>
    <col min="1" max="1" width="8.9140625" bestFit="1" customWidth="1"/>
    <col min="2" max="2" width="13.58203125" bestFit="1" customWidth="1"/>
    <col min="4" max="4" width="5.4140625" bestFit="1" customWidth="1"/>
    <col min="5" max="6" width="4.25" style="11" bestFit="1" customWidth="1"/>
    <col min="7" max="7" width="5.5" style="11" bestFit="1" customWidth="1"/>
    <col min="8" max="8" width="5.1640625" style="11" bestFit="1" customWidth="1"/>
  </cols>
  <sheetData>
    <row r="1" spans="1:8">
      <c r="A1" t="s">
        <v>1</v>
      </c>
      <c r="B1" s="2">
        <f>n</f>
        <v>4095</v>
      </c>
      <c r="D1" t="s">
        <v>2</v>
      </c>
      <c r="E1" s="9" t="s">
        <v>31</v>
      </c>
      <c r="F1" s="9" t="s">
        <v>32</v>
      </c>
      <c r="G1" s="9" t="s">
        <v>33</v>
      </c>
      <c r="H1" s="9" t="s">
        <v>34</v>
      </c>
    </row>
    <row r="2" spans="1:8">
      <c r="A2" t="s">
        <v>9</v>
      </c>
      <c r="B2" s="2" t="s">
        <v>24</v>
      </c>
      <c r="D2">
        <v>0.1</v>
      </c>
      <c r="E2" s="8">
        <f>VLOOKUP($B$1&amp;"-"&amp;$D2&amp;"-"&amp;E$1,data!$A:$R,MATCH($B$2,data!$1:$1,FALSE),FALSE)</f>
        <v>26.252500000000001</v>
      </c>
      <c r="F2" s="8">
        <f>VLOOKUP($B$1&amp;"-"&amp;$D2&amp;"-"&amp;F$1,data!$A:$R,MATCH($B$2,data!$1:$1,FALSE),FALSE)</f>
        <v>13</v>
      </c>
      <c r="G2" s="8">
        <f>VLOOKUP($B$1&amp;"-"&amp;$D2&amp;"-"&amp;G$1,data!$A:$R,MATCH($B$2,data!$1:$1,FALSE),FALSE)</f>
        <v>26.800799999999999</v>
      </c>
      <c r="H2" s="8">
        <f>VLOOKUP($B$1&amp;"-"&amp;$D2&amp;"-"&amp;H$1,data!$A:$R,MATCH($B$2,data!$1:$1,FALSE),FALSE)</f>
        <v>28.541599999999999</v>
      </c>
    </row>
    <row r="3" spans="1:8">
      <c r="D3">
        <v>0.2</v>
      </c>
      <c r="E3" s="8">
        <f>VLOOKUP($B$1&amp;"-"&amp;$D3&amp;"-"&amp;E$1,data!$A:$R,MATCH($B$2,data!$1:$1,FALSE),FALSE)</f>
        <v>25.232199999999999</v>
      </c>
      <c r="F3" s="8">
        <f>VLOOKUP($B$1&amp;"-"&amp;$D3&amp;"-"&amp;F$1,data!$A:$R,MATCH($B$2,data!$1:$1,FALSE),FALSE)</f>
        <v>13</v>
      </c>
      <c r="G3" s="8">
        <f>VLOOKUP($B$1&amp;"-"&amp;$D3&amp;"-"&amp;G$1,data!$A:$R,MATCH($B$2,data!$1:$1,FALSE),FALSE)</f>
        <v>28.238299999999999</v>
      </c>
      <c r="H3" s="8">
        <f>VLOOKUP($B$1&amp;"-"&amp;$D3&amp;"-"&amp;H$1,data!$A:$R,MATCH($B$2,data!$1:$1,FALSE),FALSE)</f>
        <v>28.590699999999998</v>
      </c>
    </row>
    <row r="4" spans="1:8">
      <c r="D4">
        <v>0.3</v>
      </c>
      <c r="E4" s="8">
        <f>VLOOKUP($B$1&amp;"-"&amp;$D4&amp;"-"&amp;E$1,data!$A:$R,MATCH($B$2,data!$1:$1,FALSE),FALSE)</f>
        <v>24.826799999999999</v>
      </c>
      <c r="F4" s="8">
        <f>VLOOKUP($B$1&amp;"-"&amp;$D4&amp;"-"&amp;F$1,data!$A:$R,MATCH($B$2,data!$1:$1,FALSE),FALSE)</f>
        <v>13.006500000000001</v>
      </c>
      <c r="G4" s="8">
        <f>VLOOKUP($B$1&amp;"-"&amp;$D4&amp;"-"&amp;G$1,data!$A:$R,MATCH($B$2,data!$1:$1,FALSE),FALSE)</f>
        <v>26.263000000000002</v>
      </c>
      <c r="H4" s="8">
        <f>VLOOKUP($B$1&amp;"-"&amp;$D4&amp;"-"&amp;H$1,data!$A:$R,MATCH($B$2,data!$1:$1,FALSE),FALSE)</f>
        <v>28.686699999999998</v>
      </c>
    </row>
    <row r="5" spans="1:8">
      <c r="D5">
        <v>0.4</v>
      </c>
      <c r="E5" s="8">
        <f>VLOOKUP($B$1&amp;"-"&amp;$D5&amp;"-"&amp;E$1,data!$A:$R,MATCH($B$2,data!$1:$1,FALSE),FALSE)</f>
        <v>24.6629</v>
      </c>
      <c r="F5" s="8">
        <f>VLOOKUP($B$1&amp;"-"&amp;$D5&amp;"-"&amp;F$1,data!$A:$R,MATCH($B$2,data!$1:$1,FALSE),FALSE)</f>
        <v>13.0124</v>
      </c>
      <c r="G5" s="8">
        <f>VLOOKUP($B$1&amp;"-"&amp;$D5&amp;"-"&amp;G$1,data!$A:$R,MATCH($B$2,data!$1:$1,FALSE),FALSE)</f>
        <v>27.105499999999999</v>
      </c>
      <c r="H5" s="8">
        <f>VLOOKUP($B$1&amp;"-"&amp;$D5&amp;"-"&amp;H$1,data!$A:$R,MATCH($B$2,data!$1:$1,FALSE),FALSE)</f>
        <v>28.744299999999999</v>
      </c>
    </row>
    <row r="6" spans="1:8">
      <c r="D6">
        <v>0.5</v>
      </c>
      <c r="E6" s="8">
        <f>VLOOKUP($B$1&amp;"-"&amp;$D6&amp;"-"&amp;E$1,data!$A:$R,MATCH($B$2,data!$1:$1,FALSE),FALSE)</f>
        <v>25.244499999999999</v>
      </c>
      <c r="F6" s="8">
        <f>VLOOKUP($B$1&amp;"-"&amp;$D6&amp;"-"&amp;F$1,data!$A:$R,MATCH($B$2,data!$1:$1,FALSE),FALSE)</f>
        <v>13.0113</v>
      </c>
      <c r="G6" s="8">
        <f>VLOOKUP($B$1&amp;"-"&amp;$D6&amp;"-"&amp;G$1,data!$A:$R,MATCH($B$2,data!$1:$1,FALSE),FALSE)</f>
        <v>25.818999999999999</v>
      </c>
      <c r="H6" s="8">
        <f>VLOOKUP($B$1&amp;"-"&amp;$D6&amp;"-"&amp;H$1,data!$A:$R,MATCH($B$2,data!$1:$1,FALSE),FALSE)</f>
        <v>28.815799999999999</v>
      </c>
    </row>
    <row r="7" spans="1:8">
      <c r="D7">
        <v>0.6</v>
      </c>
      <c r="E7" s="8">
        <f>VLOOKUP($B$1&amp;"-"&amp;$D7&amp;"-"&amp;E$1,data!$A:$R,MATCH($B$2,data!$1:$1,FALSE),FALSE)</f>
        <v>24.7088</v>
      </c>
      <c r="F7" s="8">
        <f>VLOOKUP($B$1&amp;"-"&amp;$D7&amp;"-"&amp;F$1,data!$A:$R,MATCH($B$2,data!$1:$1,FALSE),FALSE)</f>
        <v>13.004899999999999</v>
      </c>
      <c r="G7" s="8">
        <f>VLOOKUP($B$1&amp;"-"&amp;$D7&amp;"-"&amp;G$1,data!$A:$R,MATCH($B$2,data!$1:$1,FALSE),FALSE)</f>
        <v>26.8599</v>
      </c>
      <c r="H7" s="8">
        <f>VLOOKUP($B$1&amp;"-"&amp;$D7&amp;"-"&amp;H$1,data!$A:$R,MATCH($B$2,data!$1:$1,FALSE),FALSE)</f>
        <v>28.866399999999999</v>
      </c>
    </row>
    <row r="8" spans="1:8">
      <c r="D8">
        <v>0.7</v>
      </c>
      <c r="E8" s="8">
        <f>VLOOKUP($B$1&amp;"-"&amp;$D8&amp;"-"&amp;E$1,data!$A:$R,MATCH($B$2,data!$1:$1,FALSE),FALSE)</f>
        <v>24.424700000000001</v>
      </c>
      <c r="F8" s="8">
        <f>VLOOKUP($B$1&amp;"-"&amp;$D8&amp;"-"&amp;F$1,data!$A:$R,MATCH($B$2,data!$1:$1,FALSE),FALSE)</f>
        <v>13.1074</v>
      </c>
      <c r="G8" s="8">
        <f>VLOOKUP($B$1&amp;"-"&amp;$D8&amp;"-"&amp;G$1,data!$A:$R,MATCH($B$2,data!$1:$1,FALSE),FALSE)</f>
        <v>27.2027</v>
      </c>
      <c r="H8" s="8">
        <f>VLOOKUP($B$1&amp;"-"&amp;$D8&amp;"-"&amp;H$1,data!$A:$R,MATCH($B$2,data!$1:$1,FALSE),FALSE)</f>
        <v>28.854800000000001</v>
      </c>
    </row>
    <row r="9" spans="1:8">
      <c r="D9">
        <v>0.8</v>
      </c>
      <c r="E9" s="8">
        <f>VLOOKUP($B$1&amp;"-"&amp;$D9&amp;"-"&amp;E$1,data!$A:$R,MATCH($B$2,data!$1:$1,FALSE),FALSE)</f>
        <v>25.010400000000001</v>
      </c>
      <c r="F9" s="8">
        <f>VLOOKUP($B$1&amp;"-"&amp;$D9&amp;"-"&amp;F$1,data!$A:$R,MATCH($B$2,data!$1:$1,FALSE),FALSE)</f>
        <v>13.0244</v>
      </c>
      <c r="G9" s="8">
        <f>VLOOKUP($B$1&amp;"-"&amp;$D9&amp;"-"&amp;G$1,data!$A:$R,MATCH($B$2,data!$1:$1,FALSE),FALSE)</f>
        <v>26.2866</v>
      </c>
      <c r="H9" s="8">
        <f>VLOOKUP($B$1&amp;"-"&amp;$D9&amp;"-"&amp;H$1,data!$A:$R,MATCH($B$2,data!$1:$1,FALSE),FALSE)</f>
        <v>28.908300000000001</v>
      </c>
    </row>
    <row r="10" spans="1:8">
      <c r="D10">
        <v>0.9</v>
      </c>
      <c r="E10" s="8">
        <f>VLOOKUP($B$1&amp;"-"&amp;$D10&amp;"-"&amp;E$1,data!$A:$R,MATCH($B$2,data!$1:$1,FALSE),FALSE)</f>
        <v>24.1097</v>
      </c>
      <c r="F10" s="8">
        <f>VLOOKUP($B$1&amp;"-"&amp;$D10&amp;"-"&amp;F$1,data!$A:$R,MATCH($B$2,data!$1:$1,FALSE),FALSE)</f>
        <v>13.002800000000001</v>
      </c>
      <c r="G10" s="8">
        <f>VLOOKUP($B$1&amp;"-"&amp;$D10&amp;"-"&amp;G$1,data!$A:$R,MATCH($B$2,data!$1:$1,FALSE),FALSE)</f>
        <v>26.697199999999999</v>
      </c>
      <c r="H10" s="8">
        <f>VLOOKUP($B$1&amp;"-"&amp;$D10&amp;"-"&amp;H$1,data!$A:$R,MATCH($B$2,data!$1:$1,FALSE),FALSE)</f>
        <v>28.984200000000001</v>
      </c>
    </row>
    <row r="11" spans="1:8">
      <c r="D11" s="7"/>
      <c r="E11" s="10"/>
      <c r="F11" s="10"/>
      <c r="G11" s="10"/>
      <c r="H11" s="10"/>
    </row>
    <row r="12" spans="1:8">
      <c r="D12" s="7"/>
      <c r="E12" s="10"/>
      <c r="F12" s="10"/>
      <c r="G12" s="10"/>
      <c r="H12" s="10"/>
    </row>
    <row r="13" spans="1:8">
      <c r="D13" s="7"/>
      <c r="E13" s="10"/>
      <c r="F13" s="10"/>
      <c r="G13" s="10"/>
      <c r="H13" s="10"/>
    </row>
    <row r="14" spans="1:8">
      <c r="D14" s="7"/>
      <c r="E14" s="10"/>
      <c r="F14" s="10"/>
      <c r="G14" s="10"/>
      <c r="H14" s="10"/>
    </row>
    <row r="15" spans="1:8">
      <c r="D15" s="7"/>
      <c r="E15" s="10"/>
      <c r="F15" s="10"/>
      <c r="G15" s="10"/>
      <c r="H15" s="10"/>
    </row>
    <row r="16" spans="1:8">
      <c r="D16" s="7"/>
      <c r="E16" s="10"/>
      <c r="F16" s="10"/>
      <c r="G16" s="10"/>
      <c r="H16" s="10"/>
    </row>
    <row r="17" spans="4:8">
      <c r="D17" s="7"/>
      <c r="E17" s="10"/>
      <c r="F17" s="10"/>
      <c r="G17" s="10"/>
      <c r="H17" s="10"/>
    </row>
  </sheetData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68F9026-922B-45B4-A1BC-DD5CA5BAE230}">
          <x14:formula1>
            <xm:f>parameter!$D$2:$D$11</xm:f>
          </x14:formula1>
          <xm:sqref>B1</xm:sqref>
        </x14:dataValidation>
      </x14:dataValidation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D1B2EF-7E49-44F1-A2EF-47B75FD56EA3}">
  <dimension ref="A1:H18"/>
  <sheetViews>
    <sheetView workbookViewId="0">
      <selection activeCell="N17" sqref="N17"/>
    </sheetView>
  </sheetViews>
  <sheetFormatPr defaultRowHeight="15.5"/>
  <cols>
    <col min="1" max="1" width="8.9140625" bestFit="1" customWidth="1"/>
    <col min="2" max="2" width="11.6640625" bestFit="1" customWidth="1"/>
    <col min="4" max="4" width="5.4140625" bestFit="1" customWidth="1"/>
    <col min="5" max="5" width="3.75" bestFit="1" customWidth="1"/>
    <col min="6" max="6" width="3.9140625" bestFit="1" customWidth="1"/>
    <col min="7" max="7" width="5.5" bestFit="1" customWidth="1"/>
    <col min="8" max="8" width="5.1640625" bestFit="1" customWidth="1"/>
  </cols>
  <sheetData>
    <row r="1" spans="1:8">
      <c r="A1" t="s">
        <v>1</v>
      </c>
      <c r="B1" s="2">
        <f>n</f>
        <v>4095</v>
      </c>
      <c r="D1" t="s">
        <v>2</v>
      </c>
      <c r="E1" s="9" t="s">
        <v>31</v>
      </c>
      <c r="F1" s="9" t="s">
        <v>32</v>
      </c>
      <c r="G1" s="9" t="s">
        <v>33</v>
      </c>
      <c r="H1" s="9" t="s">
        <v>34</v>
      </c>
    </row>
    <row r="2" spans="1:8">
      <c r="A2" t="s">
        <v>9</v>
      </c>
      <c r="B2" s="2" t="s">
        <v>4</v>
      </c>
      <c r="D2">
        <v>0.1</v>
      </c>
      <c r="E2" s="1">
        <f>VLOOKUP($B$1&amp;"-"&amp;$D2&amp;"-"&amp;E$1,data!$A:$R,MATCH(search_w_lf!$B$2,data!$1:$1,FALSE),FALSE)</f>
        <v>30</v>
      </c>
      <c r="F2" s="1">
        <f>VLOOKUP($B$1&amp;"-"&amp;$D2&amp;"-"&amp;F$1,data!$A:$R,MATCH(search_w_lf!$B$2,data!$1:$1,FALSE),FALSE)</f>
        <v>14</v>
      </c>
      <c r="G2" s="1">
        <f>VLOOKUP($B$1&amp;"-"&amp;$D2&amp;"-"&amp;G$1,data!$A:$R,MATCH(search_w_lf!$B$2,data!$1:$1,FALSE),FALSE)</f>
        <v>32</v>
      </c>
      <c r="H2" s="1">
        <f>VLOOKUP($B$1&amp;"-"&amp;$D2&amp;"-"&amp;H$1,data!$A:$R,MATCH(search_w_lf!$B$2,data!$1:$1,FALSE),FALSE)</f>
        <v>73</v>
      </c>
    </row>
    <row r="3" spans="1:8">
      <c r="D3">
        <v>0.2</v>
      </c>
      <c r="E3" s="1">
        <f>VLOOKUP($B$1&amp;"-"&amp;$D3&amp;"-"&amp;E$1,data!$A:$R,MATCH(search_w_lf!$B$2,data!$1:$1,FALSE),FALSE)</f>
        <v>29</v>
      </c>
      <c r="F3" s="1">
        <f>VLOOKUP($B$1&amp;"-"&amp;$D3&amp;"-"&amp;F$1,data!$A:$R,MATCH(search_w_lf!$B$2,data!$1:$1,FALSE),FALSE)</f>
        <v>14</v>
      </c>
      <c r="G3" s="1">
        <f>VLOOKUP($B$1&amp;"-"&amp;$D3&amp;"-"&amp;G$1,data!$A:$R,MATCH(search_w_lf!$B$2,data!$1:$1,FALSE),FALSE)</f>
        <v>37</v>
      </c>
      <c r="H3" s="1">
        <f>VLOOKUP($B$1&amp;"-"&amp;$D3&amp;"-"&amp;H$1,data!$A:$R,MATCH(search_w_lf!$B$2,data!$1:$1,FALSE),FALSE)</f>
        <v>75</v>
      </c>
    </row>
    <row r="4" spans="1:8">
      <c r="D4">
        <v>0.3</v>
      </c>
      <c r="E4" s="1">
        <f>VLOOKUP($B$1&amp;"-"&amp;$D4&amp;"-"&amp;E$1,data!$A:$R,MATCH(search_w_lf!$B$2,data!$1:$1,FALSE),FALSE)</f>
        <v>30</v>
      </c>
      <c r="F4" s="1">
        <f>VLOOKUP($B$1&amp;"-"&amp;$D4&amp;"-"&amp;F$1,data!$A:$R,MATCH(search_w_lf!$B$2,data!$1:$1,FALSE),FALSE)</f>
        <v>14</v>
      </c>
      <c r="G4" s="1">
        <f>VLOOKUP($B$1&amp;"-"&amp;$D4&amp;"-"&amp;G$1,data!$A:$R,MATCH(search_w_lf!$B$2,data!$1:$1,FALSE),FALSE)</f>
        <v>34</v>
      </c>
      <c r="H4" s="1">
        <f>VLOOKUP($B$1&amp;"-"&amp;$D4&amp;"-"&amp;H$1,data!$A:$R,MATCH(search_w_lf!$B$2,data!$1:$1,FALSE),FALSE)</f>
        <v>73</v>
      </c>
    </row>
    <row r="5" spans="1:8">
      <c r="D5">
        <v>0.4</v>
      </c>
      <c r="E5" s="1">
        <f>VLOOKUP($B$1&amp;"-"&amp;$D5&amp;"-"&amp;E$1,data!$A:$R,MATCH(search_w_lf!$B$2,data!$1:$1,FALSE),FALSE)</f>
        <v>29</v>
      </c>
      <c r="F5" s="1">
        <f>VLOOKUP($B$1&amp;"-"&amp;$D5&amp;"-"&amp;F$1,data!$A:$R,MATCH(search_w_lf!$B$2,data!$1:$1,FALSE),FALSE)</f>
        <v>15</v>
      </c>
      <c r="G5" s="1">
        <f>VLOOKUP($B$1&amp;"-"&amp;$D5&amp;"-"&amp;G$1,data!$A:$R,MATCH(search_w_lf!$B$2,data!$1:$1,FALSE),FALSE)</f>
        <v>32</v>
      </c>
      <c r="H5" s="1">
        <f>VLOOKUP($B$1&amp;"-"&amp;$D5&amp;"-"&amp;H$1,data!$A:$R,MATCH(search_w_lf!$B$2,data!$1:$1,FALSE),FALSE)</f>
        <v>81</v>
      </c>
    </row>
    <row r="6" spans="1:8">
      <c r="D6">
        <v>0.5</v>
      </c>
      <c r="E6" s="1">
        <f>VLOOKUP($B$1&amp;"-"&amp;$D6&amp;"-"&amp;E$1,data!$A:$R,MATCH(search_w_lf!$B$2,data!$1:$1,FALSE),FALSE)</f>
        <v>29</v>
      </c>
      <c r="F6" s="1">
        <f>VLOOKUP($B$1&amp;"-"&amp;$D6&amp;"-"&amp;F$1,data!$A:$R,MATCH(search_w_lf!$B$2,data!$1:$1,FALSE),FALSE)</f>
        <v>14</v>
      </c>
      <c r="G6" s="1">
        <f>VLOOKUP($B$1&amp;"-"&amp;$D6&amp;"-"&amp;G$1,data!$A:$R,MATCH(search_w_lf!$B$2,data!$1:$1,FALSE),FALSE)</f>
        <v>31</v>
      </c>
      <c r="H6" s="1">
        <f>VLOOKUP($B$1&amp;"-"&amp;$D6&amp;"-"&amp;H$1,data!$A:$R,MATCH(search_w_lf!$B$2,data!$1:$1,FALSE),FALSE)</f>
        <v>71</v>
      </c>
    </row>
    <row r="7" spans="1:8">
      <c r="D7">
        <v>0.6</v>
      </c>
      <c r="E7" s="1">
        <f>VLOOKUP($B$1&amp;"-"&amp;$D7&amp;"-"&amp;E$1,data!$A:$R,MATCH(search_w_lf!$B$2,data!$1:$1,FALSE),FALSE)</f>
        <v>30</v>
      </c>
      <c r="F7" s="1">
        <f>VLOOKUP($B$1&amp;"-"&amp;$D7&amp;"-"&amp;F$1,data!$A:$R,MATCH(search_w_lf!$B$2,data!$1:$1,FALSE),FALSE)</f>
        <v>14</v>
      </c>
      <c r="G7" s="1">
        <f>VLOOKUP($B$1&amp;"-"&amp;$D7&amp;"-"&amp;G$1,data!$A:$R,MATCH(search_w_lf!$B$2,data!$1:$1,FALSE),FALSE)</f>
        <v>31</v>
      </c>
      <c r="H7" s="1">
        <f>VLOOKUP($B$1&amp;"-"&amp;$D7&amp;"-"&amp;H$1,data!$A:$R,MATCH(search_w_lf!$B$2,data!$1:$1,FALSE),FALSE)</f>
        <v>71</v>
      </c>
    </row>
    <row r="8" spans="1:8">
      <c r="D8">
        <v>0.7</v>
      </c>
      <c r="E8" s="1">
        <f>VLOOKUP($B$1&amp;"-"&amp;$D8&amp;"-"&amp;E$1,data!$A:$R,MATCH(search_w_lf!$B$2,data!$1:$1,FALSE),FALSE)</f>
        <v>28</v>
      </c>
      <c r="F8" s="1">
        <f>VLOOKUP($B$1&amp;"-"&amp;$D8&amp;"-"&amp;F$1,data!$A:$R,MATCH(search_w_lf!$B$2,data!$1:$1,FALSE),FALSE)</f>
        <v>15</v>
      </c>
      <c r="G8" s="1">
        <f>VLOOKUP($B$1&amp;"-"&amp;$D8&amp;"-"&amp;G$1,data!$A:$R,MATCH(search_w_lf!$B$2,data!$1:$1,FALSE),FALSE)</f>
        <v>35</v>
      </c>
      <c r="H8" s="1">
        <f>VLOOKUP($B$1&amp;"-"&amp;$D8&amp;"-"&amp;H$1,data!$A:$R,MATCH(search_w_lf!$B$2,data!$1:$1,FALSE),FALSE)</f>
        <v>73</v>
      </c>
    </row>
    <row r="9" spans="1:8">
      <c r="D9">
        <v>0.8</v>
      </c>
      <c r="E9" s="1">
        <f>VLOOKUP($B$1&amp;"-"&amp;$D9&amp;"-"&amp;E$1,data!$A:$R,MATCH(search_w_lf!$B$2,data!$1:$1,FALSE),FALSE)</f>
        <v>29</v>
      </c>
      <c r="F9" s="1">
        <f>VLOOKUP($B$1&amp;"-"&amp;$D9&amp;"-"&amp;F$1,data!$A:$R,MATCH(search_w_lf!$B$2,data!$1:$1,FALSE),FALSE)</f>
        <v>14</v>
      </c>
      <c r="G9" s="1">
        <f>VLOOKUP($B$1&amp;"-"&amp;$D9&amp;"-"&amp;G$1,data!$A:$R,MATCH(search_w_lf!$B$2,data!$1:$1,FALSE),FALSE)</f>
        <v>34</v>
      </c>
      <c r="H9" s="1">
        <f>VLOOKUP($B$1&amp;"-"&amp;$D9&amp;"-"&amp;H$1,data!$A:$R,MATCH(search_w_lf!$B$2,data!$1:$1,FALSE),FALSE)</f>
        <v>69</v>
      </c>
    </row>
    <row r="10" spans="1:8">
      <c r="D10">
        <v>0.9</v>
      </c>
      <c r="E10" s="1">
        <f>VLOOKUP($B$1&amp;"-"&amp;$D10&amp;"-"&amp;E$1,data!$A:$R,MATCH(search_w_lf!$B$2,data!$1:$1,FALSE),FALSE)</f>
        <v>27</v>
      </c>
      <c r="F10" s="1">
        <f>VLOOKUP($B$1&amp;"-"&amp;$D10&amp;"-"&amp;F$1,data!$A:$R,MATCH(search_w_lf!$B$2,data!$1:$1,FALSE),FALSE)</f>
        <v>14</v>
      </c>
      <c r="G10" s="1">
        <f>VLOOKUP($B$1&amp;"-"&amp;$D10&amp;"-"&amp;G$1,data!$A:$R,MATCH(search_w_lf!$B$2,data!$1:$1,FALSE),FALSE)</f>
        <v>33</v>
      </c>
      <c r="H10" s="1">
        <f>VLOOKUP($B$1&amp;"-"&amp;$D10&amp;"-"&amp;H$1,data!$A:$R,MATCH(search_w_lf!$B$2,data!$1:$1,FALSE),FALSE)</f>
        <v>67</v>
      </c>
    </row>
    <row r="11" spans="1:8" s="7" customFormat="1"/>
    <row r="12" spans="1:8" s="7" customFormat="1"/>
    <row r="13" spans="1:8" s="7" customFormat="1"/>
    <row r="14" spans="1:8" s="7" customFormat="1"/>
    <row r="15" spans="1:8" s="7" customFormat="1"/>
    <row r="16" spans="1:8" s="7" customFormat="1"/>
    <row r="17" s="7" customFormat="1"/>
    <row r="18" s="7" customFormat="1"/>
  </sheetData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B9AF5A0-C6E5-4141-80FA-408F31296363}">
          <x14:formula1>
            <xm:f>parameter!$D$2:$D$11</xm:f>
          </x14:formula1>
          <xm:sqref>B1</xm:sqref>
        </x14:dataValidation>
      </x14:dataValidation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96517-529D-4E41-838C-8E69FCCD2447}">
  <dimension ref="A1:H17"/>
  <sheetViews>
    <sheetView workbookViewId="0">
      <selection activeCell="L19" sqref="L19"/>
    </sheetView>
  </sheetViews>
  <sheetFormatPr defaultRowHeight="15.5"/>
  <cols>
    <col min="1" max="1" width="8.9140625" bestFit="1" customWidth="1"/>
    <col min="2" max="2" width="13.6640625" bestFit="1" customWidth="1"/>
    <col min="4" max="4" width="5.4140625" bestFit="1" customWidth="1"/>
    <col min="5" max="6" width="4.25" style="11" bestFit="1" customWidth="1"/>
    <col min="7" max="7" width="5.5" style="11" bestFit="1" customWidth="1"/>
    <col min="8" max="8" width="5.1640625" style="11" bestFit="1" customWidth="1"/>
  </cols>
  <sheetData>
    <row r="1" spans="1:8">
      <c r="A1" t="s">
        <v>1</v>
      </c>
      <c r="B1" s="2">
        <f>n</f>
        <v>4095</v>
      </c>
      <c r="D1" t="s">
        <v>2</v>
      </c>
      <c r="E1" s="9" t="s">
        <v>31</v>
      </c>
      <c r="F1" s="9" t="s">
        <v>32</v>
      </c>
      <c r="G1" s="9" t="s">
        <v>33</v>
      </c>
      <c r="H1" s="9" t="s">
        <v>34</v>
      </c>
    </row>
    <row r="2" spans="1:8">
      <c r="A2" t="s">
        <v>9</v>
      </c>
      <c r="B2" s="2" t="s">
        <v>5</v>
      </c>
      <c r="D2">
        <v>0.1</v>
      </c>
      <c r="E2" s="8">
        <f>VLOOKUP($B$1&amp;"-"&amp;$D2&amp;"-"&amp;E$1,data!$A:$R,MATCH($B$2,data!$1:$1,FALSE),FALSE)</f>
        <v>14.505599999999999</v>
      </c>
      <c r="F2" s="8">
        <f>VLOOKUP($B$1&amp;"-"&amp;$D2&amp;"-"&amp;F$1,data!$A:$R,MATCH($B$2,data!$1:$1,FALSE),FALSE)</f>
        <v>11.2455</v>
      </c>
      <c r="G2" s="8">
        <f>VLOOKUP($B$1&amp;"-"&amp;$D2&amp;"-"&amp;G$1,data!$A:$R,MATCH($B$2,data!$1:$1,FALSE),FALSE)</f>
        <v>15.134499999999999</v>
      </c>
      <c r="H2" s="8">
        <f>VLOOKUP($B$1&amp;"-"&amp;$D2&amp;"-"&amp;H$1,data!$A:$R,MATCH($B$2,data!$1:$1,FALSE),FALSE)</f>
        <v>29.737300000000001</v>
      </c>
    </row>
    <row r="3" spans="1:8">
      <c r="D3">
        <v>0.2</v>
      </c>
      <c r="E3" s="8">
        <f>VLOOKUP($B$1&amp;"-"&amp;$D3&amp;"-"&amp;E$1,data!$A:$R,MATCH($B$2,data!$1:$1,FALSE),FALSE)</f>
        <v>14.0855</v>
      </c>
      <c r="F3" s="8">
        <f>VLOOKUP($B$1&amp;"-"&amp;$D3&amp;"-"&amp;F$1,data!$A:$R,MATCH($B$2,data!$1:$1,FALSE),FALSE)</f>
        <v>11.245900000000001</v>
      </c>
      <c r="G3" s="8">
        <f>VLOOKUP($B$1&amp;"-"&amp;$D3&amp;"-"&amp;G$1,data!$A:$R,MATCH($B$2,data!$1:$1,FALSE),FALSE)</f>
        <v>14.9771</v>
      </c>
      <c r="H3" s="8">
        <f>VLOOKUP($B$1&amp;"-"&amp;$D3&amp;"-"&amp;H$1,data!$A:$R,MATCH($B$2,data!$1:$1,FALSE),FALSE)</f>
        <v>29.7852</v>
      </c>
    </row>
    <row r="4" spans="1:8">
      <c r="D4">
        <v>0.3</v>
      </c>
      <c r="E4" s="8">
        <f>VLOOKUP($B$1&amp;"-"&amp;$D4&amp;"-"&amp;E$1,data!$A:$R,MATCH($B$2,data!$1:$1,FALSE),FALSE)</f>
        <v>14.005000000000001</v>
      </c>
      <c r="F4" s="8">
        <f>VLOOKUP($B$1&amp;"-"&amp;$D4&amp;"-"&amp;F$1,data!$A:$R,MATCH($B$2,data!$1:$1,FALSE),FALSE)</f>
        <v>11.238899999999999</v>
      </c>
      <c r="G4" s="8">
        <f>VLOOKUP($B$1&amp;"-"&amp;$D4&amp;"-"&amp;G$1,data!$A:$R,MATCH($B$2,data!$1:$1,FALSE),FALSE)</f>
        <v>14.6816</v>
      </c>
      <c r="H4" s="8">
        <f>VLOOKUP($B$1&amp;"-"&amp;$D4&amp;"-"&amp;H$1,data!$A:$R,MATCH($B$2,data!$1:$1,FALSE),FALSE)</f>
        <v>29.773099999999999</v>
      </c>
    </row>
    <row r="5" spans="1:8">
      <c r="D5">
        <v>0.4</v>
      </c>
      <c r="E5" s="8">
        <f>VLOOKUP($B$1&amp;"-"&amp;$D5&amp;"-"&amp;E$1,data!$A:$R,MATCH($B$2,data!$1:$1,FALSE),FALSE)</f>
        <v>14.001300000000001</v>
      </c>
      <c r="F5" s="8">
        <f>VLOOKUP($B$1&amp;"-"&amp;$D5&amp;"-"&amp;F$1,data!$A:$R,MATCH($B$2,data!$1:$1,FALSE),FALSE)</f>
        <v>11.240500000000001</v>
      </c>
      <c r="G5" s="8">
        <f>VLOOKUP($B$1&amp;"-"&amp;$D5&amp;"-"&amp;G$1,data!$A:$R,MATCH($B$2,data!$1:$1,FALSE),FALSE)</f>
        <v>15.1477</v>
      </c>
      <c r="H5" s="8">
        <f>VLOOKUP($B$1&amp;"-"&amp;$D5&amp;"-"&amp;H$1,data!$A:$R,MATCH($B$2,data!$1:$1,FALSE),FALSE)</f>
        <v>29.820599999999999</v>
      </c>
    </row>
    <row r="6" spans="1:8">
      <c r="D6">
        <v>0.5</v>
      </c>
      <c r="E6" s="8">
        <f>VLOOKUP($B$1&amp;"-"&amp;$D6&amp;"-"&amp;E$1,data!$A:$R,MATCH($B$2,data!$1:$1,FALSE),FALSE)</f>
        <v>13.954000000000001</v>
      </c>
      <c r="F6" s="8">
        <f>VLOOKUP($B$1&amp;"-"&amp;$D6&amp;"-"&amp;F$1,data!$A:$R,MATCH($B$2,data!$1:$1,FALSE),FALSE)</f>
        <v>11.2326</v>
      </c>
      <c r="G6" s="8">
        <f>VLOOKUP($B$1&amp;"-"&amp;$D6&amp;"-"&amp;G$1,data!$A:$R,MATCH($B$2,data!$1:$1,FALSE),FALSE)</f>
        <v>14.579599999999999</v>
      </c>
      <c r="H6" s="8">
        <f>VLOOKUP($B$1&amp;"-"&amp;$D6&amp;"-"&amp;H$1,data!$A:$R,MATCH($B$2,data!$1:$1,FALSE),FALSE)</f>
        <v>29.8567</v>
      </c>
    </row>
    <row r="7" spans="1:8">
      <c r="D7">
        <v>0.6</v>
      </c>
      <c r="E7" s="8">
        <f>VLOOKUP($B$1&amp;"-"&amp;$D7&amp;"-"&amp;E$1,data!$A:$R,MATCH($B$2,data!$1:$1,FALSE),FALSE)</f>
        <v>13.939500000000001</v>
      </c>
      <c r="F7" s="8">
        <f>VLOOKUP($B$1&amp;"-"&amp;$D7&amp;"-"&amp;F$1,data!$A:$R,MATCH($B$2,data!$1:$1,FALSE),FALSE)</f>
        <v>11.2287</v>
      </c>
      <c r="G7" s="8">
        <f>VLOOKUP($B$1&amp;"-"&amp;$D7&amp;"-"&amp;G$1,data!$A:$R,MATCH($B$2,data!$1:$1,FALSE),FALSE)</f>
        <v>15.1365</v>
      </c>
      <c r="H7" s="8">
        <f>VLOOKUP($B$1&amp;"-"&amp;$D7&amp;"-"&amp;H$1,data!$A:$R,MATCH($B$2,data!$1:$1,FALSE),FALSE)</f>
        <v>29.910399999999999</v>
      </c>
    </row>
    <row r="8" spans="1:8">
      <c r="D8">
        <v>0.7</v>
      </c>
      <c r="E8" s="8">
        <f>VLOOKUP($B$1&amp;"-"&amp;$D8&amp;"-"&amp;E$1,data!$A:$R,MATCH($B$2,data!$1:$1,FALSE),FALSE)</f>
        <v>13.807399999999999</v>
      </c>
      <c r="F8" s="8">
        <f>VLOOKUP($B$1&amp;"-"&amp;$D8&amp;"-"&amp;F$1,data!$A:$R,MATCH($B$2,data!$1:$1,FALSE),FALSE)</f>
        <v>11.246499999999999</v>
      </c>
      <c r="G8" s="8">
        <f>VLOOKUP($B$1&amp;"-"&amp;$D8&amp;"-"&amp;G$1,data!$A:$R,MATCH($B$2,data!$1:$1,FALSE),FALSE)</f>
        <v>15.148300000000001</v>
      </c>
      <c r="H8" s="8">
        <f>VLOOKUP($B$1&amp;"-"&amp;$D8&amp;"-"&amp;H$1,data!$A:$R,MATCH($B$2,data!$1:$1,FALSE),FALSE)</f>
        <v>29.922000000000001</v>
      </c>
    </row>
    <row r="9" spans="1:8">
      <c r="D9">
        <v>0.8</v>
      </c>
      <c r="E9" s="8">
        <f>VLOOKUP($B$1&amp;"-"&amp;$D9&amp;"-"&amp;E$1,data!$A:$R,MATCH($B$2,data!$1:$1,FALSE),FALSE)</f>
        <v>14.7478</v>
      </c>
      <c r="F9" s="8">
        <f>VLOOKUP($B$1&amp;"-"&amp;$D9&amp;"-"&amp;F$1,data!$A:$R,MATCH($B$2,data!$1:$1,FALSE),FALSE)</f>
        <v>11.246600000000001</v>
      </c>
      <c r="G9" s="8">
        <f>VLOOKUP($B$1&amp;"-"&amp;$D9&amp;"-"&amp;G$1,data!$A:$R,MATCH($B$2,data!$1:$1,FALSE),FALSE)</f>
        <v>14.6822</v>
      </c>
      <c r="H9" s="8">
        <f>VLOOKUP($B$1&amp;"-"&amp;$D9&amp;"-"&amp;H$1,data!$A:$R,MATCH($B$2,data!$1:$1,FALSE),FALSE)</f>
        <v>29.935400000000001</v>
      </c>
    </row>
    <row r="10" spans="1:8">
      <c r="D10">
        <v>0.9</v>
      </c>
      <c r="E10" s="8">
        <f>VLOOKUP($B$1&amp;"-"&amp;$D10&amp;"-"&amp;E$1,data!$A:$R,MATCH($B$2,data!$1:$1,FALSE),FALSE)</f>
        <v>13.7098</v>
      </c>
      <c r="F10" s="8">
        <f>VLOOKUP($B$1&amp;"-"&amp;$D10&amp;"-"&amp;F$1,data!$A:$R,MATCH($B$2,data!$1:$1,FALSE),FALSE)</f>
        <v>11.229799999999999</v>
      </c>
      <c r="G10" s="8">
        <f>VLOOKUP($B$1&amp;"-"&amp;$D10&amp;"-"&amp;G$1,data!$A:$R,MATCH($B$2,data!$1:$1,FALSE),FALSE)</f>
        <v>14.766</v>
      </c>
      <c r="H10" s="8">
        <f>VLOOKUP($B$1&amp;"-"&amp;$D10&amp;"-"&amp;H$1,data!$A:$R,MATCH($B$2,data!$1:$1,FALSE),FALSE)</f>
        <v>30.011199999999999</v>
      </c>
    </row>
    <row r="11" spans="1:8" s="7" customFormat="1">
      <c r="E11" s="10"/>
      <c r="F11" s="10"/>
      <c r="G11" s="10"/>
      <c r="H11" s="10"/>
    </row>
    <row r="12" spans="1:8" s="7" customFormat="1">
      <c r="E12" s="10"/>
      <c r="F12" s="10"/>
      <c r="G12" s="10"/>
      <c r="H12" s="10"/>
    </row>
    <row r="13" spans="1:8" s="7" customFormat="1">
      <c r="E13" s="10"/>
      <c r="F13" s="10"/>
      <c r="G13" s="10"/>
      <c r="H13" s="10"/>
    </row>
    <row r="14" spans="1:8" s="7" customFormat="1">
      <c r="E14" s="10"/>
      <c r="F14" s="10"/>
      <c r="G14" s="10"/>
      <c r="H14" s="10"/>
    </row>
    <row r="15" spans="1:8" s="7" customFormat="1">
      <c r="E15" s="10"/>
      <c r="F15" s="10"/>
      <c r="G15" s="10"/>
      <c r="H15" s="10"/>
    </row>
    <row r="16" spans="1:8" s="7" customFormat="1">
      <c r="E16" s="10"/>
      <c r="F16" s="10"/>
      <c r="G16" s="10"/>
      <c r="H16" s="10"/>
    </row>
    <row r="17" spans="5:8" s="7" customFormat="1">
      <c r="E17" s="10"/>
      <c r="F17" s="10"/>
      <c r="G17" s="10"/>
      <c r="H17" s="10"/>
    </row>
  </sheetData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D41DAAD-A6B4-440F-B3AB-7E7BA4D124FF}">
          <x14:formula1>
            <xm:f>parameter!$D$2:$D$11</xm:f>
          </x14:formula1>
          <xm:sqref>B1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4CD35-7AAE-4DBF-8739-8CE8EC8365B3}">
  <dimension ref="A1:H17"/>
  <sheetViews>
    <sheetView workbookViewId="0">
      <selection activeCell="N17" sqref="N17"/>
    </sheetView>
  </sheetViews>
  <sheetFormatPr defaultRowHeight="15.5"/>
  <cols>
    <col min="1" max="1" width="8.9140625" bestFit="1" customWidth="1"/>
    <col min="2" max="2" width="11" bestFit="1" customWidth="1"/>
    <col min="4" max="4" width="5.4140625" bestFit="1" customWidth="1"/>
    <col min="5" max="5" width="3.75" style="16" bestFit="1" customWidth="1"/>
    <col min="6" max="6" width="3.9140625" style="16" bestFit="1" customWidth="1"/>
    <col min="7" max="7" width="5.5" style="16" bestFit="1" customWidth="1"/>
    <col min="8" max="8" width="5.1640625" style="16" bestFit="1" customWidth="1"/>
  </cols>
  <sheetData>
    <row r="1" spans="1:8">
      <c r="A1" t="s">
        <v>1</v>
      </c>
      <c r="B1" s="2">
        <f>n</f>
        <v>4095</v>
      </c>
      <c r="D1" t="s">
        <v>2</v>
      </c>
      <c r="E1" s="13" t="s">
        <v>31</v>
      </c>
      <c r="F1" s="13" t="s">
        <v>32</v>
      </c>
      <c r="G1" s="13" t="s">
        <v>33</v>
      </c>
      <c r="H1" s="13" t="s">
        <v>34</v>
      </c>
    </row>
    <row r="2" spans="1:8">
      <c r="A2" t="s">
        <v>9</v>
      </c>
      <c r="B2" s="2" t="s">
        <v>25</v>
      </c>
      <c r="D2">
        <v>0.1</v>
      </c>
      <c r="E2" s="14">
        <f>VLOOKUP($B$1&amp;"-"&amp;$D2&amp;"-"&amp;E$1,data!$A:$R,MATCH($B$2,data!$1:$1,FALSE),FALSE)</f>
        <v>30</v>
      </c>
      <c r="F2" s="14">
        <f>VLOOKUP($B$1&amp;"-"&amp;$D2&amp;"-"&amp;F$1,data!$A:$R,MATCH($B$2,data!$1:$1,FALSE),FALSE)</f>
        <v>32</v>
      </c>
      <c r="G2" s="14">
        <f>VLOOKUP($B$1&amp;"-"&amp;$D2&amp;"-"&amp;G$1,data!$A:$R,MATCH($B$2,data!$1:$1,FALSE),FALSE)</f>
        <v>50</v>
      </c>
      <c r="H2" s="14">
        <f>VLOOKUP($B$1&amp;"-"&amp;$D2&amp;"-"&amp;H$1,data!$A:$R,MATCH($B$2,data!$1:$1,FALSE),FALSE)</f>
        <v>73</v>
      </c>
    </row>
    <row r="3" spans="1:8">
      <c r="D3">
        <v>0.2</v>
      </c>
      <c r="E3" s="14">
        <f>VLOOKUP($B$1&amp;"-"&amp;$D3&amp;"-"&amp;E$1,data!$A:$R,MATCH($B$2,data!$1:$1,FALSE),FALSE)</f>
        <v>29</v>
      </c>
      <c r="F3" s="14">
        <f>VLOOKUP($B$1&amp;"-"&amp;$D3&amp;"-"&amp;F$1,data!$A:$R,MATCH($B$2,data!$1:$1,FALSE),FALSE)</f>
        <v>32</v>
      </c>
      <c r="G3" s="14">
        <f>VLOOKUP($B$1&amp;"-"&amp;$D3&amp;"-"&amp;G$1,data!$A:$R,MATCH($B$2,data!$1:$1,FALSE),FALSE)</f>
        <v>49</v>
      </c>
      <c r="H3" s="14">
        <f>VLOOKUP($B$1&amp;"-"&amp;$D3&amp;"-"&amp;H$1,data!$A:$R,MATCH($B$2,data!$1:$1,FALSE),FALSE)</f>
        <v>69</v>
      </c>
    </row>
    <row r="4" spans="1:8">
      <c r="D4">
        <v>0.3</v>
      </c>
      <c r="E4" s="14">
        <f>VLOOKUP($B$1&amp;"-"&amp;$D4&amp;"-"&amp;E$1,data!$A:$R,MATCH($B$2,data!$1:$1,FALSE),FALSE)</f>
        <v>30</v>
      </c>
      <c r="F4" s="14">
        <f>VLOOKUP($B$1&amp;"-"&amp;$D4&amp;"-"&amp;F$1,data!$A:$R,MATCH($B$2,data!$1:$1,FALSE),FALSE)</f>
        <v>32</v>
      </c>
      <c r="G4" s="14">
        <f>VLOOKUP($B$1&amp;"-"&amp;$D4&amp;"-"&amp;G$1,data!$A:$R,MATCH($B$2,data!$1:$1,FALSE),FALSE)</f>
        <v>49</v>
      </c>
      <c r="H4" s="14">
        <f>VLOOKUP($B$1&amp;"-"&amp;$D4&amp;"-"&amp;H$1,data!$A:$R,MATCH($B$2,data!$1:$1,FALSE),FALSE)</f>
        <v>75</v>
      </c>
    </row>
    <row r="5" spans="1:8">
      <c r="D5">
        <v>0.4</v>
      </c>
      <c r="E5" s="14">
        <f>VLOOKUP($B$1&amp;"-"&amp;$D5&amp;"-"&amp;E$1,data!$A:$R,MATCH($B$2,data!$1:$1,FALSE),FALSE)</f>
        <v>29</v>
      </c>
      <c r="F5" s="14">
        <f>VLOOKUP($B$1&amp;"-"&amp;$D5&amp;"-"&amp;F$1,data!$A:$R,MATCH($B$2,data!$1:$1,FALSE),FALSE)</f>
        <v>32</v>
      </c>
      <c r="G5" s="14">
        <f>VLOOKUP($B$1&amp;"-"&amp;$D5&amp;"-"&amp;G$1,data!$A:$R,MATCH($B$2,data!$1:$1,FALSE),FALSE)</f>
        <v>49</v>
      </c>
      <c r="H5" s="14">
        <f>VLOOKUP($B$1&amp;"-"&amp;$D5&amp;"-"&amp;H$1,data!$A:$R,MATCH($B$2,data!$1:$1,FALSE),FALSE)</f>
        <v>75</v>
      </c>
    </row>
    <row r="6" spans="1:8">
      <c r="D6">
        <v>0.5</v>
      </c>
      <c r="E6" s="14">
        <f>VLOOKUP($B$1&amp;"-"&amp;$D6&amp;"-"&amp;E$1,data!$A:$R,MATCH($B$2,data!$1:$1,FALSE),FALSE)</f>
        <v>30</v>
      </c>
      <c r="F6" s="14">
        <f>VLOOKUP($B$1&amp;"-"&amp;$D6&amp;"-"&amp;F$1,data!$A:$R,MATCH($B$2,data!$1:$1,FALSE),FALSE)</f>
        <v>32</v>
      </c>
      <c r="G6" s="14">
        <f>VLOOKUP($B$1&amp;"-"&amp;$D6&amp;"-"&amp;G$1,data!$A:$R,MATCH($B$2,data!$1:$1,FALSE),FALSE)</f>
        <v>56</v>
      </c>
      <c r="H6" s="14">
        <f>VLOOKUP($B$1&amp;"-"&amp;$D6&amp;"-"&amp;H$1,data!$A:$R,MATCH($B$2,data!$1:$1,FALSE),FALSE)</f>
        <v>75</v>
      </c>
    </row>
    <row r="7" spans="1:8">
      <c r="D7">
        <v>0.6</v>
      </c>
      <c r="E7" s="14">
        <f>VLOOKUP($B$1&amp;"-"&amp;$D7&amp;"-"&amp;E$1,data!$A:$R,MATCH($B$2,data!$1:$1,FALSE),FALSE)</f>
        <v>30</v>
      </c>
      <c r="F7" s="14">
        <f>VLOOKUP($B$1&amp;"-"&amp;$D7&amp;"-"&amp;F$1,data!$A:$R,MATCH($B$2,data!$1:$1,FALSE),FALSE)</f>
        <v>32</v>
      </c>
      <c r="G7" s="14">
        <f>VLOOKUP($B$1&amp;"-"&amp;$D7&amp;"-"&amp;G$1,data!$A:$R,MATCH($B$2,data!$1:$1,FALSE),FALSE)</f>
        <v>51</v>
      </c>
      <c r="H7" s="14">
        <f>VLOOKUP($B$1&amp;"-"&amp;$D7&amp;"-"&amp;H$1,data!$A:$R,MATCH($B$2,data!$1:$1,FALSE),FALSE)</f>
        <v>79</v>
      </c>
    </row>
    <row r="8" spans="1:8">
      <c r="D8">
        <v>0.7</v>
      </c>
      <c r="E8" s="14">
        <f>VLOOKUP($B$1&amp;"-"&amp;$D8&amp;"-"&amp;E$1,data!$A:$R,MATCH($B$2,data!$1:$1,FALSE),FALSE)</f>
        <v>29</v>
      </c>
      <c r="F8" s="14">
        <f>VLOOKUP($B$1&amp;"-"&amp;$D8&amp;"-"&amp;F$1,data!$A:$R,MATCH($B$2,data!$1:$1,FALSE),FALSE)</f>
        <v>34</v>
      </c>
      <c r="G8" s="14">
        <f>VLOOKUP($B$1&amp;"-"&amp;$D8&amp;"-"&amp;G$1,data!$A:$R,MATCH($B$2,data!$1:$1,FALSE),FALSE)</f>
        <v>57</v>
      </c>
      <c r="H8" s="14">
        <f>VLOOKUP($B$1&amp;"-"&amp;$D8&amp;"-"&amp;H$1,data!$A:$R,MATCH($B$2,data!$1:$1,FALSE),FALSE)</f>
        <v>85</v>
      </c>
    </row>
    <row r="9" spans="1:8">
      <c r="D9">
        <v>0.8</v>
      </c>
      <c r="E9" s="14">
        <f>VLOOKUP($B$1&amp;"-"&amp;$D9&amp;"-"&amp;E$1,data!$A:$R,MATCH($B$2,data!$1:$1,FALSE),FALSE)</f>
        <v>29</v>
      </c>
      <c r="F9" s="14">
        <f>VLOOKUP($B$1&amp;"-"&amp;$D9&amp;"-"&amp;F$1,data!$A:$R,MATCH($B$2,data!$1:$1,FALSE),FALSE)</f>
        <v>34</v>
      </c>
      <c r="G9" s="14">
        <f>VLOOKUP($B$1&amp;"-"&amp;$D9&amp;"-"&amp;G$1,data!$A:$R,MATCH($B$2,data!$1:$1,FALSE),FALSE)</f>
        <v>58</v>
      </c>
      <c r="H9" s="14">
        <f>VLOOKUP($B$1&amp;"-"&amp;$D9&amp;"-"&amp;H$1,data!$A:$R,MATCH($B$2,data!$1:$1,FALSE),FALSE)</f>
        <v>73</v>
      </c>
    </row>
    <row r="10" spans="1:8">
      <c r="D10">
        <v>0.9</v>
      </c>
      <c r="E10" s="14">
        <f>VLOOKUP($B$1&amp;"-"&amp;$D10&amp;"-"&amp;E$1,data!$A:$R,MATCH($B$2,data!$1:$1,FALSE),FALSE)</f>
        <v>30</v>
      </c>
      <c r="F10" s="14">
        <f>VLOOKUP($B$1&amp;"-"&amp;$D10&amp;"-"&amp;F$1,data!$A:$R,MATCH($B$2,data!$1:$1,FALSE),FALSE)</f>
        <v>32</v>
      </c>
      <c r="G10" s="14">
        <f>VLOOKUP($B$1&amp;"-"&amp;$D10&amp;"-"&amp;G$1,data!$A:$R,MATCH($B$2,data!$1:$1,FALSE),FALSE)</f>
        <v>56</v>
      </c>
      <c r="H10" s="14">
        <f>VLOOKUP($B$1&amp;"-"&amp;$D10&amp;"-"&amp;H$1,data!$A:$R,MATCH($B$2,data!$1:$1,FALSE),FALSE)</f>
        <v>73</v>
      </c>
    </row>
    <row r="11" spans="1:8">
      <c r="D11" s="7"/>
      <c r="E11" s="15"/>
      <c r="F11" s="15"/>
      <c r="G11" s="15"/>
      <c r="H11" s="15"/>
    </row>
    <row r="12" spans="1:8">
      <c r="D12" s="7"/>
      <c r="E12" s="15"/>
      <c r="F12" s="15"/>
      <c r="G12" s="15"/>
      <c r="H12" s="15"/>
    </row>
    <row r="13" spans="1:8">
      <c r="D13" s="7"/>
      <c r="E13" s="15"/>
      <c r="F13" s="15"/>
      <c r="G13" s="15"/>
      <c r="H13" s="15"/>
    </row>
    <row r="14" spans="1:8">
      <c r="D14" s="7"/>
      <c r="E14" s="15"/>
      <c r="F14" s="15"/>
      <c r="G14" s="15"/>
      <c r="H14" s="15"/>
    </row>
    <row r="15" spans="1:8">
      <c r="D15" s="7"/>
      <c r="E15" s="15"/>
      <c r="F15" s="15"/>
      <c r="G15" s="15"/>
      <c r="H15" s="15"/>
    </row>
    <row r="16" spans="1:8">
      <c r="D16" s="7"/>
      <c r="E16" s="15"/>
      <c r="F16" s="15"/>
      <c r="G16" s="15"/>
      <c r="H16" s="15"/>
    </row>
    <row r="17" spans="4:8">
      <c r="D17" s="7"/>
      <c r="E17" s="15"/>
      <c r="F17" s="15"/>
      <c r="G17" s="15"/>
      <c r="H17" s="15"/>
    </row>
  </sheetData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FE8F24B-63A5-440A-9042-350AF7082B67}">
          <x14:formula1>
            <xm:f>parameter!$D$2:$D$11</xm:f>
          </x14:formula1>
          <xm:sqref>B1</xm:sqref>
        </x14:dataValidation>
      </x14:dataValidation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DE881-4B81-47A2-897F-21AB6C6F7B72}">
  <dimension ref="A1:H17"/>
  <sheetViews>
    <sheetView workbookViewId="0">
      <selection activeCell="H14" sqref="H14"/>
    </sheetView>
  </sheetViews>
  <sheetFormatPr defaultRowHeight="15.5"/>
  <cols>
    <col min="1" max="1" width="8.9140625" bestFit="1" customWidth="1"/>
    <col min="2" max="2" width="13" bestFit="1" customWidth="1"/>
    <col min="4" max="4" width="5.4140625" bestFit="1" customWidth="1"/>
    <col min="5" max="6" width="4.25" style="11" bestFit="1" customWidth="1"/>
    <col min="7" max="7" width="5.5" style="11" bestFit="1" customWidth="1"/>
    <col min="8" max="8" width="5.1640625" style="11" bestFit="1" customWidth="1"/>
  </cols>
  <sheetData>
    <row r="1" spans="1:8">
      <c r="A1" t="s">
        <v>1</v>
      </c>
      <c r="B1" s="2">
        <f>n</f>
        <v>4095</v>
      </c>
      <c r="D1" t="s">
        <v>2</v>
      </c>
      <c r="E1" s="9" t="s">
        <v>31</v>
      </c>
      <c r="F1" s="9" t="s">
        <v>32</v>
      </c>
      <c r="G1" s="9" t="s">
        <v>33</v>
      </c>
      <c r="H1" s="9" t="s">
        <v>34</v>
      </c>
    </row>
    <row r="2" spans="1:8">
      <c r="A2" t="s">
        <v>9</v>
      </c>
      <c r="B2" s="2" t="s">
        <v>26</v>
      </c>
      <c r="D2">
        <v>0.1</v>
      </c>
      <c r="E2" s="8">
        <f>VLOOKUP($B$1&amp;"-"&amp;$D2&amp;"-"&amp;E$1,data!$A:$R,MATCH($B$2,data!$1:$1,FALSE),FALSE)</f>
        <v>16.336400000000001</v>
      </c>
      <c r="F2" s="8">
        <f>VLOOKUP($B$1&amp;"-"&amp;$D2&amp;"-"&amp;F$1,data!$A:$R,MATCH($B$2,data!$1:$1,FALSE),FALSE)</f>
        <v>27.029499999999999</v>
      </c>
      <c r="G2" s="8">
        <f>VLOOKUP($B$1&amp;"-"&amp;$D2&amp;"-"&amp;G$1,data!$A:$R,MATCH($B$2,data!$1:$1,FALSE),FALSE)</f>
        <v>19.1112</v>
      </c>
      <c r="H2" s="8">
        <f>VLOOKUP($B$1&amp;"-"&amp;$D2&amp;"-"&amp;H$1,data!$A:$R,MATCH($B$2,data!$1:$1,FALSE),FALSE)</f>
        <v>33.627400000000002</v>
      </c>
    </row>
    <row r="3" spans="1:8">
      <c r="D3">
        <v>0.2</v>
      </c>
      <c r="E3" s="8">
        <f>VLOOKUP($B$1&amp;"-"&amp;$D3&amp;"-"&amp;E$1,data!$A:$R,MATCH($B$2,data!$1:$1,FALSE),FALSE)</f>
        <v>15.8576</v>
      </c>
      <c r="F3" s="8">
        <f>VLOOKUP($B$1&amp;"-"&amp;$D3&amp;"-"&amp;F$1,data!$A:$R,MATCH($B$2,data!$1:$1,FALSE),FALSE)</f>
        <v>27.013999999999999</v>
      </c>
      <c r="G3" s="8">
        <f>VLOOKUP($B$1&amp;"-"&amp;$D3&amp;"-"&amp;G$1,data!$A:$R,MATCH($B$2,data!$1:$1,FALSE),FALSE)</f>
        <v>18.997699999999998</v>
      </c>
      <c r="H3" s="8">
        <f>VLOOKUP($B$1&amp;"-"&amp;$D3&amp;"-"&amp;H$1,data!$A:$R,MATCH($B$2,data!$1:$1,FALSE),FALSE)</f>
        <v>33.5867</v>
      </c>
    </row>
    <row r="4" spans="1:8">
      <c r="D4">
        <v>0.3</v>
      </c>
      <c r="E4" s="8">
        <f>VLOOKUP($B$1&amp;"-"&amp;$D4&amp;"-"&amp;E$1,data!$A:$R,MATCH($B$2,data!$1:$1,FALSE),FALSE)</f>
        <v>15.7828</v>
      </c>
      <c r="F4" s="8">
        <f>VLOOKUP($B$1&amp;"-"&amp;$D4&amp;"-"&amp;F$1,data!$A:$R,MATCH($B$2,data!$1:$1,FALSE),FALSE)</f>
        <v>27.011299999999999</v>
      </c>
      <c r="G4" s="8">
        <f>VLOOKUP($B$1&amp;"-"&amp;$D4&amp;"-"&amp;G$1,data!$A:$R,MATCH($B$2,data!$1:$1,FALSE),FALSE)</f>
        <v>18.707599999999999</v>
      </c>
      <c r="H4" s="8">
        <f>VLOOKUP($B$1&amp;"-"&amp;$D4&amp;"-"&amp;H$1,data!$A:$R,MATCH($B$2,data!$1:$1,FALSE),FALSE)</f>
        <v>33.648800000000001</v>
      </c>
    </row>
    <row r="5" spans="1:8">
      <c r="D5">
        <v>0.4</v>
      </c>
      <c r="E5" s="8">
        <f>VLOOKUP($B$1&amp;"-"&amp;$D5&amp;"-"&amp;E$1,data!$A:$R,MATCH($B$2,data!$1:$1,FALSE),FALSE)</f>
        <v>15.770200000000001</v>
      </c>
      <c r="F5" s="8">
        <f>VLOOKUP($B$1&amp;"-"&amp;$D5&amp;"-"&amp;F$1,data!$A:$R,MATCH($B$2,data!$1:$1,FALSE),FALSE)</f>
        <v>27.004799999999999</v>
      </c>
      <c r="G5" s="8">
        <f>VLOOKUP($B$1&amp;"-"&amp;$D5&amp;"-"&amp;G$1,data!$A:$R,MATCH($B$2,data!$1:$1,FALSE),FALSE)</f>
        <v>19.163699999999999</v>
      </c>
      <c r="H5" s="8">
        <f>VLOOKUP($B$1&amp;"-"&amp;$D5&amp;"-"&amp;H$1,data!$A:$R,MATCH($B$2,data!$1:$1,FALSE),FALSE)</f>
        <v>33.639200000000002</v>
      </c>
    </row>
    <row r="6" spans="1:8">
      <c r="D6">
        <v>0.5</v>
      </c>
      <c r="E6" s="8">
        <f>VLOOKUP($B$1&amp;"-"&amp;$D6&amp;"-"&amp;E$1,data!$A:$R,MATCH($B$2,data!$1:$1,FALSE),FALSE)</f>
        <v>15.7173</v>
      </c>
      <c r="F6" s="8">
        <f>VLOOKUP($B$1&amp;"-"&amp;$D6&amp;"-"&amp;F$1,data!$A:$R,MATCH($B$2,data!$1:$1,FALSE),FALSE)</f>
        <v>26.9876</v>
      </c>
      <c r="G6" s="8">
        <f>VLOOKUP($B$1&amp;"-"&amp;$D6&amp;"-"&amp;G$1,data!$A:$R,MATCH($B$2,data!$1:$1,FALSE),FALSE)</f>
        <v>18.599299999999999</v>
      </c>
      <c r="H6" s="8">
        <f>VLOOKUP($B$1&amp;"-"&amp;$D6&amp;"-"&amp;H$1,data!$A:$R,MATCH($B$2,data!$1:$1,FALSE),FALSE)</f>
        <v>33.574100000000001</v>
      </c>
    </row>
    <row r="7" spans="1:8">
      <c r="D7">
        <v>0.6</v>
      </c>
      <c r="E7" s="8">
        <f>VLOOKUP($B$1&amp;"-"&amp;$D7&amp;"-"&amp;E$1,data!$A:$R,MATCH($B$2,data!$1:$1,FALSE),FALSE)</f>
        <v>15.6846</v>
      </c>
      <c r="F7" s="8">
        <f>VLOOKUP($B$1&amp;"-"&amp;$D7&amp;"-"&amp;F$1,data!$A:$R,MATCH($B$2,data!$1:$1,FALSE),FALSE)</f>
        <v>26.985800000000001</v>
      </c>
      <c r="G7" s="8">
        <f>VLOOKUP($B$1&amp;"-"&amp;$D7&amp;"-"&amp;G$1,data!$A:$R,MATCH($B$2,data!$1:$1,FALSE),FALSE)</f>
        <v>19.142299999999999</v>
      </c>
      <c r="H7" s="8">
        <f>VLOOKUP($B$1&amp;"-"&amp;$D7&amp;"-"&amp;H$1,data!$A:$R,MATCH($B$2,data!$1:$1,FALSE),FALSE)</f>
        <v>33.583500000000001</v>
      </c>
    </row>
    <row r="8" spans="1:8">
      <c r="D8">
        <v>0.7</v>
      </c>
      <c r="E8" s="8">
        <f>VLOOKUP($B$1&amp;"-"&amp;$D8&amp;"-"&amp;E$1,data!$A:$R,MATCH($B$2,data!$1:$1,FALSE),FALSE)</f>
        <v>15.518000000000001</v>
      </c>
      <c r="F8" s="8">
        <f>VLOOKUP($B$1&amp;"-"&amp;$D8&amp;"-"&amp;F$1,data!$A:$R,MATCH($B$2,data!$1:$1,FALSE),FALSE)</f>
        <v>27.017900000000001</v>
      </c>
      <c r="G8" s="8">
        <f>VLOOKUP($B$1&amp;"-"&amp;$D8&amp;"-"&amp;G$1,data!$A:$R,MATCH($B$2,data!$1:$1,FALSE),FALSE)</f>
        <v>19.152799999999999</v>
      </c>
      <c r="H8" s="8">
        <f>VLOOKUP($B$1&amp;"-"&amp;$D8&amp;"-"&amp;H$1,data!$A:$R,MATCH($B$2,data!$1:$1,FALSE),FALSE)</f>
        <v>33.587499999999999</v>
      </c>
    </row>
    <row r="9" spans="1:8">
      <c r="D9">
        <v>0.8</v>
      </c>
      <c r="E9" s="8">
        <f>VLOOKUP($B$1&amp;"-"&amp;$D9&amp;"-"&amp;E$1,data!$A:$R,MATCH($B$2,data!$1:$1,FALSE),FALSE)</f>
        <v>16.465399999999999</v>
      </c>
      <c r="F9" s="8">
        <f>VLOOKUP($B$1&amp;"-"&amp;$D9&amp;"-"&amp;F$1,data!$A:$R,MATCH($B$2,data!$1:$1,FALSE),FALSE)</f>
        <v>26.984100000000002</v>
      </c>
      <c r="G9" s="8">
        <f>VLOOKUP($B$1&amp;"-"&amp;$D9&amp;"-"&amp;G$1,data!$A:$R,MATCH($B$2,data!$1:$1,FALSE),FALSE)</f>
        <v>18.686800000000002</v>
      </c>
      <c r="H9" s="8">
        <f>VLOOKUP($B$1&amp;"-"&amp;$D9&amp;"-"&amp;H$1,data!$A:$R,MATCH($B$2,data!$1:$1,FALSE),FALSE)</f>
        <v>33.597099999999998</v>
      </c>
    </row>
    <row r="10" spans="1:8">
      <c r="D10">
        <v>0.9</v>
      </c>
      <c r="E10" s="8">
        <f>VLOOKUP($B$1&amp;"-"&amp;$D10&amp;"-"&amp;E$1,data!$A:$R,MATCH($B$2,data!$1:$1,FALSE),FALSE)</f>
        <v>15.4376</v>
      </c>
      <c r="F10" s="8">
        <f>VLOOKUP($B$1&amp;"-"&amp;$D10&amp;"-"&amp;F$1,data!$A:$R,MATCH($B$2,data!$1:$1,FALSE),FALSE)</f>
        <v>26.965199999999999</v>
      </c>
      <c r="G10" s="8">
        <f>VLOOKUP($B$1&amp;"-"&amp;$D10&amp;"-"&amp;G$1,data!$A:$R,MATCH($B$2,data!$1:$1,FALSE),FALSE)</f>
        <v>18.796500000000002</v>
      </c>
      <c r="H10" s="8">
        <f>VLOOKUP($B$1&amp;"-"&amp;$D10&amp;"-"&amp;H$1,data!$A:$R,MATCH($B$2,data!$1:$1,FALSE),FALSE)</f>
        <v>33.5702</v>
      </c>
    </row>
    <row r="11" spans="1:8">
      <c r="D11" s="7"/>
      <c r="E11" s="10"/>
      <c r="F11" s="10"/>
      <c r="G11" s="10"/>
      <c r="H11" s="10"/>
    </row>
    <row r="12" spans="1:8">
      <c r="D12" s="7"/>
      <c r="E12" s="10"/>
      <c r="F12" s="10"/>
      <c r="G12" s="10"/>
      <c r="H12" s="10"/>
    </row>
    <row r="13" spans="1:8">
      <c r="D13" s="7"/>
      <c r="E13" s="10"/>
      <c r="F13" s="10"/>
      <c r="G13" s="10"/>
      <c r="H13" s="10"/>
    </row>
    <row r="14" spans="1:8">
      <c r="D14" s="7"/>
      <c r="E14" s="10"/>
      <c r="F14" s="10"/>
      <c r="G14" s="10"/>
      <c r="H14" s="10"/>
    </row>
    <row r="15" spans="1:8">
      <c r="D15" s="7"/>
      <c r="E15" s="10"/>
      <c r="F15" s="10"/>
      <c r="G15" s="10"/>
      <c r="H15" s="10"/>
    </row>
    <row r="16" spans="1:8">
      <c r="D16" s="7"/>
      <c r="E16" s="10"/>
      <c r="F16" s="10"/>
      <c r="G16" s="10"/>
      <c r="H16" s="10"/>
    </row>
    <row r="17" spans="4:8">
      <c r="D17" s="7"/>
      <c r="E17" s="10"/>
      <c r="F17" s="10"/>
      <c r="G17" s="10"/>
      <c r="H17" s="10"/>
    </row>
  </sheetData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D23F30F-9D5F-404F-9598-D57C012BF5CA}">
          <x14:formula1>
            <xm:f>parameter!$D$2:$D$11</xm:f>
          </x14:formula1>
          <xm:sqref>B1</xm:sqref>
        </x14:dataValidation>
      </x14:dataValidation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C1BA7-4B88-4059-B852-1DA98EF55C2E}">
  <dimension ref="A1:H17"/>
  <sheetViews>
    <sheetView workbookViewId="0">
      <selection activeCell="R15" sqref="R15"/>
    </sheetView>
  </sheetViews>
  <sheetFormatPr defaultRowHeight="15.5"/>
  <cols>
    <col min="1" max="1" width="8.9140625" bestFit="1" customWidth="1"/>
    <col min="2" max="2" width="11.58203125" bestFit="1" customWidth="1"/>
    <col min="4" max="4" width="5.4140625" bestFit="1" customWidth="1"/>
    <col min="5" max="5" width="3.75" style="16" bestFit="1" customWidth="1"/>
    <col min="6" max="6" width="3.9140625" style="16" bestFit="1" customWidth="1"/>
    <col min="7" max="7" width="5.5" style="16" bestFit="1" customWidth="1"/>
    <col min="8" max="8" width="5.1640625" style="16" bestFit="1" customWidth="1"/>
  </cols>
  <sheetData>
    <row r="1" spans="1:8">
      <c r="A1" t="s">
        <v>1</v>
      </c>
      <c r="B1" s="2">
        <f>n</f>
        <v>4095</v>
      </c>
      <c r="D1" t="s">
        <v>2</v>
      </c>
      <c r="E1" s="13" t="s">
        <v>31</v>
      </c>
      <c r="F1" s="13" t="s">
        <v>32</v>
      </c>
      <c r="G1" s="13" t="s">
        <v>33</v>
      </c>
      <c r="H1" s="13" t="s">
        <v>34</v>
      </c>
    </row>
    <row r="2" spans="1:8">
      <c r="A2" t="s">
        <v>9</v>
      </c>
      <c r="B2" s="2" t="s">
        <v>27</v>
      </c>
      <c r="D2">
        <v>0.1</v>
      </c>
      <c r="E2" s="14">
        <f>VLOOKUP($B$1&amp;"-"&amp;$D2&amp;"-"&amp;E$1,data!$A:$R,MATCH($B$2,data!$1:$1,FALSE),FALSE)</f>
        <v>29</v>
      </c>
      <c r="F2" s="14">
        <f>VLOOKUP($B$1&amp;"-"&amp;$D2&amp;"-"&amp;F$1,data!$A:$R,MATCH($B$2,data!$1:$1,FALSE),FALSE)</f>
        <v>27</v>
      </c>
      <c r="G2" s="14">
        <f>VLOOKUP($B$1&amp;"-"&amp;$D2&amp;"-"&amp;G$1,data!$A:$R,MATCH($B$2,data!$1:$1,FALSE),FALSE)</f>
        <v>34</v>
      </c>
      <c r="H2" s="14">
        <f>VLOOKUP($B$1&amp;"-"&amp;$D2&amp;"-"&amp;H$1,data!$A:$R,MATCH($B$2,data!$1:$1,FALSE),FALSE)</f>
        <v>66</v>
      </c>
    </row>
    <row r="3" spans="1:8">
      <c r="D3">
        <v>0.2</v>
      </c>
      <c r="E3" s="14">
        <f>VLOOKUP($B$1&amp;"-"&amp;$D3&amp;"-"&amp;E$1,data!$A:$R,MATCH($B$2,data!$1:$1,FALSE),FALSE)</f>
        <v>28</v>
      </c>
      <c r="F3" s="14">
        <f>VLOOKUP($B$1&amp;"-"&amp;$D3&amp;"-"&amp;F$1,data!$A:$R,MATCH($B$2,data!$1:$1,FALSE),FALSE)</f>
        <v>27</v>
      </c>
      <c r="G3" s="14">
        <f>VLOOKUP($B$1&amp;"-"&amp;$D3&amp;"-"&amp;G$1,data!$A:$R,MATCH($B$2,data!$1:$1,FALSE),FALSE)</f>
        <v>36</v>
      </c>
      <c r="H3" s="14">
        <f>VLOOKUP($B$1&amp;"-"&amp;$D3&amp;"-"&amp;H$1,data!$A:$R,MATCH($B$2,data!$1:$1,FALSE),FALSE)</f>
        <v>72</v>
      </c>
    </row>
    <row r="4" spans="1:8">
      <c r="D4">
        <v>0.3</v>
      </c>
      <c r="E4" s="14">
        <f>VLOOKUP($B$1&amp;"-"&amp;$D4&amp;"-"&amp;E$1,data!$A:$R,MATCH($B$2,data!$1:$1,FALSE),FALSE)</f>
        <v>29</v>
      </c>
      <c r="F4" s="14">
        <f>VLOOKUP($B$1&amp;"-"&amp;$D4&amp;"-"&amp;F$1,data!$A:$R,MATCH($B$2,data!$1:$1,FALSE),FALSE)</f>
        <v>28</v>
      </c>
      <c r="G4" s="14">
        <f>VLOOKUP($B$1&amp;"-"&amp;$D4&amp;"-"&amp;G$1,data!$A:$R,MATCH($B$2,data!$1:$1,FALSE),FALSE)</f>
        <v>33</v>
      </c>
      <c r="H4" s="14">
        <f>VLOOKUP($B$1&amp;"-"&amp;$D4&amp;"-"&amp;H$1,data!$A:$R,MATCH($B$2,data!$1:$1,FALSE),FALSE)</f>
        <v>67</v>
      </c>
    </row>
    <row r="5" spans="1:8">
      <c r="D5">
        <v>0.4</v>
      </c>
      <c r="E5" s="14">
        <f>VLOOKUP($B$1&amp;"-"&amp;$D5&amp;"-"&amp;E$1,data!$A:$R,MATCH($B$2,data!$1:$1,FALSE),FALSE)</f>
        <v>28</v>
      </c>
      <c r="F5" s="14">
        <f>VLOOKUP($B$1&amp;"-"&amp;$D5&amp;"-"&amp;F$1,data!$A:$R,MATCH($B$2,data!$1:$1,FALSE),FALSE)</f>
        <v>28</v>
      </c>
      <c r="G5" s="14">
        <f>VLOOKUP($B$1&amp;"-"&amp;$D5&amp;"-"&amp;G$1,data!$A:$R,MATCH($B$2,data!$1:$1,FALSE),FALSE)</f>
        <v>32</v>
      </c>
      <c r="H5" s="14">
        <f>VLOOKUP($B$1&amp;"-"&amp;$D5&amp;"-"&amp;H$1,data!$A:$R,MATCH($B$2,data!$1:$1,FALSE),FALSE)</f>
        <v>69</v>
      </c>
    </row>
    <row r="6" spans="1:8">
      <c r="D6">
        <v>0.5</v>
      </c>
      <c r="E6" s="14">
        <f>VLOOKUP($B$1&amp;"-"&amp;$D6&amp;"-"&amp;E$1,data!$A:$R,MATCH($B$2,data!$1:$1,FALSE),FALSE)</f>
        <v>28</v>
      </c>
      <c r="F6" s="14">
        <f>VLOOKUP($B$1&amp;"-"&amp;$D6&amp;"-"&amp;F$1,data!$A:$R,MATCH($B$2,data!$1:$1,FALSE),FALSE)</f>
        <v>28</v>
      </c>
      <c r="G6" s="14">
        <f>VLOOKUP($B$1&amp;"-"&amp;$D6&amp;"-"&amp;G$1,data!$A:$R,MATCH($B$2,data!$1:$1,FALSE),FALSE)</f>
        <v>33</v>
      </c>
      <c r="H6" s="14">
        <f>VLOOKUP($B$1&amp;"-"&amp;$D6&amp;"-"&amp;H$1,data!$A:$R,MATCH($B$2,data!$1:$1,FALSE),FALSE)</f>
        <v>69</v>
      </c>
    </row>
    <row r="7" spans="1:8">
      <c r="D7">
        <v>0.6</v>
      </c>
      <c r="E7" s="14">
        <f>VLOOKUP($B$1&amp;"-"&amp;$D7&amp;"-"&amp;E$1,data!$A:$R,MATCH($B$2,data!$1:$1,FALSE),FALSE)</f>
        <v>30</v>
      </c>
      <c r="F7" s="14">
        <f>VLOOKUP($B$1&amp;"-"&amp;$D7&amp;"-"&amp;F$1,data!$A:$R,MATCH($B$2,data!$1:$1,FALSE),FALSE)</f>
        <v>29</v>
      </c>
      <c r="G7" s="14">
        <f>VLOOKUP($B$1&amp;"-"&amp;$D7&amp;"-"&amp;G$1,data!$A:$R,MATCH($B$2,data!$1:$1,FALSE),FALSE)</f>
        <v>33</v>
      </c>
      <c r="H7" s="14">
        <f>VLOOKUP($B$1&amp;"-"&amp;$D7&amp;"-"&amp;H$1,data!$A:$R,MATCH($B$2,data!$1:$1,FALSE),FALSE)</f>
        <v>73</v>
      </c>
    </row>
    <row r="8" spans="1:8">
      <c r="D8">
        <v>0.7</v>
      </c>
      <c r="E8" s="14">
        <f>VLOOKUP($B$1&amp;"-"&amp;$D8&amp;"-"&amp;E$1,data!$A:$R,MATCH($B$2,data!$1:$1,FALSE),FALSE)</f>
        <v>29</v>
      </c>
      <c r="F8" s="14">
        <f>VLOOKUP($B$1&amp;"-"&amp;$D8&amp;"-"&amp;F$1,data!$A:$R,MATCH($B$2,data!$1:$1,FALSE),FALSE)</f>
        <v>29</v>
      </c>
      <c r="G8" s="14">
        <f>VLOOKUP($B$1&amp;"-"&amp;$D8&amp;"-"&amp;G$1,data!$A:$R,MATCH($B$2,data!$1:$1,FALSE),FALSE)</f>
        <v>35</v>
      </c>
      <c r="H8" s="14">
        <f>VLOOKUP($B$1&amp;"-"&amp;$D8&amp;"-"&amp;H$1,data!$A:$R,MATCH($B$2,data!$1:$1,FALSE),FALSE)</f>
        <v>71</v>
      </c>
    </row>
    <row r="9" spans="1:8">
      <c r="D9">
        <v>0.8</v>
      </c>
      <c r="E9" s="14">
        <f>VLOOKUP($B$1&amp;"-"&amp;$D9&amp;"-"&amp;E$1,data!$A:$R,MATCH($B$2,data!$1:$1,FALSE),FALSE)</f>
        <v>29</v>
      </c>
      <c r="F9" s="14">
        <f>VLOOKUP($B$1&amp;"-"&amp;$D9&amp;"-"&amp;F$1,data!$A:$R,MATCH($B$2,data!$1:$1,FALSE),FALSE)</f>
        <v>29</v>
      </c>
      <c r="G9" s="14">
        <f>VLOOKUP($B$1&amp;"-"&amp;$D9&amp;"-"&amp;G$1,data!$A:$R,MATCH($B$2,data!$1:$1,FALSE),FALSE)</f>
        <v>36</v>
      </c>
      <c r="H9" s="14">
        <f>VLOOKUP($B$1&amp;"-"&amp;$D9&amp;"-"&amp;H$1,data!$A:$R,MATCH($B$2,data!$1:$1,FALSE),FALSE)</f>
        <v>71</v>
      </c>
    </row>
    <row r="10" spans="1:8">
      <c r="D10">
        <v>0.9</v>
      </c>
      <c r="E10" s="14">
        <f>VLOOKUP($B$1&amp;"-"&amp;$D10&amp;"-"&amp;E$1,data!$A:$R,MATCH($B$2,data!$1:$1,FALSE),FALSE)</f>
        <v>30</v>
      </c>
      <c r="F10" s="14">
        <f>VLOOKUP($B$1&amp;"-"&amp;$D10&amp;"-"&amp;F$1,data!$A:$R,MATCH($B$2,data!$1:$1,FALSE),FALSE)</f>
        <v>29</v>
      </c>
      <c r="G10" s="14">
        <f>VLOOKUP($B$1&amp;"-"&amp;$D10&amp;"-"&amp;G$1,data!$A:$R,MATCH($B$2,data!$1:$1,FALSE),FALSE)</f>
        <v>34</v>
      </c>
      <c r="H10" s="14">
        <f>VLOOKUP($B$1&amp;"-"&amp;$D10&amp;"-"&amp;H$1,data!$A:$R,MATCH($B$2,data!$1:$1,FALSE),FALSE)</f>
        <v>74</v>
      </c>
    </row>
    <row r="11" spans="1:8">
      <c r="D11" s="7"/>
      <c r="E11" s="15"/>
      <c r="F11" s="15"/>
      <c r="G11" s="15"/>
      <c r="H11" s="15"/>
    </row>
    <row r="12" spans="1:8">
      <c r="D12" s="7"/>
      <c r="E12" s="15"/>
      <c r="F12" s="15"/>
      <c r="G12" s="15"/>
      <c r="H12" s="15"/>
    </row>
    <row r="13" spans="1:8">
      <c r="D13" s="7"/>
      <c r="E13" s="15"/>
      <c r="F13" s="15"/>
      <c r="G13" s="15"/>
      <c r="H13" s="15"/>
    </row>
    <row r="14" spans="1:8">
      <c r="D14" s="7"/>
      <c r="E14" s="15"/>
      <c r="F14" s="15"/>
      <c r="G14" s="15"/>
      <c r="H14" s="15"/>
    </row>
    <row r="15" spans="1:8">
      <c r="D15" s="7"/>
      <c r="E15" s="15"/>
      <c r="F15" s="15"/>
      <c r="G15" s="15"/>
      <c r="H15" s="15"/>
    </row>
    <row r="16" spans="1:8">
      <c r="D16" s="7"/>
      <c r="E16" s="15"/>
      <c r="F16" s="15"/>
      <c r="G16" s="15"/>
      <c r="H16" s="15"/>
    </row>
    <row r="17" spans="4:8">
      <c r="D17" s="7"/>
      <c r="E17" s="15"/>
      <c r="F17" s="15"/>
      <c r="G17" s="15"/>
      <c r="H17" s="15"/>
    </row>
  </sheetData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F4DDD77-461F-4842-9F1E-7037AAF68AD2}">
          <x14:formula1>
            <xm:f>parameter!$D$2:$D$11</xm:f>
          </x14:formula1>
          <xm:sqref>B1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5BCED-D942-4D05-8007-1425D5E239BC}">
  <dimension ref="A1:F11"/>
  <sheetViews>
    <sheetView workbookViewId="0">
      <selection activeCell="J8" sqref="J8"/>
    </sheetView>
  </sheetViews>
  <sheetFormatPr defaultRowHeight="15.5"/>
  <cols>
    <col min="4" max="4" width="4.75" bestFit="1" customWidth="1"/>
    <col min="5" max="5" width="4.75" customWidth="1"/>
    <col min="6" max="6" width="5.4140625" bestFit="1" customWidth="1"/>
  </cols>
  <sheetData>
    <row r="1" spans="1:6">
      <c r="A1" t="s">
        <v>1</v>
      </c>
      <c r="B1" s="2">
        <v>4095</v>
      </c>
      <c r="D1" s="3" t="s">
        <v>1</v>
      </c>
      <c r="E1" s="3" t="s">
        <v>8</v>
      </c>
      <c r="F1" s="3" t="s">
        <v>2</v>
      </c>
    </row>
    <row r="2" spans="1:6">
      <c r="A2" t="s">
        <v>2</v>
      </c>
      <c r="B2" s="2">
        <v>0.2</v>
      </c>
      <c r="D2">
        <v>15</v>
      </c>
      <c r="E2">
        <v>4</v>
      </c>
      <c r="F2">
        <v>0.1</v>
      </c>
    </row>
    <row r="3" spans="1:6">
      <c r="D3">
        <v>31</v>
      </c>
      <c r="E3">
        <v>5</v>
      </c>
      <c r="F3">
        <v>0.2</v>
      </c>
    </row>
    <row r="4" spans="1:6">
      <c r="D4">
        <v>63</v>
      </c>
      <c r="E4">
        <v>6</v>
      </c>
      <c r="F4">
        <v>0.3</v>
      </c>
    </row>
    <row r="5" spans="1:6">
      <c r="D5">
        <v>127</v>
      </c>
      <c r="E5">
        <v>7</v>
      </c>
      <c r="F5">
        <v>0.4</v>
      </c>
    </row>
    <row r="6" spans="1:6">
      <c r="D6">
        <v>255</v>
      </c>
      <c r="E6">
        <v>8</v>
      </c>
      <c r="F6">
        <v>0.5</v>
      </c>
    </row>
    <row r="7" spans="1:6">
      <c r="D7">
        <v>511</v>
      </c>
      <c r="E7">
        <v>9</v>
      </c>
      <c r="F7">
        <v>0.6</v>
      </c>
    </row>
    <row r="8" spans="1:6">
      <c r="D8">
        <v>1023</v>
      </c>
      <c r="E8">
        <v>10</v>
      </c>
      <c r="F8">
        <v>0.7</v>
      </c>
    </row>
    <row r="9" spans="1:6">
      <c r="D9">
        <v>2047</v>
      </c>
      <c r="E9">
        <v>11</v>
      </c>
      <c r="F9">
        <v>0.8</v>
      </c>
    </row>
    <row r="10" spans="1:6">
      <c r="D10">
        <v>4095</v>
      </c>
      <c r="E10">
        <v>12</v>
      </c>
      <c r="F10">
        <v>0.9</v>
      </c>
    </row>
    <row r="11" spans="1:6">
      <c r="D11">
        <v>8191</v>
      </c>
      <c r="E11">
        <v>13</v>
      </c>
    </row>
  </sheetData>
  <dataValidations count="2">
    <dataValidation type="list" allowBlank="1" showInputMessage="1" showErrorMessage="1" sqref="B2" xr:uid="{A4AB59E8-F604-4F47-81D7-535B4AD92258}">
      <formula1>$F$2:$F$17</formula1>
    </dataValidation>
    <dataValidation type="list" allowBlank="1" showInputMessage="1" showErrorMessage="1" sqref="B1" xr:uid="{80DAC89D-5C34-484B-866C-5C1E4E1FD6D5}">
      <formula1>$D$2:$D$11</formula1>
    </dataValidation>
  </dataValidations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74960-46AE-4AC9-BD8C-BB30C4951DA0}">
  <dimension ref="A1:H17"/>
  <sheetViews>
    <sheetView workbookViewId="0">
      <selection activeCell="H15" sqref="H15"/>
    </sheetView>
  </sheetViews>
  <sheetFormatPr defaultRowHeight="15.5"/>
  <cols>
    <col min="1" max="1" width="8.9140625" bestFit="1" customWidth="1"/>
    <col min="2" max="2" width="13.58203125" bestFit="1" customWidth="1"/>
    <col min="4" max="4" width="5.4140625" bestFit="1" customWidth="1"/>
    <col min="5" max="6" width="4.25" style="11" bestFit="1" customWidth="1"/>
    <col min="7" max="7" width="5.5" style="11" bestFit="1" customWidth="1"/>
    <col min="8" max="8" width="5.1640625" style="11" bestFit="1" customWidth="1"/>
  </cols>
  <sheetData>
    <row r="1" spans="1:8">
      <c r="A1" t="s">
        <v>1</v>
      </c>
      <c r="B1" s="2">
        <f>n</f>
        <v>4095</v>
      </c>
      <c r="D1" t="s">
        <v>2</v>
      </c>
      <c r="E1" s="9" t="s">
        <v>31</v>
      </c>
      <c r="F1" s="9" t="s">
        <v>32</v>
      </c>
      <c r="G1" s="9" t="s">
        <v>33</v>
      </c>
      <c r="H1" s="9" t="s">
        <v>34</v>
      </c>
    </row>
    <row r="2" spans="1:8">
      <c r="A2" t="s">
        <v>9</v>
      </c>
      <c r="B2" s="2" t="s">
        <v>28</v>
      </c>
      <c r="D2">
        <v>0.1</v>
      </c>
      <c r="E2" s="8">
        <f>VLOOKUP($B$1&amp;"-"&amp;$D2&amp;"-"&amp;E$1,data!$A:$R,MATCH($B$2,data!$1:$1,FALSE),FALSE)</f>
        <v>15.8108</v>
      </c>
      <c r="F2" s="8">
        <f>VLOOKUP($B$1&amp;"-"&amp;$D2&amp;"-"&amp;F$1,data!$A:$R,MATCH($B$2,data!$1:$1,FALSE),FALSE)</f>
        <v>23.933599999999998</v>
      </c>
      <c r="G2" s="8">
        <f>VLOOKUP($B$1&amp;"-"&amp;$D2&amp;"-"&amp;G$1,data!$A:$R,MATCH($B$2,data!$1:$1,FALSE),FALSE)</f>
        <v>17.1036</v>
      </c>
      <c r="H2" s="8">
        <f>VLOOKUP($B$1&amp;"-"&amp;$D2&amp;"-"&amp;H$1,data!$A:$R,MATCH($B$2,data!$1:$1,FALSE),FALSE)</f>
        <v>30.817799999999998</v>
      </c>
    </row>
    <row r="3" spans="1:8">
      <c r="D3">
        <v>0.2</v>
      </c>
      <c r="E3" s="8">
        <f>VLOOKUP($B$1&amp;"-"&amp;$D3&amp;"-"&amp;E$1,data!$A:$R,MATCH($B$2,data!$1:$1,FALSE),FALSE)</f>
        <v>15.3073</v>
      </c>
      <c r="F3" s="8">
        <f>VLOOKUP($B$1&amp;"-"&amp;$D3&amp;"-"&amp;F$1,data!$A:$R,MATCH($B$2,data!$1:$1,FALSE),FALSE)</f>
        <v>23.915299999999998</v>
      </c>
      <c r="G3" s="8">
        <f>VLOOKUP($B$1&amp;"-"&amp;$D3&amp;"-"&amp;G$1,data!$A:$R,MATCH($B$2,data!$1:$1,FALSE),FALSE)</f>
        <v>16.968</v>
      </c>
      <c r="H3" s="8">
        <f>VLOOKUP($B$1&amp;"-"&amp;$D3&amp;"-"&amp;H$1,data!$A:$R,MATCH($B$2,data!$1:$1,FALSE),FALSE)</f>
        <v>30.6008</v>
      </c>
    </row>
    <row r="4" spans="1:8">
      <c r="D4">
        <v>0.3</v>
      </c>
      <c r="E4" s="8">
        <f>VLOOKUP($B$1&amp;"-"&amp;$D4&amp;"-"&amp;E$1,data!$A:$R,MATCH($B$2,data!$1:$1,FALSE),FALSE)</f>
        <v>15.243</v>
      </c>
      <c r="F4" s="8">
        <f>VLOOKUP($B$1&amp;"-"&amp;$D4&amp;"-"&amp;F$1,data!$A:$R,MATCH($B$2,data!$1:$1,FALSE),FALSE)</f>
        <v>23.9084</v>
      </c>
      <c r="G4" s="8">
        <f>VLOOKUP($B$1&amp;"-"&amp;$D4&amp;"-"&amp;G$1,data!$A:$R,MATCH($B$2,data!$1:$1,FALSE),FALSE)</f>
        <v>16.661200000000001</v>
      </c>
      <c r="H4" s="8">
        <f>VLOOKUP($B$1&amp;"-"&amp;$D4&amp;"-"&amp;H$1,data!$A:$R,MATCH($B$2,data!$1:$1,FALSE),FALSE)</f>
        <v>30.741399999999999</v>
      </c>
    </row>
    <row r="5" spans="1:8">
      <c r="D5">
        <v>0.4</v>
      </c>
      <c r="E5" s="8">
        <f>VLOOKUP($B$1&amp;"-"&amp;$D5&amp;"-"&amp;E$1,data!$A:$R,MATCH($B$2,data!$1:$1,FALSE),FALSE)</f>
        <v>15.2233</v>
      </c>
      <c r="F5" s="8">
        <f>VLOOKUP($B$1&amp;"-"&amp;$D5&amp;"-"&amp;F$1,data!$A:$R,MATCH($B$2,data!$1:$1,FALSE),FALSE)</f>
        <v>23.904</v>
      </c>
      <c r="G5" s="8">
        <f>VLOOKUP($B$1&amp;"-"&amp;$D5&amp;"-"&amp;G$1,data!$A:$R,MATCH($B$2,data!$1:$1,FALSE),FALSE)</f>
        <v>17.1541</v>
      </c>
      <c r="H5" s="8">
        <f>VLOOKUP($B$1&amp;"-"&amp;$D5&amp;"-"&amp;H$1,data!$A:$R,MATCH($B$2,data!$1:$1,FALSE),FALSE)</f>
        <v>30.7499</v>
      </c>
    </row>
    <row r="6" spans="1:8">
      <c r="D6">
        <v>0.5</v>
      </c>
      <c r="E6" s="8">
        <f>VLOOKUP($B$1&amp;"-"&amp;$D6&amp;"-"&amp;E$1,data!$A:$R,MATCH($B$2,data!$1:$1,FALSE),FALSE)</f>
        <v>15.1905</v>
      </c>
      <c r="F6" s="8">
        <f>VLOOKUP($B$1&amp;"-"&amp;$D6&amp;"-"&amp;F$1,data!$A:$R,MATCH($B$2,data!$1:$1,FALSE),FALSE)</f>
        <v>23.907599999999999</v>
      </c>
      <c r="G6" s="8">
        <f>VLOOKUP($B$1&amp;"-"&amp;$D6&amp;"-"&amp;G$1,data!$A:$R,MATCH($B$2,data!$1:$1,FALSE),FALSE)</f>
        <v>16.5808</v>
      </c>
      <c r="H6" s="8">
        <f>VLOOKUP($B$1&amp;"-"&amp;$D6&amp;"-"&amp;H$1,data!$A:$R,MATCH($B$2,data!$1:$1,FALSE),FALSE)</f>
        <v>30.788699999999999</v>
      </c>
    </row>
    <row r="7" spans="1:8">
      <c r="D7">
        <v>0.6</v>
      </c>
      <c r="E7" s="8">
        <f>VLOOKUP($B$1&amp;"-"&amp;$D7&amp;"-"&amp;E$1,data!$A:$R,MATCH($B$2,data!$1:$1,FALSE),FALSE)</f>
        <v>15.1585</v>
      </c>
      <c r="F7" s="8">
        <f>VLOOKUP($B$1&amp;"-"&amp;$D7&amp;"-"&amp;F$1,data!$A:$R,MATCH($B$2,data!$1:$1,FALSE),FALSE)</f>
        <v>23.9023</v>
      </c>
      <c r="G7" s="8">
        <f>VLOOKUP($B$1&amp;"-"&amp;$D7&amp;"-"&amp;G$1,data!$A:$R,MATCH($B$2,data!$1:$1,FALSE),FALSE)</f>
        <v>17.119</v>
      </c>
      <c r="H7" s="8">
        <f>VLOOKUP($B$1&amp;"-"&amp;$D7&amp;"-"&amp;H$1,data!$A:$R,MATCH($B$2,data!$1:$1,FALSE),FALSE)</f>
        <v>30.764900000000001</v>
      </c>
    </row>
    <row r="8" spans="1:8">
      <c r="D8">
        <v>0.7</v>
      </c>
      <c r="E8" s="8">
        <f>VLOOKUP($B$1&amp;"-"&amp;$D8&amp;"-"&amp;E$1,data!$A:$R,MATCH($B$2,data!$1:$1,FALSE),FALSE)</f>
        <v>14.997999999999999</v>
      </c>
      <c r="F8" s="8">
        <f>VLOOKUP($B$1&amp;"-"&amp;$D8&amp;"-"&amp;F$1,data!$A:$R,MATCH($B$2,data!$1:$1,FALSE),FALSE)</f>
        <v>23.926200000000001</v>
      </c>
      <c r="G8" s="8">
        <f>VLOOKUP($B$1&amp;"-"&amp;$D8&amp;"-"&amp;G$1,data!$A:$R,MATCH($B$2,data!$1:$1,FALSE),FALSE)</f>
        <v>17.1496</v>
      </c>
      <c r="H8" s="8">
        <f>VLOOKUP($B$1&amp;"-"&amp;$D8&amp;"-"&amp;H$1,data!$A:$R,MATCH($B$2,data!$1:$1,FALSE),FALSE)</f>
        <v>30.804300000000001</v>
      </c>
    </row>
    <row r="9" spans="1:8">
      <c r="D9">
        <v>0.8</v>
      </c>
      <c r="E9" s="8">
        <f>VLOOKUP($B$1&amp;"-"&amp;$D9&amp;"-"&amp;E$1,data!$A:$R,MATCH($B$2,data!$1:$1,FALSE),FALSE)</f>
        <v>15.9411</v>
      </c>
      <c r="F9" s="8">
        <f>VLOOKUP($B$1&amp;"-"&amp;$D9&amp;"-"&amp;F$1,data!$A:$R,MATCH($B$2,data!$1:$1,FALSE),FALSE)</f>
        <v>23.902699999999999</v>
      </c>
      <c r="G9" s="8">
        <f>VLOOKUP($B$1&amp;"-"&amp;$D9&amp;"-"&amp;G$1,data!$A:$R,MATCH($B$2,data!$1:$1,FALSE),FALSE)</f>
        <v>16.695399999999999</v>
      </c>
      <c r="H9" s="8">
        <f>VLOOKUP($B$1&amp;"-"&amp;$D9&amp;"-"&amp;H$1,data!$A:$R,MATCH($B$2,data!$1:$1,FALSE),FALSE)</f>
        <v>30.827400000000001</v>
      </c>
    </row>
    <row r="10" spans="1:8">
      <c r="D10">
        <v>0.9</v>
      </c>
      <c r="E10" s="8">
        <f>VLOOKUP($B$1&amp;"-"&amp;$D10&amp;"-"&amp;E$1,data!$A:$R,MATCH($B$2,data!$1:$1,FALSE),FALSE)</f>
        <v>14.9079</v>
      </c>
      <c r="F10" s="8">
        <f>VLOOKUP($B$1&amp;"-"&amp;$D10&amp;"-"&amp;F$1,data!$A:$R,MATCH($B$2,data!$1:$1,FALSE),FALSE)</f>
        <v>23.889199999999999</v>
      </c>
      <c r="G10" s="8">
        <f>VLOOKUP($B$1&amp;"-"&amp;$D10&amp;"-"&amp;G$1,data!$A:$R,MATCH($B$2,data!$1:$1,FALSE),FALSE)</f>
        <v>16.7896</v>
      </c>
      <c r="H10" s="8">
        <f>VLOOKUP($B$1&amp;"-"&amp;$D10&amp;"-"&amp;H$1,data!$A:$R,MATCH($B$2,data!$1:$1,FALSE),FALSE)</f>
        <v>30.868600000000001</v>
      </c>
    </row>
    <row r="11" spans="1:8">
      <c r="D11" s="7"/>
      <c r="E11" s="10"/>
      <c r="F11" s="10"/>
      <c r="G11" s="10"/>
      <c r="H11" s="10"/>
    </row>
    <row r="12" spans="1:8">
      <c r="D12" s="7"/>
      <c r="E12" s="10"/>
      <c r="F12" s="10"/>
      <c r="G12" s="10"/>
      <c r="H12" s="10"/>
    </row>
    <row r="13" spans="1:8">
      <c r="D13" s="7"/>
      <c r="E13" s="10"/>
      <c r="F13" s="10"/>
      <c r="G13" s="10"/>
      <c r="H13" s="10"/>
    </row>
    <row r="14" spans="1:8">
      <c r="D14" s="7"/>
      <c r="E14" s="10"/>
      <c r="F14" s="10"/>
      <c r="G14" s="10"/>
      <c r="H14" s="10"/>
    </row>
    <row r="15" spans="1:8">
      <c r="D15" s="7"/>
      <c r="E15" s="10"/>
      <c r="F15" s="10"/>
      <c r="G15" s="10"/>
      <c r="H15" s="10"/>
    </row>
    <row r="16" spans="1:8">
      <c r="D16" s="7"/>
      <c r="E16" s="10"/>
      <c r="F16" s="10"/>
      <c r="G16" s="10"/>
      <c r="H16" s="10"/>
    </row>
    <row r="17" spans="4:8">
      <c r="D17" s="7"/>
      <c r="E17" s="10"/>
      <c r="F17" s="10"/>
      <c r="G17" s="10"/>
      <c r="H17" s="10"/>
    </row>
  </sheetData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D05CFE6-96AA-4C87-B5E1-1B79EE1CEBB5}">
          <x14:formula1>
            <xm:f>parameter!$D$2:$D$11</xm:f>
          </x14:formula1>
          <xm:sqref>B1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8A8AF-9AB0-4C12-A543-F9A71B63BB50}">
  <dimension ref="A1:J42"/>
  <sheetViews>
    <sheetView tabSelected="1" topLeftCell="A28" workbookViewId="0">
      <selection activeCell="G44" sqref="G44"/>
    </sheetView>
  </sheetViews>
  <sheetFormatPr defaultRowHeight="15.5"/>
  <cols>
    <col min="1" max="1" width="8.9140625" bestFit="1" customWidth="1"/>
    <col min="2" max="3" width="4.75" bestFit="1" customWidth="1"/>
    <col min="4" max="4" width="5.4140625" bestFit="1" customWidth="1"/>
    <col min="5" max="5" width="13.6640625" bestFit="1" customWidth="1"/>
    <col min="6" max="6" width="13.58203125" bestFit="1" customWidth="1"/>
    <col min="7" max="7" width="13" bestFit="1" customWidth="1"/>
    <col min="8" max="8" width="13.58203125" bestFit="1" customWidth="1"/>
    <col min="9" max="9" width="8.6640625" style="7" customWidth="1"/>
  </cols>
  <sheetData>
    <row r="1" spans="1:9">
      <c r="A1" t="s">
        <v>1</v>
      </c>
      <c r="B1" s="2">
        <f>n</f>
        <v>4095</v>
      </c>
      <c r="D1" s="3" t="s">
        <v>2</v>
      </c>
      <c r="E1" s="3" t="s">
        <v>5</v>
      </c>
      <c r="F1" s="3" t="s">
        <v>24</v>
      </c>
      <c r="G1" s="3" t="s">
        <v>26</v>
      </c>
      <c r="H1" s="3" t="s">
        <v>28</v>
      </c>
      <c r="I1" s="17" t="s">
        <v>39</v>
      </c>
    </row>
    <row r="2" spans="1:9">
      <c r="A2" t="s">
        <v>21</v>
      </c>
      <c r="B2" s="2" t="s">
        <v>31</v>
      </c>
      <c r="D2">
        <v>0.1</v>
      </c>
      <c r="E2" s="8">
        <f>VLOOKUP($B$1&amp;"-"&amp;$D2&amp;"-"&amp;$B$2,data!$A:$R,MATCH(E$1,data!$1:$1,FALSE),FALSE)</f>
        <v>14.505599999999999</v>
      </c>
      <c r="F2" s="8">
        <f>VLOOKUP($B$1&amp;"-"&amp;$D2&amp;"-"&amp;$B$2,data!$A:$R,MATCH(F$1,data!$1:$1,FALSE),FALSE)</f>
        <v>26.252500000000001</v>
      </c>
      <c r="G2" s="8">
        <f>VLOOKUP($B$1&amp;"-"&amp;$D2&amp;"-"&amp;$B$2,data!$A:$R,MATCH(G$1,data!$1:$1,FALSE),FALSE)</f>
        <v>16.336400000000001</v>
      </c>
      <c r="H2" s="8">
        <f>VLOOKUP($B$1&amp;"-"&amp;$D2&amp;"-"&amp;$B$2,data!$A:$R,MATCH(H$1,data!$1:$1,FALSE),FALSE)</f>
        <v>15.8108</v>
      </c>
      <c r="I2" s="8">
        <f>D2*0.5*(G2+H2)+(1-D2)*E2</f>
        <v>14.6624</v>
      </c>
    </row>
    <row r="3" spans="1:9">
      <c r="D3">
        <v>0.2</v>
      </c>
      <c r="E3" s="8">
        <f>VLOOKUP($B$1&amp;"-"&amp;$D3&amp;"-"&amp;$B$2,data!$A:$R,MATCH(E$1,data!$1:$1,FALSE),FALSE)</f>
        <v>14.0855</v>
      </c>
      <c r="F3" s="8">
        <f>VLOOKUP($B$1&amp;"-"&amp;$D3&amp;"-"&amp;$B$2,data!$A:$R,MATCH(F$1,data!$1:$1,FALSE),FALSE)</f>
        <v>25.232199999999999</v>
      </c>
      <c r="G3" s="8">
        <f>VLOOKUP($B$1&amp;"-"&amp;$D3&amp;"-"&amp;$B$2,data!$A:$R,MATCH(G$1,data!$1:$1,FALSE),FALSE)</f>
        <v>15.8576</v>
      </c>
      <c r="H3" s="8">
        <f>VLOOKUP($B$1&amp;"-"&amp;$D3&amp;"-"&amp;$B$2,data!$A:$R,MATCH(H$1,data!$1:$1,FALSE),FALSE)</f>
        <v>15.3073</v>
      </c>
      <c r="I3" s="8">
        <f t="shared" ref="I3:I10" si="0">D3*0.5*(G3+H3)+(1-D3)*E3</f>
        <v>14.38489</v>
      </c>
    </row>
    <row r="4" spans="1:9">
      <c r="D4">
        <v>0.3</v>
      </c>
      <c r="E4" s="8">
        <f>VLOOKUP($B$1&amp;"-"&amp;$D4&amp;"-"&amp;$B$2,data!$A:$R,MATCH(E$1,data!$1:$1,FALSE),FALSE)</f>
        <v>14.005000000000001</v>
      </c>
      <c r="F4" s="8">
        <f>VLOOKUP($B$1&amp;"-"&amp;$D4&amp;"-"&amp;$B$2,data!$A:$R,MATCH(F$1,data!$1:$1,FALSE),FALSE)</f>
        <v>24.826799999999999</v>
      </c>
      <c r="G4" s="8">
        <f>VLOOKUP($B$1&amp;"-"&amp;$D4&amp;"-"&amp;$B$2,data!$A:$R,MATCH(G$1,data!$1:$1,FALSE),FALSE)</f>
        <v>15.7828</v>
      </c>
      <c r="H4" s="8">
        <f>VLOOKUP($B$1&amp;"-"&amp;$D4&amp;"-"&amp;$B$2,data!$A:$R,MATCH(H$1,data!$1:$1,FALSE),FALSE)</f>
        <v>15.243</v>
      </c>
      <c r="I4" s="8">
        <f t="shared" si="0"/>
        <v>14.457369999999999</v>
      </c>
    </row>
    <row r="5" spans="1:9">
      <c r="D5">
        <v>0.4</v>
      </c>
      <c r="E5" s="8">
        <f>VLOOKUP($B$1&amp;"-"&amp;$D5&amp;"-"&amp;$B$2,data!$A:$R,MATCH(E$1,data!$1:$1,FALSE),FALSE)</f>
        <v>14.001300000000001</v>
      </c>
      <c r="F5" s="8">
        <f>VLOOKUP($B$1&amp;"-"&amp;$D5&amp;"-"&amp;$B$2,data!$A:$R,MATCH(F$1,data!$1:$1,FALSE),FALSE)</f>
        <v>24.6629</v>
      </c>
      <c r="G5" s="8">
        <f>VLOOKUP($B$1&amp;"-"&amp;$D5&amp;"-"&amp;$B$2,data!$A:$R,MATCH(G$1,data!$1:$1,FALSE),FALSE)</f>
        <v>15.770200000000001</v>
      </c>
      <c r="H5" s="8">
        <f>VLOOKUP($B$1&amp;"-"&amp;$D5&amp;"-"&amp;$B$2,data!$A:$R,MATCH(H$1,data!$1:$1,FALSE),FALSE)</f>
        <v>15.2233</v>
      </c>
      <c r="I5" s="8">
        <f t="shared" si="0"/>
        <v>14.59948</v>
      </c>
    </row>
    <row r="6" spans="1:9">
      <c r="D6">
        <v>0.5</v>
      </c>
      <c r="E6" s="8">
        <f>VLOOKUP($B$1&amp;"-"&amp;$D6&amp;"-"&amp;$B$2,data!$A:$R,MATCH(E$1,data!$1:$1,FALSE),FALSE)</f>
        <v>13.954000000000001</v>
      </c>
      <c r="F6" s="8">
        <f>VLOOKUP($B$1&amp;"-"&amp;$D6&amp;"-"&amp;$B$2,data!$A:$R,MATCH(F$1,data!$1:$1,FALSE),FALSE)</f>
        <v>25.244499999999999</v>
      </c>
      <c r="G6" s="8">
        <f>VLOOKUP($B$1&amp;"-"&amp;$D6&amp;"-"&amp;$B$2,data!$A:$R,MATCH(G$1,data!$1:$1,FALSE),FALSE)</f>
        <v>15.7173</v>
      </c>
      <c r="H6" s="8">
        <f>VLOOKUP($B$1&amp;"-"&amp;$D6&amp;"-"&amp;$B$2,data!$A:$R,MATCH(H$1,data!$1:$1,FALSE),FALSE)</f>
        <v>15.1905</v>
      </c>
      <c r="I6" s="8">
        <f t="shared" si="0"/>
        <v>14.703950000000001</v>
      </c>
    </row>
    <row r="7" spans="1:9">
      <c r="D7">
        <v>0.6</v>
      </c>
      <c r="E7" s="8">
        <f>VLOOKUP($B$1&amp;"-"&amp;$D7&amp;"-"&amp;$B$2,data!$A:$R,MATCH(E$1,data!$1:$1,FALSE),FALSE)</f>
        <v>13.939500000000001</v>
      </c>
      <c r="F7" s="8">
        <f>VLOOKUP($B$1&amp;"-"&amp;$D7&amp;"-"&amp;$B$2,data!$A:$R,MATCH(F$1,data!$1:$1,FALSE),FALSE)</f>
        <v>24.7088</v>
      </c>
      <c r="G7" s="8">
        <f>VLOOKUP($B$1&amp;"-"&amp;$D7&amp;"-"&amp;$B$2,data!$A:$R,MATCH(G$1,data!$1:$1,FALSE),FALSE)</f>
        <v>15.6846</v>
      </c>
      <c r="H7" s="8">
        <f>VLOOKUP($B$1&amp;"-"&amp;$D7&amp;"-"&amp;$B$2,data!$A:$R,MATCH(H$1,data!$1:$1,FALSE),FALSE)</f>
        <v>15.1585</v>
      </c>
      <c r="I7" s="8">
        <f t="shared" si="0"/>
        <v>14.82873</v>
      </c>
    </row>
    <row r="8" spans="1:9">
      <c r="D8">
        <v>0.7</v>
      </c>
      <c r="E8" s="8">
        <f>VLOOKUP($B$1&amp;"-"&amp;$D8&amp;"-"&amp;$B$2,data!$A:$R,MATCH(E$1,data!$1:$1,FALSE),FALSE)</f>
        <v>13.807399999999999</v>
      </c>
      <c r="F8" s="8">
        <f>VLOOKUP($B$1&amp;"-"&amp;$D8&amp;"-"&amp;$B$2,data!$A:$R,MATCH(F$1,data!$1:$1,FALSE),FALSE)</f>
        <v>24.424700000000001</v>
      </c>
      <c r="G8" s="8">
        <f>VLOOKUP($B$1&amp;"-"&amp;$D8&amp;"-"&amp;$B$2,data!$A:$R,MATCH(G$1,data!$1:$1,FALSE),FALSE)</f>
        <v>15.518000000000001</v>
      </c>
      <c r="H8" s="8">
        <f>VLOOKUP($B$1&amp;"-"&amp;$D8&amp;"-"&amp;$B$2,data!$A:$R,MATCH(H$1,data!$1:$1,FALSE),FALSE)</f>
        <v>14.997999999999999</v>
      </c>
      <c r="I8" s="8">
        <f t="shared" si="0"/>
        <v>14.822819999999998</v>
      </c>
    </row>
    <row r="9" spans="1:9">
      <c r="D9">
        <v>0.8</v>
      </c>
      <c r="E9" s="8">
        <f>VLOOKUP($B$1&amp;"-"&amp;$D9&amp;"-"&amp;$B$2,data!$A:$R,MATCH(E$1,data!$1:$1,FALSE),FALSE)</f>
        <v>14.7478</v>
      </c>
      <c r="F9" s="8">
        <f>VLOOKUP($B$1&amp;"-"&amp;$D9&amp;"-"&amp;$B$2,data!$A:$R,MATCH(F$1,data!$1:$1,FALSE),FALSE)</f>
        <v>25.010400000000001</v>
      </c>
      <c r="G9" s="8">
        <f>VLOOKUP($B$1&amp;"-"&amp;$D9&amp;"-"&amp;$B$2,data!$A:$R,MATCH(G$1,data!$1:$1,FALSE),FALSE)</f>
        <v>16.465399999999999</v>
      </c>
      <c r="H9" s="8">
        <f>VLOOKUP($B$1&amp;"-"&amp;$D9&amp;"-"&amp;$B$2,data!$A:$R,MATCH(H$1,data!$1:$1,FALSE),FALSE)</f>
        <v>15.9411</v>
      </c>
      <c r="I9" s="8">
        <f t="shared" si="0"/>
        <v>15.912160000000002</v>
      </c>
    </row>
    <row r="10" spans="1:9">
      <c r="D10">
        <v>0.9</v>
      </c>
      <c r="E10" s="8">
        <f>VLOOKUP($B$1&amp;"-"&amp;$D10&amp;"-"&amp;$B$2,data!$A:$R,MATCH(E$1,data!$1:$1,FALSE),FALSE)</f>
        <v>13.7098</v>
      </c>
      <c r="F10" s="8">
        <f>VLOOKUP($B$1&amp;"-"&amp;$D10&amp;"-"&amp;$B$2,data!$A:$R,MATCH(F$1,data!$1:$1,FALSE),FALSE)</f>
        <v>24.1097</v>
      </c>
      <c r="G10" s="8">
        <f>VLOOKUP($B$1&amp;"-"&amp;$D10&amp;"-"&amp;$B$2,data!$A:$R,MATCH(G$1,data!$1:$1,FALSE),FALSE)</f>
        <v>15.4376</v>
      </c>
      <c r="H10" s="8">
        <f>VLOOKUP($B$1&amp;"-"&amp;$D10&amp;"-"&amp;$B$2,data!$A:$R,MATCH(H$1,data!$1:$1,FALSE),FALSE)</f>
        <v>14.9079</v>
      </c>
      <c r="I10" s="8">
        <f t="shared" si="0"/>
        <v>15.026455</v>
      </c>
    </row>
    <row r="11" spans="1:9" s="7" customFormat="1"/>
    <row r="12" spans="1:9" s="7" customFormat="1"/>
    <row r="13" spans="1:9" s="7" customFormat="1"/>
    <row r="14" spans="1:9" s="7" customFormat="1"/>
    <row r="15" spans="1:9" s="7" customFormat="1"/>
    <row r="16" spans="1:9">
      <c r="A16" t="s">
        <v>2</v>
      </c>
      <c r="B16" s="2">
        <f>alpha</f>
        <v>0.2</v>
      </c>
      <c r="C16" s="3" t="s">
        <v>1</v>
      </c>
      <c r="D16" s="3" t="s">
        <v>8</v>
      </c>
      <c r="E16" s="3" t="s">
        <v>4</v>
      </c>
      <c r="F16" s="3" t="s">
        <v>23</v>
      </c>
      <c r="G16" s="3" t="s">
        <v>25</v>
      </c>
      <c r="H16" s="3" t="s">
        <v>27</v>
      </c>
      <c r="I16" s="17" t="s">
        <v>37</v>
      </c>
    </row>
    <row r="17" spans="1:10">
      <c r="A17" t="s">
        <v>21</v>
      </c>
      <c r="B17" s="2" t="str">
        <f>B2</f>
        <v>BST</v>
      </c>
      <c r="C17">
        <v>15</v>
      </c>
      <c r="D17">
        <v>4</v>
      </c>
      <c r="E17" s="1">
        <f>VLOOKUP($C17&amp;"-"&amp;$B$16&amp;"-"&amp;$B$17,data!$A:$R,MATCH(E$16,data!$1:$1,FALSE),FALSE)</f>
        <v>7</v>
      </c>
      <c r="F17" s="1">
        <f>VLOOKUP($C17&amp;"-"&amp;$B$16&amp;"-"&amp;$B$17,data!$A:$R,MATCH(F$16,data!$1:$1,FALSE),FALSE)</f>
        <v>6</v>
      </c>
      <c r="G17" s="1">
        <f>VLOOKUP($C17&amp;"-"&amp;$B$16&amp;"-"&amp;$B$17,data!$A:$R,MATCH(G$16,data!$1:$1,FALSE),FALSE)</f>
        <v>7</v>
      </c>
      <c r="H17" s="1">
        <f>VLOOKUP($C17&amp;"-"&amp;$B$16&amp;"-"&amp;$B$17,data!$A:$R,MATCH(H$16,data!$1:$1,FALSE),FALSE)</f>
        <v>7</v>
      </c>
      <c r="I17" s="11">
        <f>MAX(E17:H17)/D17</f>
        <v>1.75</v>
      </c>
      <c r="J17" s="11">
        <v>1.75</v>
      </c>
    </row>
    <row r="18" spans="1:10">
      <c r="A18" s="7"/>
      <c r="B18" s="7"/>
      <c r="C18">
        <v>31</v>
      </c>
      <c r="D18">
        <v>5</v>
      </c>
      <c r="E18" s="1">
        <f>VLOOKUP($C18&amp;"-"&amp;$B$16&amp;"-"&amp;$B$17,data!$A:$R,MATCH(E$16,data!$1:$1,FALSE),FALSE)</f>
        <v>11</v>
      </c>
      <c r="F18" s="1">
        <f>VLOOKUP($C18&amp;"-"&amp;$B$16&amp;"-"&amp;$B$17,data!$A:$R,MATCH(F$16,data!$1:$1,FALSE),FALSE)</f>
        <v>10</v>
      </c>
      <c r="G18" s="1">
        <f>VLOOKUP($C18&amp;"-"&amp;$B$16&amp;"-"&amp;$B$17,data!$A:$R,MATCH(G$16,data!$1:$1,FALSE),FALSE)</f>
        <v>11</v>
      </c>
      <c r="H18" s="1">
        <f>VLOOKUP($C18&amp;"-"&amp;$B$16&amp;"-"&amp;$B$17,data!$A:$R,MATCH(H$16,data!$1:$1,FALSE),FALSE)</f>
        <v>11</v>
      </c>
      <c r="I18" s="11">
        <f t="shared" ref="I18:I26" si="1">MAX(E18:H18)/D18</f>
        <v>2.2000000000000002</v>
      </c>
      <c r="J18" s="11">
        <v>2.4</v>
      </c>
    </row>
    <row r="19" spans="1:10">
      <c r="A19" s="7"/>
      <c r="B19" s="7"/>
      <c r="C19">
        <v>63</v>
      </c>
      <c r="D19">
        <v>6</v>
      </c>
      <c r="E19" s="1">
        <f>VLOOKUP($C19&amp;"-"&amp;$B$16&amp;"-"&amp;$B$17,data!$A:$R,MATCH(E$16,data!$1:$1,FALSE),FALSE)</f>
        <v>13</v>
      </c>
      <c r="F19" s="1">
        <f>VLOOKUP($C19&amp;"-"&amp;$B$16&amp;"-"&amp;$B$17,data!$A:$R,MATCH(F$16,data!$1:$1,FALSE),FALSE)</f>
        <v>12</v>
      </c>
      <c r="G19" s="1">
        <f>VLOOKUP($C19&amp;"-"&amp;$B$16&amp;"-"&amp;$B$17,data!$A:$R,MATCH(G$16,data!$1:$1,FALSE),FALSE)</f>
        <v>13</v>
      </c>
      <c r="H19" s="1">
        <f>VLOOKUP($C19&amp;"-"&amp;$B$16&amp;"-"&amp;$B$17,data!$A:$R,MATCH(H$16,data!$1:$1,FALSE),FALSE)</f>
        <v>13</v>
      </c>
      <c r="I19" s="11">
        <f t="shared" si="1"/>
        <v>2.1666666666666665</v>
      </c>
      <c r="J19" s="11">
        <v>2.3333333333333335</v>
      </c>
    </row>
    <row r="20" spans="1:10">
      <c r="C20">
        <v>127</v>
      </c>
      <c r="D20">
        <v>7</v>
      </c>
      <c r="E20" s="1">
        <f>VLOOKUP($C20&amp;"-"&amp;$B$16&amp;"-"&amp;$B$17,data!$A:$R,MATCH(E$16,data!$1:$1,FALSE),FALSE)</f>
        <v>18</v>
      </c>
      <c r="F20" s="1">
        <f>VLOOKUP($C20&amp;"-"&amp;$B$16&amp;"-"&amp;$B$17,data!$A:$R,MATCH(F$16,data!$1:$1,FALSE),FALSE)</f>
        <v>17</v>
      </c>
      <c r="G20" s="1">
        <f>VLOOKUP($C20&amp;"-"&amp;$B$16&amp;"-"&amp;$B$17,data!$A:$R,MATCH(G$16,data!$1:$1,FALSE),FALSE)</f>
        <v>18</v>
      </c>
      <c r="H20" s="1">
        <f>VLOOKUP($C20&amp;"-"&amp;$B$16&amp;"-"&amp;$B$17,data!$A:$R,MATCH(H$16,data!$1:$1,FALSE),FALSE)</f>
        <v>17</v>
      </c>
      <c r="I20" s="11">
        <f t="shared" si="1"/>
        <v>2.5714285714285716</v>
      </c>
      <c r="J20" s="11">
        <v>2.2857142857142856</v>
      </c>
    </row>
    <row r="21" spans="1:10">
      <c r="C21">
        <v>255</v>
      </c>
      <c r="D21">
        <v>8</v>
      </c>
      <c r="E21" s="1">
        <f>VLOOKUP($C21&amp;"-"&amp;$B$16&amp;"-"&amp;$B$17,data!$A:$R,MATCH(E$16,data!$1:$1,FALSE),FALSE)</f>
        <v>18</v>
      </c>
      <c r="F21" s="1">
        <f>VLOOKUP($C21&amp;"-"&amp;$B$16&amp;"-"&amp;$B$17,data!$A:$R,MATCH(F$16,data!$1:$1,FALSE),FALSE)</f>
        <v>18</v>
      </c>
      <c r="G21" s="1">
        <f>VLOOKUP($C21&amp;"-"&amp;$B$16&amp;"-"&amp;$B$17,data!$A:$R,MATCH(G$16,data!$1:$1,FALSE),FALSE)</f>
        <v>19</v>
      </c>
      <c r="H21" s="1">
        <f>VLOOKUP($C21&amp;"-"&amp;$B$16&amp;"-"&amp;$B$17,data!$A:$R,MATCH(H$16,data!$1:$1,FALSE),FALSE)</f>
        <v>17</v>
      </c>
      <c r="I21" s="11">
        <f t="shared" si="1"/>
        <v>2.375</v>
      </c>
      <c r="J21" s="11">
        <v>2.75</v>
      </c>
    </row>
    <row r="22" spans="1:10">
      <c r="C22">
        <v>511</v>
      </c>
      <c r="D22">
        <v>9</v>
      </c>
      <c r="E22" s="1">
        <f>VLOOKUP($C22&amp;"-"&amp;$B$16&amp;"-"&amp;$B$17,data!$A:$R,MATCH(E$16,data!$1:$1,FALSE),FALSE)</f>
        <v>21</v>
      </c>
      <c r="F22" s="1">
        <f>VLOOKUP($C22&amp;"-"&amp;$B$16&amp;"-"&amp;$B$17,data!$A:$R,MATCH(F$16,data!$1:$1,FALSE),FALSE)</f>
        <v>20</v>
      </c>
      <c r="G22" s="1">
        <f>VLOOKUP($C22&amp;"-"&amp;$B$16&amp;"-"&amp;$B$17,data!$A:$R,MATCH(G$16,data!$1:$1,FALSE),FALSE)</f>
        <v>21</v>
      </c>
      <c r="H22" s="1">
        <f>VLOOKUP($C22&amp;"-"&amp;$B$16&amp;"-"&amp;$B$17,data!$A:$R,MATCH(H$16,data!$1:$1,FALSE),FALSE)</f>
        <v>21</v>
      </c>
      <c r="I22" s="11">
        <f t="shared" si="1"/>
        <v>2.3333333333333335</v>
      </c>
      <c r="J22" s="11">
        <v>2.6666666666666665</v>
      </c>
    </row>
    <row r="23" spans="1:10">
      <c r="C23">
        <v>1023</v>
      </c>
      <c r="D23">
        <v>10</v>
      </c>
      <c r="E23" s="1">
        <f>VLOOKUP($C23&amp;"-"&amp;$B$16&amp;"-"&amp;$B$17,data!$A:$R,MATCH(E$16,data!$1:$1,FALSE),FALSE)</f>
        <v>24</v>
      </c>
      <c r="F23" s="1">
        <f>VLOOKUP($C23&amp;"-"&amp;$B$16&amp;"-"&amp;$B$17,data!$A:$R,MATCH(F$16,data!$1:$1,FALSE),FALSE)</f>
        <v>24</v>
      </c>
      <c r="G23" s="1">
        <f>VLOOKUP($C23&amp;"-"&amp;$B$16&amp;"-"&amp;$B$17,data!$A:$R,MATCH(G$16,data!$1:$1,FALSE),FALSE)</f>
        <v>25</v>
      </c>
      <c r="H23" s="1">
        <f>VLOOKUP($C23&amp;"-"&amp;$B$16&amp;"-"&amp;$B$17,data!$A:$R,MATCH(H$16,data!$1:$1,FALSE),FALSE)</f>
        <v>24</v>
      </c>
      <c r="I23" s="11">
        <f t="shared" si="1"/>
        <v>2.5</v>
      </c>
      <c r="J23" s="11">
        <v>2.6</v>
      </c>
    </row>
    <row r="24" spans="1:10">
      <c r="C24">
        <v>2047</v>
      </c>
      <c r="D24">
        <v>11</v>
      </c>
      <c r="E24" s="1">
        <f>VLOOKUP($C24&amp;"-"&amp;$B$16&amp;"-"&amp;$B$17,data!$A:$R,MATCH(E$16,data!$1:$1,FALSE),FALSE)</f>
        <v>27</v>
      </c>
      <c r="F24" s="1">
        <f>VLOOKUP($C24&amp;"-"&amp;$B$16&amp;"-"&amp;$B$17,data!$A:$R,MATCH(F$16,data!$1:$1,FALSE),FALSE)</f>
        <v>26</v>
      </c>
      <c r="G24" s="1">
        <f>VLOOKUP($C24&amp;"-"&amp;$B$16&amp;"-"&amp;$B$17,data!$A:$R,MATCH(G$16,data!$1:$1,FALSE),FALSE)</f>
        <v>27</v>
      </c>
      <c r="H24" s="1">
        <f>VLOOKUP($C24&amp;"-"&amp;$B$16&amp;"-"&amp;$B$17,data!$A:$R,MATCH(H$16,data!$1:$1,FALSE),FALSE)</f>
        <v>27</v>
      </c>
      <c r="I24" s="11">
        <f t="shared" si="1"/>
        <v>2.4545454545454546</v>
      </c>
      <c r="J24" s="11">
        <v>2.4545454545454546</v>
      </c>
    </row>
    <row r="25" spans="1:10">
      <c r="C25">
        <v>4095</v>
      </c>
      <c r="D25">
        <v>12</v>
      </c>
      <c r="E25" s="1">
        <f>VLOOKUP($C25&amp;"-"&amp;$B$16&amp;"-"&amp;$B$17,data!$A:$R,MATCH(E$16,data!$1:$1,FALSE),FALSE)</f>
        <v>29</v>
      </c>
      <c r="F25" s="1">
        <f>VLOOKUP($C25&amp;"-"&amp;$B$16&amp;"-"&amp;$B$17,data!$A:$R,MATCH(F$16,data!$1:$1,FALSE),FALSE)</f>
        <v>28</v>
      </c>
      <c r="G25" s="1">
        <f>VLOOKUP($C25&amp;"-"&amp;$B$16&amp;"-"&amp;$B$17,data!$A:$R,MATCH(G$16,data!$1:$1,FALSE),FALSE)</f>
        <v>29</v>
      </c>
      <c r="H25" s="1">
        <f>VLOOKUP($C25&amp;"-"&amp;$B$16&amp;"-"&amp;$B$17,data!$A:$R,MATCH(H$16,data!$1:$1,FALSE),FALSE)</f>
        <v>28</v>
      </c>
      <c r="I25" s="11">
        <f t="shared" si="1"/>
        <v>2.4166666666666665</v>
      </c>
      <c r="J25" s="11">
        <v>3.0833333333333335</v>
      </c>
    </row>
    <row r="26" spans="1:10">
      <c r="C26">
        <v>8191</v>
      </c>
      <c r="D26">
        <v>13</v>
      </c>
      <c r="E26" s="1">
        <f>VLOOKUP($C26&amp;"-"&amp;$B$16&amp;"-"&amp;$B$17,data!$A:$R,MATCH(E$16,data!$1:$1,FALSE),FALSE)</f>
        <v>31</v>
      </c>
      <c r="F26" s="1">
        <f>VLOOKUP($C26&amp;"-"&amp;$B$16&amp;"-"&amp;$B$17,data!$A:$R,MATCH(F$16,data!$1:$1,FALSE),FALSE)</f>
        <v>31</v>
      </c>
      <c r="G26" s="1">
        <f>VLOOKUP($C26&amp;"-"&amp;$B$16&amp;"-"&amp;$B$17,data!$A:$R,MATCH(G$16,data!$1:$1,FALSE),FALSE)</f>
        <v>32</v>
      </c>
      <c r="H26" s="1">
        <f>VLOOKUP($C26&amp;"-"&amp;$B$16&amp;"-"&amp;$B$17,data!$A:$R,MATCH(H$16,data!$1:$1,FALSE),FALSE)</f>
        <v>31</v>
      </c>
      <c r="I26" s="11">
        <f t="shared" si="1"/>
        <v>2.4615384615384617</v>
      </c>
      <c r="J26" s="11">
        <v>2.6923076923076925</v>
      </c>
    </row>
    <row r="27" spans="1:10">
      <c r="I27" s="11">
        <f>AVERAGE(I17:I26)</f>
        <v>2.3229179154179156</v>
      </c>
    </row>
    <row r="31" spans="1:10">
      <c r="A31" t="s">
        <v>2</v>
      </c>
      <c r="B31" s="2">
        <f>alpha</f>
        <v>0.2</v>
      </c>
      <c r="C31" s="3" t="s">
        <v>1</v>
      </c>
      <c r="D31" s="3" t="s">
        <v>8</v>
      </c>
      <c r="E31" s="3" t="s">
        <v>5</v>
      </c>
      <c r="F31" s="3" t="s">
        <v>24</v>
      </c>
      <c r="G31" s="3" t="s">
        <v>26</v>
      </c>
      <c r="H31" s="3" t="s">
        <v>28</v>
      </c>
      <c r="I31" s="17" t="s">
        <v>37</v>
      </c>
    </row>
    <row r="32" spans="1:10">
      <c r="A32" t="s">
        <v>21</v>
      </c>
      <c r="B32" s="2" t="str">
        <f>B17</f>
        <v>BST</v>
      </c>
      <c r="C32">
        <v>15</v>
      </c>
      <c r="D32">
        <v>4</v>
      </c>
      <c r="E32" s="8">
        <f>VLOOKUP($C32&amp;"-"&amp;$B$16&amp;"-"&amp;$B$17,data!$A:$R,MATCH(E$31,data!$1:$1,FALSE),FALSE)</f>
        <v>3.8847200000000002</v>
      </c>
      <c r="F32" s="8">
        <f>VLOOKUP($C32&amp;"-"&amp;$B$16&amp;"-"&amp;$B$17,data!$A:$R,MATCH(F$31,data!$1:$1,FALSE),FALSE)</f>
        <v>5.2688899999999999</v>
      </c>
      <c r="G32" s="8">
        <f>VLOOKUP($C32&amp;"-"&amp;$B$16&amp;"-"&amp;$B$17,data!$A:$R,MATCH(G$31,data!$1:$1,FALSE),FALSE)</f>
        <v>5.3555599999999997</v>
      </c>
      <c r="H32" s="8">
        <f>VLOOKUP($C32&amp;"-"&amp;$B$16&amp;"-"&amp;$B$17,data!$A:$R,MATCH(H$31,data!$1:$1,FALSE),FALSE)</f>
        <v>4.9777800000000001</v>
      </c>
      <c r="I32" s="11">
        <f>F32/D32</f>
        <v>1.3172225</v>
      </c>
    </row>
    <row r="33" spans="1:9">
      <c r="A33" s="7"/>
      <c r="B33" s="7"/>
      <c r="C33">
        <v>31</v>
      </c>
      <c r="D33">
        <v>5</v>
      </c>
      <c r="E33" s="8">
        <f>VLOOKUP($C33&amp;"-"&amp;$B$16&amp;"-"&amp;$B$17,data!$A:$R,MATCH(E$31,data!$1:$1,FALSE),FALSE)</f>
        <v>5.0490599999999999</v>
      </c>
      <c r="F33" s="8">
        <f>VLOOKUP($C33&amp;"-"&amp;$B$16&amp;"-"&amp;$B$17,data!$A:$R,MATCH(F$31,data!$1:$1,FALSE),FALSE)</f>
        <v>7.6505400000000003</v>
      </c>
      <c r="G33" s="8">
        <f>VLOOKUP($C33&amp;"-"&amp;$B$16&amp;"-"&amp;$B$17,data!$A:$R,MATCH(G$31,data!$1:$1,FALSE),FALSE)</f>
        <v>6.8763399999999999</v>
      </c>
      <c r="H33" s="8">
        <f>VLOOKUP($C33&amp;"-"&amp;$B$16&amp;"-"&amp;$B$17,data!$A:$R,MATCH(H$31,data!$1:$1,FALSE),FALSE)</f>
        <v>6.2473099999999997</v>
      </c>
      <c r="I33" s="11">
        <f t="shared" ref="I33:I40" si="2">F33/D33</f>
        <v>1.530108</v>
      </c>
    </row>
    <row r="34" spans="1:9">
      <c r="A34" s="7"/>
      <c r="B34" s="7"/>
      <c r="C34">
        <v>63</v>
      </c>
      <c r="D34">
        <v>6</v>
      </c>
      <c r="E34" s="8">
        <f>VLOOKUP($C34&amp;"-"&amp;$B$16&amp;"-"&amp;$B$17,data!$A:$R,MATCH(E$31,data!$1:$1,FALSE),FALSE)</f>
        <v>6.1200400000000004</v>
      </c>
      <c r="F34" s="8">
        <f>VLOOKUP($C34&amp;"-"&amp;$B$16&amp;"-"&amp;$B$17,data!$A:$R,MATCH(F$31,data!$1:$1,FALSE),FALSE)</f>
        <v>9.6965599999999998</v>
      </c>
      <c r="G34" s="8">
        <f>VLOOKUP($C34&amp;"-"&amp;$B$16&amp;"-"&amp;$B$17,data!$A:$R,MATCH(G$31,data!$1:$1,FALSE),FALSE)</f>
        <v>7.5767199999999999</v>
      </c>
      <c r="H34" s="8">
        <f>VLOOKUP($C34&amp;"-"&amp;$B$16&amp;"-"&amp;$B$17,data!$A:$R,MATCH(H$31,data!$1:$1,FALSE),FALSE)</f>
        <v>7.2116400000000001</v>
      </c>
      <c r="I34" s="11">
        <f t="shared" si="2"/>
        <v>1.6160933333333334</v>
      </c>
    </row>
    <row r="35" spans="1:9">
      <c r="C35">
        <v>127</v>
      </c>
      <c r="D35">
        <v>7</v>
      </c>
      <c r="E35" s="8">
        <f>VLOOKUP($C35&amp;"-"&amp;$B$16&amp;"-"&amp;$B$17,data!$A:$R,MATCH(E$31,data!$1:$1,FALSE),FALSE)</f>
        <v>7.2916699999999999</v>
      </c>
      <c r="F35" s="8">
        <f>VLOOKUP($C35&amp;"-"&amp;$B$16&amp;"-"&amp;$B$17,data!$A:$R,MATCH(F$31,data!$1:$1,FALSE),FALSE)</f>
        <v>11.617599999999999</v>
      </c>
      <c r="G35" s="8">
        <f>VLOOKUP($C35&amp;"-"&amp;$B$16&amp;"-"&amp;$B$17,data!$A:$R,MATCH(G$31,data!$1:$1,FALSE),FALSE)</f>
        <v>8.8858300000000003</v>
      </c>
      <c r="H35" s="8">
        <f>VLOOKUP($C35&amp;"-"&amp;$B$16&amp;"-"&amp;$B$17,data!$A:$R,MATCH(H$31,data!$1:$1,FALSE),FALSE)</f>
        <v>8.4698200000000003</v>
      </c>
      <c r="I35" s="11">
        <f t="shared" si="2"/>
        <v>1.6596571428571427</v>
      </c>
    </row>
    <row r="36" spans="1:9">
      <c r="C36">
        <v>255</v>
      </c>
      <c r="D36">
        <v>8</v>
      </c>
      <c r="E36" s="8">
        <f>VLOOKUP($C36&amp;"-"&amp;$B$16&amp;"-"&amp;$B$17,data!$A:$R,MATCH(E$31,data!$1:$1,FALSE),FALSE)</f>
        <v>8.5044900000000005</v>
      </c>
      <c r="F36" s="8">
        <f>VLOOKUP($C36&amp;"-"&amp;$B$16&amp;"-"&amp;$B$17,data!$A:$R,MATCH(F$31,data!$1:$1,FALSE),FALSE)</f>
        <v>14.016</v>
      </c>
      <c r="G36" s="8">
        <f>VLOOKUP($C36&amp;"-"&amp;$B$16&amp;"-"&amp;$B$17,data!$A:$R,MATCH(G$31,data!$1:$1,FALSE),FALSE)</f>
        <v>10.2379</v>
      </c>
      <c r="H36" s="8">
        <f>VLOOKUP($C36&amp;"-"&amp;$B$16&amp;"-"&amp;$B$17,data!$A:$R,MATCH(H$31,data!$1:$1,FALSE),FALSE)</f>
        <v>9.6666699999999999</v>
      </c>
      <c r="I36" s="11">
        <f t="shared" si="2"/>
        <v>1.752</v>
      </c>
    </row>
    <row r="37" spans="1:9">
      <c r="C37">
        <v>511</v>
      </c>
      <c r="D37">
        <v>9</v>
      </c>
      <c r="E37" s="8">
        <f>VLOOKUP($C37&amp;"-"&amp;$B$16&amp;"-"&amp;$B$17,data!$A:$R,MATCH(E$31,data!$1:$1,FALSE),FALSE)</f>
        <v>9.9408399999999997</v>
      </c>
      <c r="F37" s="8">
        <f>VLOOKUP($C37&amp;"-"&amp;$B$16&amp;"-"&amp;$B$17,data!$A:$R,MATCH(F$31,data!$1:$1,FALSE),FALSE)</f>
        <v>16.2638</v>
      </c>
      <c r="G37" s="8">
        <f>VLOOKUP($C37&amp;"-"&amp;$B$16&amp;"-"&amp;$B$17,data!$A:$R,MATCH(G$31,data!$1:$1,FALSE),FALSE)</f>
        <v>11.6791</v>
      </c>
      <c r="H37" s="8">
        <f>VLOOKUP($C37&amp;"-"&amp;$B$16&amp;"-"&amp;$B$17,data!$A:$R,MATCH(H$31,data!$1:$1,FALSE),FALSE)</f>
        <v>11.0884</v>
      </c>
      <c r="I37" s="11">
        <f t="shared" si="2"/>
        <v>1.807088888888889</v>
      </c>
    </row>
    <row r="38" spans="1:9">
      <c r="C38">
        <v>1023</v>
      </c>
      <c r="D38">
        <v>10</v>
      </c>
      <c r="E38" s="8">
        <f>VLOOKUP($C38&amp;"-"&amp;$B$16&amp;"-"&amp;$B$17,data!$A:$R,MATCH(E$31,data!$1:$1,FALSE),FALSE)</f>
        <v>11.5297</v>
      </c>
      <c r="F38" s="8">
        <f>VLOOKUP($C38&amp;"-"&amp;$B$16&amp;"-"&amp;$B$17,data!$A:$R,MATCH(F$31,data!$1:$1,FALSE),FALSE)</f>
        <v>20.458200000000001</v>
      </c>
      <c r="G38" s="8">
        <f>VLOOKUP($C38&amp;"-"&amp;$B$16&amp;"-"&amp;$B$17,data!$A:$R,MATCH(G$31,data!$1:$1,FALSE),FALSE)</f>
        <v>13.2447</v>
      </c>
      <c r="H38" s="8">
        <f>VLOOKUP($C38&amp;"-"&amp;$B$16&amp;"-"&amp;$B$17,data!$A:$R,MATCH(H$31,data!$1:$1,FALSE),FALSE)</f>
        <v>12.7294</v>
      </c>
      <c r="I38" s="11">
        <f t="shared" si="2"/>
        <v>2.04582</v>
      </c>
    </row>
    <row r="39" spans="1:9">
      <c r="C39">
        <v>2047</v>
      </c>
      <c r="D39">
        <v>11</v>
      </c>
      <c r="E39" s="8">
        <f>VLOOKUP($C39&amp;"-"&amp;$B$16&amp;"-"&amp;$B$17,data!$A:$R,MATCH(E$31,data!$1:$1,FALSE),FALSE)</f>
        <v>12.818899999999999</v>
      </c>
      <c r="F39" s="8">
        <f>VLOOKUP($C39&amp;"-"&amp;$B$16&amp;"-"&amp;$B$17,data!$A:$R,MATCH(F$31,data!$1:$1,FALSE),FALSE)</f>
        <v>22.880199999999999</v>
      </c>
      <c r="G39" s="8">
        <f>VLOOKUP($C39&amp;"-"&amp;$B$16&amp;"-"&amp;$B$17,data!$A:$R,MATCH(G$31,data!$1:$1,FALSE),FALSE)</f>
        <v>14.525600000000001</v>
      </c>
      <c r="H39" s="8">
        <f>VLOOKUP($C39&amp;"-"&amp;$B$16&amp;"-"&amp;$B$17,data!$A:$R,MATCH(H$31,data!$1:$1,FALSE),FALSE)</f>
        <v>13.991099999999999</v>
      </c>
      <c r="I39" s="11">
        <f t="shared" si="2"/>
        <v>2.0800181818181818</v>
      </c>
    </row>
    <row r="40" spans="1:9">
      <c r="C40">
        <v>4095</v>
      </c>
      <c r="D40">
        <v>12</v>
      </c>
      <c r="E40" s="8">
        <f>VLOOKUP($C40&amp;"-"&amp;$B$16&amp;"-"&amp;$B$17,data!$A:$R,MATCH(E$31,data!$1:$1,FALSE),FALSE)</f>
        <v>14.0855</v>
      </c>
      <c r="F40" s="8">
        <f>VLOOKUP($C40&amp;"-"&amp;$B$16&amp;"-"&amp;$B$17,data!$A:$R,MATCH(F$31,data!$1:$1,FALSE),FALSE)</f>
        <v>25.232199999999999</v>
      </c>
      <c r="G40" s="8">
        <f>VLOOKUP($C40&amp;"-"&amp;$B$16&amp;"-"&amp;$B$17,data!$A:$R,MATCH(G$31,data!$1:$1,FALSE),FALSE)</f>
        <v>15.8576</v>
      </c>
      <c r="H40" s="8">
        <f>VLOOKUP($C40&amp;"-"&amp;$B$16&amp;"-"&amp;$B$17,data!$A:$R,MATCH(H$31,data!$1:$1,FALSE),FALSE)</f>
        <v>15.3073</v>
      </c>
      <c r="I40" s="11">
        <f t="shared" si="2"/>
        <v>2.1026833333333332</v>
      </c>
    </row>
    <row r="41" spans="1:9">
      <c r="C41">
        <v>8191</v>
      </c>
      <c r="D41">
        <v>13</v>
      </c>
      <c r="E41" s="8">
        <f>VLOOKUP($C41&amp;"-"&amp;$B$16&amp;"-"&amp;$B$17,data!$A:$R,MATCH(E$31,data!$1:$1,FALSE),FALSE)</f>
        <v>15.6097</v>
      </c>
      <c r="F41" s="8">
        <f>VLOOKUP($C41&amp;"-"&amp;$B$16&amp;"-"&amp;$B$17,data!$A:$R,MATCH(F$31,data!$1:$1,FALSE),FALSE)</f>
        <v>28.518599999999999</v>
      </c>
      <c r="G41" s="8">
        <f>VLOOKUP($C41&amp;"-"&amp;$B$16&amp;"-"&amp;$B$17,data!$A:$R,MATCH(G$31,data!$1:$1,FALSE),FALSE)</f>
        <v>17.368600000000001</v>
      </c>
      <c r="H41" s="8">
        <f>VLOOKUP($C41&amp;"-"&amp;$B$16&amp;"-"&amp;$B$17,data!$A:$R,MATCH(H$31,data!$1:$1,FALSE),FALSE)</f>
        <v>16.8245</v>
      </c>
      <c r="I41" s="11">
        <f>F41/D41</f>
        <v>2.1937384615384614</v>
      </c>
    </row>
    <row r="42" spans="1:9">
      <c r="I42" s="11">
        <f>AVERAGE(I32:I41)</f>
        <v>1.8104429841769343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03DFE-2724-473E-B104-3DE6F72CD82D}">
  <dimension ref="A1:K41"/>
  <sheetViews>
    <sheetView topLeftCell="A16" workbookViewId="0">
      <selection activeCell="I32" sqref="I32"/>
    </sheetView>
  </sheetViews>
  <sheetFormatPr defaultRowHeight="15.5"/>
  <cols>
    <col min="1" max="1" width="8.9140625" bestFit="1" customWidth="1"/>
    <col min="2" max="3" width="4.75" bestFit="1" customWidth="1"/>
    <col min="4" max="4" width="5.4140625" bestFit="1" customWidth="1"/>
    <col min="5" max="5" width="13.6640625" bestFit="1" customWidth="1"/>
    <col min="6" max="6" width="13.58203125" bestFit="1" customWidth="1"/>
    <col min="7" max="7" width="13" bestFit="1" customWidth="1"/>
    <col min="8" max="8" width="13.58203125" bestFit="1" customWidth="1"/>
    <col min="9" max="9" width="8.6640625" style="7" customWidth="1"/>
  </cols>
  <sheetData>
    <row r="1" spans="1:11">
      <c r="A1" t="s">
        <v>1</v>
      </c>
      <c r="B1" s="2">
        <f>n</f>
        <v>4095</v>
      </c>
      <c r="D1" s="3" t="s">
        <v>2</v>
      </c>
      <c r="E1" s="3" t="s">
        <v>5</v>
      </c>
      <c r="F1" s="3" t="s">
        <v>24</v>
      </c>
      <c r="G1" s="3" t="s">
        <v>26</v>
      </c>
      <c r="H1" s="3" t="s">
        <v>28</v>
      </c>
      <c r="I1" s="17" t="s">
        <v>39</v>
      </c>
      <c r="J1" s="17"/>
      <c r="K1" s="17"/>
    </row>
    <row r="2" spans="1:11">
      <c r="A2" t="s">
        <v>21</v>
      </c>
      <c r="B2" s="2" t="s">
        <v>32</v>
      </c>
      <c r="D2">
        <v>0.1</v>
      </c>
      <c r="E2" s="8">
        <f>VLOOKUP($B$1&amp;"-"&amp;$D2&amp;"-"&amp;$B$2,data!$A:$R,MATCH(E$1,data!$1:$1,FALSE),FALSE)</f>
        <v>11.2455</v>
      </c>
      <c r="F2" s="8">
        <f>VLOOKUP($B$1&amp;"-"&amp;$D2&amp;"-"&amp;$B$2,data!$A:$R,MATCH(F$1,data!$1:$1,FALSE),FALSE)</f>
        <v>13</v>
      </c>
      <c r="G2" s="8">
        <f>VLOOKUP($B$1&amp;"-"&amp;$D2&amp;"-"&amp;$B$2,data!$A:$R,MATCH(G$1,data!$1:$1,FALSE),FALSE)</f>
        <v>27.029499999999999</v>
      </c>
      <c r="H2" s="8">
        <f>VLOOKUP($B$1&amp;"-"&amp;$D2&amp;"-"&amp;$B$2,data!$A:$R,MATCH(H$1,data!$1:$1,FALSE),FALSE)</f>
        <v>23.933599999999998</v>
      </c>
      <c r="I2" s="8">
        <f>D2*0.5*(G2+H2)+(1-D2)*E2</f>
        <v>12.669105</v>
      </c>
      <c r="J2" s="10"/>
      <c r="K2" s="11"/>
    </row>
    <row r="3" spans="1:11">
      <c r="D3">
        <v>0.2</v>
      </c>
      <c r="E3" s="8">
        <f>VLOOKUP($B$1&amp;"-"&amp;$D3&amp;"-"&amp;$B$2,data!$A:$R,MATCH(E$1,data!$1:$1,FALSE),FALSE)</f>
        <v>11.245900000000001</v>
      </c>
      <c r="F3" s="8">
        <f>VLOOKUP($B$1&amp;"-"&amp;$D3&amp;"-"&amp;$B$2,data!$A:$R,MATCH(F$1,data!$1:$1,FALSE),FALSE)</f>
        <v>13</v>
      </c>
      <c r="G3" s="8">
        <f>VLOOKUP($B$1&amp;"-"&amp;$D3&amp;"-"&amp;$B$2,data!$A:$R,MATCH(G$1,data!$1:$1,FALSE),FALSE)</f>
        <v>27.013999999999999</v>
      </c>
      <c r="H3" s="8">
        <f>VLOOKUP($B$1&amp;"-"&amp;$D3&amp;"-"&amp;$B$2,data!$A:$R,MATCH(H$1,data!$1:$1,FALSE),FALSE)</f>
        <v>23.915299999999998</v>
      </c>
      <c r="I3" s="8">
        <f t="shared" ref="I3:I10" si="0">D3*0.5*(G3+H3)+(1-D3)*E3</f>
        <v>14.089650000000002</v>
      </c>
      <c r="J3" s="10"/>
      <c r="K3" s="11"/>
    </row>
    <row r="4" spans="1:11">
      <c r="D4">
        <v>0.3</v>
      </c>
      <c r="E4" s="8">
        <f>VLOOKUP($B$1&amp;"-"&amp;$D4&amp;"-"&amp;$B$2,data!$A:$R,MATCH(E$1,data!$1:$1,FALSE),FALSE)</f>
        <v>11.238899999999999</v>
      </c>
      <c r="F4" s="8">
        <f>VLOOKUP($B$1&amp;"-"&amp;$D4&amp;"-"&amp;$B$2,data!$A:$R,MATCH(F$1,data!$1:$1,FALSE),FALSE)</f>
        <v>13.006500000000001</v>
      </c>
      <c r="G4" s="8">
        <f>VLOOKUP($B$1&amp;"-"&amp;$D4&amp;"-"&amp;$B$2,data!$A:$R,MATCH(G$1,data!$1:$1,FALSE),FALSE)</f>
        <v>27.011299999999999</v>
      </c>
      <c r="H4" s="8">
        <f>VLOOKUP($B$1&amp;"-"&amp;$D4&amp;"-"&amp;$B$2,data!$A:$R,MATCH(H$1,data!$1:$1,FALSE),FALSE)</f>
        <v>23.9084</v>
      </c>
      <c r="I4" s="8">
        <f t="shared" si="0"/>
        <v>15.505184999999999</v>
      </c>
      <c r="J4" s="10"/>
      <c r="K4" s="11"/>
    </row>
    <row r="5" spans="1:11">
      <c r="D5">
        <v>0.4</v>
      </c>
      <c r="E5" s="8">
        <f>VLOOKUP($B$1&amp;"-"&amp;$D5&amp;"-"&amp;$B$2,data!$A:$R,MATCH(E$1,data!$1:$1,FALSE),FALSE)</f>
        <v>11.240500000000001</v>
      </c>
      <c r="F5" s="8">
        <f>VLOOKUP($B$1&amp;"-"&amp;$D5&amp;"-"&amp;$B$2,data!$A:$R,MATCH(F$1,data!$1:$1,FALSE),FALSE)</f>
        <v>13.0124</v>
      </c>
      <c r="G5" s="8">
        <f>VLOOKUP($B$1&amp;"-"&amp;$D5&amp;"-"&amp;$B$2,data!$A:$R,MATCH(G$1,data!$1:$1,FALSE),FALSE)</f>
        <v>27.004799999999999</v>
      </c>
      <c r="H5" s="8">
        <f>VLOOKUP($B$1&amp;"-"&amp;$D5&amp;"-"&amp;$B$2,data!$A:$R,MATCH(H$1,data!$1:$1,FALSE),FALSE)</f>
        <v>23.904</v>
      </c>
      <c r="I5" s="8">
        <f t="shared" si="0"/>
        <v>16.92606</v>
      </c>
      <c r="J5" s="10"/>
      <c r="K5" s="11"/>
    </row>
    <row r="6" spans="1:11">
      <c r="D6">
        <v>0.5</v>
      </c>
      <c r="E6" s="8">
        <f>VLOOKUP($B$1&amp;"-"&amp;$D6&amp;"-"&amp;$B$2,data!$A:$R,MATCH(E$1,data!$1:$1,FALSE),FALSE)</f>
        <v>11.2326</v>
      </c>
      <c r="F6" s="8">
        <f>VLOOKUP($B$1&amp;"-"&amp;$D6&amp;"-"&amp;$B$2,data!$A:$R,MATCH(F$1,data!$1:$1,FALSE),FALSE)</f>
        <v>13.0113</v>
      </c>
      <c r="G6" s="8">
        <f>VLOOKUP($B$1&amp;"-"&amp;$D6&amp;"-"&amp;$B$2,data!$A:$R,MATCH(G$1,data!$1:$1,FALSE),FALSE)</f>
        <v>26.9876</v>
      </c>
      <c r="H6" s="8">
        <f>VLOOKUP($B$1&amp;"-"&amp;$D6&amp;"-"&amp;$B$2,data!$A:$R,MATCH(H$1,data!$1:$1,FALSE),FALSE)</f>
        <v>23.907599999999999</v>
      </c>
      <c r="I6" s="8">
        <f t="shared" si="0"/>
        <v>18.3401</v>
      </c>
      <c r="J6" s="10"/>
      <c r="K6" s="11"/>
    </row>
    <row r="7" spans="1:11">
      <c r="D7">
        <v>0.6</v>
      </c>
      <c r="E7" s="8">
        <f>VLOOKUP($B$1&amp;"-"&amp;$D7&amp;"-"&amp;$B$2,data!$A:$R,MATCH(E$1,data!$1:$1,FALSE),FALSE)</f>
        <v>11.2287</v>
      </c>
      <c r="F7" s="8">
        <f>VLOOKUP($B$1&amp;"-"&amp;$D7&amp;"-"&amp;$B$2,data!$A:$R,MATCH(F$1,data!$1:$1,FALSE),FALSE)</f>
        <v>13.004899999999999</v>
      </c>
      <c r="G7" s="8">
        <f>VLOOKUP($B$1&amp;"-"&amp;$D7&amp;"-"&amp;$B$2,data!$A:$R,MATCH(G$1,data!$1:$1,FALSE),FALSE)</f>
        <v>26.985800000000001</v>
      </c>
      <c r="H7" s="8">
        <f>VLOOKUP($B$1&amp;"-"&amp;$D7&amp;"-"&amp;$B$2,data!$A:$R,MATCH(H$1,data!$1:$1,FALSE),FALSE)</f>
        <v>23.9023</v>
      </c>
      <c r="I7" s="8">
        <f t="shared" si="0"/>
        <v>19.757909999999999</v>
      </c>
      <c r="J7" s="10"/>
      <c r="K7" s="11"/>
    </row>
    <row r="8" spans="1:11">
      <c r="D8">
        <v>0.7</v>
      </c>
      <c r="E8" s="8">
        <f>VLOOKUP($B$1&amp;"-"&amp;$D8&amp;"-"&amp;$B$2,data!$A:$R,MATCH(E$1,data!$1:$1,FALSE),FALSE)</f>
        <v>11.246499999999999</v>
      </c>
      <c r="F8" s="8">
        <f>VLOOKUP($B$1&amp;"-"&amp;$D8&amp;"-"&amp;$B$2,data!$A:$R,MATCH(F$1,data!$1:$1,FALSE),FALSE)</f>
        <v>13.1074</v>
      </c>
      <c r="G8" s="8">
        <f>VLOOKUP($B$1&amp;"-"&amp;$D8&amp;"-"&amp;$B$2,data!$A:$R,MATCH(G$1,data!$1:$1,FALSE),FALSE)</f>
        <v>27.017900000000001</v>
      </c>
      <c r="H8" s="8">
        <f>VLOOKUP($B$1&amp;"-"&amp;$D8&amp;"-"&amp;$B$2,data!$A:$R,MATCH(H$1,data!$1:$1,FALSE),FALSE)</f>
        <v>23.926200000000001</v>
      </c>
      <c r="I8" s="8">
        <f t="shared" si="0"/>
        <v>21.204385000000002</v>
      </c>
      <c r="J8" s="10"/>
      <c r="K8" s="11"/>
    </row>
    <row r="9" spans="1:11">
      <c r="D9">
        <v>0.8</v>
      </c>
      <c r="E9" s="8">
        <f>VLOOKUP($B$1&amp;"-"&amp;$D9&amp;"-"&amp;$B$2,data!$A:$R,MATCH(E$1,data!$1:$1,FALSE),FALSE)</f>
        <v>11.246600000000001</v>
      </c>
      <c r="F9" s="8">
        <f>VLOOKUP($B$1&amp;"-"&amp;$D9&amp;"-"&amp;$B$2,data!$A:$R,MATCH(F$1,data!$1:$1,FALSE),FALSE)</f>
        <v>13.0244</v>
      </c>
      <c r="G9" s="8">
        <f>VLOOKUP($B$1&amp;"-"&amp;$D9&amp;"-"&amp;$B$2,data!$A:$R,MATCH(G$1,data!$1:$1,FALSE),FALSE)</f>
        <v>26.984100000000002</v>
      </c>
      <c r="H9" s="8">
        <f>VLOOKUP($B$1&amp;"-"&amp;$D9&amp;"-"&amp;$B$2,data!$A:$R,MATCH(H$1,data!$1:$1,FALSE),FALSE)</f>
        <v>23.902699999999999</v>
      </c>
      <c r="I9" s="8">
        <f t="shared" si="0"/>
        <v>22.604040000000001</v>
      </c>
      <c r="J9" s="10"/>
      <c r="K9" s="11"/>
    </row>
    <row r="10" spans="1:11">
      <c r="D10">
        <v>0.9</v>
      </c>
      <c r="E10" s="8">
        <f>VLOOKUP($B$1&amp;"-"&amp;$D10&amp;"-"&amp;$B$2,data!$A:$R,MATCH(E$1,data!$1:$1,FALSE),FALSE)</f>
        <v>11.229799999999999</v>
      </c>
      <c r="F10" s="8">
        <f>VLOOKUP($B$1&amp;"-"&amp;$D10&amp;"-"&amp;$B$2,data!$A:$R,MATCH(F$1,data!$1:$1,FALSE),FALSE)</f>
        <v>13.002800000000001</v>
      </c>
      <c r="G10" s="8">
        <f>VLOOKUP($B$1&amp;"-"&amp;$D10&amp;"-"&amp;$B$2,data!$A:$R,MATCH(G$1,data!$1:$1,FALSE),FALSE)</f>
        <v>26.965199999999999</v>
      </c>
      <c r="H10" s="8">
        <f>VLOOKUP($B$1&amp;"-"&amp;$D10&amp;"-"&amp;$B$2,data!$A:$R,MATCH(H$1,data!$1:$1,FALSE),FALSE)</f>
        <v>23.889199999999999</v>
      </c>
      <c r="I10" s="8">
        <f t="shared" si="0"/>
        <v>24.007459999999998</v>
      </c>
      <c r="J10" s="10"/>
      <c r="K10" s="11"/>
    </row>
    <row r="11" spans="1:11" s="7" customFormat="1">
      <c r="J11" s="10"/>
      <c r="K11" s="11"/>
    </row>
    <row r="12" spans="1:11">
      <c r="D12" s="7"/>
      <c r="E12" s="7"/>
      <c r="F12" s="7"/>
      <c r="G12" s="7"/>
      <c r="H12" s="7"/>
    </row>
    <row r="13" spans="1:11">
      <c r="D13" s="7"/>
      <c r="E13" s="7"/>
      <c r="F13" s="7"/>
      <c r="G13" s="7"/>
      <c r="H13" s="7"/>
    </row>
    <row r="14" spans="1:11">
      <c r="D14" s="7"/>
      <c r="E14" s="7"/>
      <c r="F14" s="7"/>
      <c r="G14" s="7"/>
      <c r="H14" s="7"/>
    </row>
    <row r="15" spans="1:11">
      <c r="D15" s="7"/>
      <c r="E15" s="7"/>
      <c r="F15" s="7"/>
      <c r="G15" s="7"/>
      <c r="H15" s="7"/>
    </row>
    <row r="16" spans="1:11">
      <c r="A16" t="s">
        <v>2</v>
      </c>
      <c r="B16" s="2">
        <f>alpha</f>
        <v>0.2</v>
      </c>
      <c r="C16" s="3" t="s">
        <v>1</v>
      </c>
      <c r="D16" s="3" t="s">
        <v>8</v>
      </c>
      <c r="E16" s="3" t="s">
        <v>4</v>
      </c>
      <c r="F16" s="3" t="s">
        <v>23</v>
      </c>
      <c r="G16" s="3" t="s">
        <v>25</v>
      </c>
      <c r="H16" s="3" t="s">
        <v>27</v>
      </c>
      <c r="I16" s="17" t="s">
        <v>42</v>
      </c>
      <c r="J16" s="3" t="s">
        <v>43</v>
      </c>
      <c r="K16" s="17"/>
    </row>
    <row r="17" spans="1:11">
      <c r="A17" t="s">
        <v>21</v>
      </c>
      <c r="B17" s="2" t="s">
        <v>32</v>
      </c>
      <c r="C17">
        <v>15</v>
      </c>
      <c r="D17">
        <v>4</v>
      </c>
      <c r="E17" s="1">
        <f>VLOOKUP($C17&amp;"-"&amp;$B$16&amp;"-"&amp;$B$17,data!$A:$R,MATCH(E$16,data!$1:$1,FALSE),FALSE)</f>
        <v>5</v>
      </c>
      <c r="F17" s="1">
        <f>VLOOKUP($C17&amp;"-"&amp;$B$16&amp;"-"&amp;$B$17,data!$A:$R,MATCH(F$16,data!$1:$1,FALSE),FALSE)</f>
        <v>4</v>
      </c>
      <c r="G17" s="1">
        <f>VLOOKUP($C17&amp;"-"&amp;$B$16&amp;"-"&amp;$B$17,data!$A:$R,MATCH(G$16,data!$1:$1,FALSE),FALSE)</f>
        <v>14</v>
      </c>
      <c r="H17" s="1">
        <f>VLOOKUP($C17&amp;"-"&amp;$B$16&amp;"-"&amp;$B$17,data!$A:$R,MATCH(H$16,data!$1:$1,FALSE),FALSE)</f>
        <v>9</v>
      </c>
      <c r="I17" s="7">
        <f>G17-2*(F17+2)</f>
        <v>2</v>
      </c>
      <c r="J17" s="10">
        <f>H17-2*F17</f>
        <v>1</v>
      </c>
      <c r="K17" s="11"/>
    </row>
    <row r="18" spans="1:11">
      <c r="A18" s="7"/>
      <c r="B18" s="7"/>
      <c r="C18">
        <v>31</v>
      </c>
      <c r="D18">
        <v>5</v>
      </c>
      <c r="E18" s="1">
        <f>VLOOKUP($C18&amp;"-"&amp;$B$16&amp;"-"&amp;$B$17,data!$A:$R,MATCH(E$16,data!$1:$1,FALSE),FALSE)</f>
        <v>6</v>
      </c>
      <c r="F18" s="1">
        <f>VLOOKUP($C18&amp;"-"&amp;$B$16&amp;"-"&amp;$B$17,data!$A:$R,MATCH(F$16,data!$1:$1,FALSE),FALSE)</f>
        <v>5</v>
      </c>
      <c r="G18" s="1">
        <f>VLOOKUP($C18&amp;"-"&amp;$B$16&amp;"-"&amp;$B$17,data!$A:$R,MATCH(G$16,data!$1:$1,FALSE),FALSE)</f>
        <v>16</v>
      </c>
      <c r="H18" s="1">
        <f>VLOOKUP($C18&amp;"-"&amp;$B$16&amp;"-"&amp;$B$17,data!$A:$R,MATCH(H$16,data!$1:$1,FALSE),FALSE)</f>
        <v>11</v>
      </c>
      <c r="I18" s="7">
        <f t="shared" ref="I18:I26" si="1">G18-2*(F18+2)</f>
        <v>2</v>
      </c>
      <c r="J18" s="10">
        <f t="shared" ref="J18:J26" si="2">H18-2*F18</f>
        <v>1</v>
      </c>
      <c r="K18" s="11"/>
    </row>
    <row r="19" spans="1:11">
      <c r="C19">
        <v>63</v>
      </c>
      <c r="D19">
        <v>6</v>
      </c>
      <c r="E19" s="1">
        <f>VLOOKUP($C19&amp;"-"&amp;$B$16&amp;"-"&amp;$B$17,data!$A:$R,MATCH(E$16,data!$1:$1,FALSE),FALSE)</f>
        <v>8</v>
      </c>
      <c r="F19" s="1">
        <f>VLOOKUP($C19&amp;"-"&amp;$B$16&amp;"-"&amp;$B$17,data!$A:$R,MATCH(F$16,data!$1:$1,FALSE),FALSE)</f>
        <v>7</v>
      </c>
      <c r="G19" s="1">
        <f>VLOOKUP($C19&amp;"-"&amp;$B$16&amp;"-"&amp;$B$17,data!$A:$R,MATCH(G$16,data!$1:$1,FALSE),FALSE)</f>
        <v>18</v>
      </c>
      <c r="H19" s="1">
        <f>VLOOKUP($C19&amp;"-"&amp;$B$16&amp;"-"&amp;$B$17,data!$A:$R,MATCH(H$16,data!$1:$1,FALSE),FALSE)</f>
        <v>15</v>
      </c>
      <c r="I19" s="7">
        <f t="shared" si="1"/>
        <v>0</v>
      </c>
      <c r="J19" s="10">
        <f t="shared" si="2"/>
        <v>1</v>
      </c>
      <c r="K19" s="11"/>
    </row>
    <row r="20" spans="1:11">
      <c r="C20">
        <v>127</v>
      </c>
      <c r="D20">
        <v>7</v>
      </c>
      <c r="E20" s="1">
        <f>VLOOKUP($C20&amp;"-"&amp;$B$16&amp;"-"&amp;$B$17,data!$A:$R,MATCH(E$16,data!$1:$1,FALSE),FALSE)</f>
        <v>9</v>
      </c>
      <c r="F20" s="1">
        <f>VLOOKUP($C20&amp;"-"&amp;$B$16&amp;"-"&amp;$B$17,data!$A:$R,MATCH(F$16,data!$1:$1,FALSE),FALSE)</f>
        <v>8</v>
      </c>
      <c r="G20" s="1">
        <f>VLOOKUP($C20&amp;"-"&amp;$B$16&amp;"-"&amp;$B$17,data!$A:$R,MATCH(G$16,data!$1:$1,FALSE),FALSE)</f>
        <v>22</v>
      </c>
      <c r="H20" s="1">
        <f>VLOOKUP($C20&amp;"-"&amp;$B$16&amp;"-"&amp;$B$17,data!$A:$R,MATCH(H$16,data!$1:$1,FALSE),FALSE)</f>
        <v>17</v>
      </c>
      <c r="I20" s="7">
        <f t="shared" si="1"/>
        <v>2</v>
      </c>
      <c r="J20" s="10">
        <f t="shared" si="2"/>
        <v>1</v>
      </c>
      <c r="K20" s="11"/>
    </row>
    <row r="21" spans="1:11">
      <c r="C21">
        <v>255</v>
      </c>
      <c r="D21">
        <v>8</v>
      </c>
      <c r="E21" s="1">
        <f>VLOOKUP($C21&amp;"-"&amp;$B$16&amp;"-"&amp;$B$17,data!$A:$R,MATCH(E$16,data!$1:$1,FALSE),FALSE)</f>
        <v>10</v>
      </c>
      <c r="F21" s="1">
        <f>VLOOKUP($C21&amp;"-"&amp;$B$16&amp;"-"&amp;$B$17,data!$A:$R,MATCH(F$16,data!$1:$1,FALSE),FALSE)</f>
        <v>9</v>
      </c>
      <c r="G21" s="1">
        <f>VLOOKUP($C21&amp;"-"&amp;$B$16&amp;"-"&amp;$B$17,data!$A:$R,MATCH(G$16,data!$1:$1,FALSE),FALSE)</f>
        <v>24</v>
      </c>
      <c r="H21" s="1">
        <f>VLOOKUP($C21&amp;"-"&amp;$B$16&amp;"-"&amp;$B$17,data!$A:$R,MATCH(H$16,data!$1:$1,FALSE),FALSE)</f>
        <v>19</v>
      </c>
      <c r="I21" s="7">
        <f t="shared" si="1"/>
        <v>2</v>
      </c>
      <c r="J21" s="10">
        <f t="shared" si="2"/>
        <v>1</v>
      </c>
      <c r="K21" s="11"/>
    </row>
    <row r="22" spans="1:11">
      <c r="C22">
        <v>511</v>
      </c>
      <c r="D22">
        <v>9</v>
      </c>
      <c r="E22" s="1">
        <f>VLOOKUP($C22&amp;"-"&amp;$B$16&amp;"-"&amp;$B$17,data!$A:$R,MATCH(E$16,data!$1:$1,FALSE),FALSE)</f>
        <v>11</v>
      </c>
      <c r="F22" s="1">
        <f>VLOOKUP($C22&amp;"-"&amp;$B$16&amp;"-"&amp;$B$17,data!$A:$R,MATCH(F$16,data!$1:$1,FALSE),FALSE)</f>
        <v>10</v>
      </c>
      <c r="G22" s="1">
        <f>VLOOKUP($C22&amp;"-"&amp;$B$16&amp;"-"&amp;$B$17,data!$A:$R,MATCH(G$16,data!$1:$1,FALSE),FALSE)</f>
        <v>26</v>
      </c>
      <c r="H22" s="1">
        <f>VLOOKUP($C22&amp;"-"&amp;$B$16&amp;"-"&amp;$B$17,data!$A:$R,MATCH(H$16,data!$1:$1,FALSE),FALSE)</f>
        <v>21</v>
      </c>
      <c r="I22" s="7">
        <f t="shared" si="1"/>
        <v>2</v>
      </c>
      <c r="J22" s="10">
        <f t="shared" si="2"/>
        <v>1</v>
      </c>
      <c r="K22" s="11"/>
    </row>
    <row r="23" spans="1:11">
      <c r="C23">
        <v>1023</v>
      </c>
      <c r="D23">
        <v>10</v>
      </c>
      <c r="E23" s="1">
        <f>VLOOKUP($C23&amp;"-"&amp;$B$16&amp;"-"&amp;$B$17,data!$A:$R,MATCH(E$16,data!$1:$1,FALSE),FALSE)</f>
        <v>12</v>
      </c>
      <c r="F23" s="1">
        <f>VLOOKUP($C23&amp;"-"&amp;$B$16&amp;"-"&amp;$B$17,data!$A:$R,MATCH(F$16,data!$1:$1,FALSE),FALSE)</f>
        <v>11</v>
      </c>
      <c r="G23" s="1">
        <f>VLOOKUP($C23&amp;"-"&amp;$B$16&amp;"-"&amp;$B$17,data!$A:$R,MATCH(G$16,data!$1:$1,FALSE),FALSE)</f>
        <v>28</v>
      </c>
      <c r="H23" s="1">
        <f>VLOOKUP($C23&amp;"-"&amp;$B$16&amp;"-"&amp;$B$17,data!$A:$R,MATCH(H$16,data!$1:$1,FALSE),FALSE)</f>
        <v>23</v>
      </c>
      <c r="I23" s="7">
        <f t="shared" si="1"/>
        <v>2</v>
      </c>
      <c r="J23" s="10">
        <f t="shared" si="2"/>
        <v>1</v>
      </c>
      <c r="K23" s="11"/>
    </row>
    <row r="24" spans="1:11">
      <c r="C24">
        <v>2047</v>
      </c>
      <c r="D24">
        <v>11</v>
      </c>
      <c r="E24" s="1">
        <f>VLOOKUP($C24&amp;"-"&amp;$B$16&amp;"-"&amp;$B$17,data!$A:$R,MATCH(E$16,data!$1:$1,FALSE),FALSE)</f>
        <v>13</v>
      </c>
      <c r="F24" s="1">
        <f>VLOOKUP($C24&amp;"-"&amp;$B$16&amp;"-"&amp;$B$17,data!$A:$R,MATCH(F$16,data!$1:$1,FALSE),FALSE)</f>
        <v>12</v>
      </c>
      <c r="G24" s="1">
        <f>VLOOKUP($C24&amp;"-"&amp;$B$16&amp;"-"&amp;$B$17,data!$A:$R,MATCH(G$16,data!$1:$1,FALSE),FALSE)</f>
        <v>30</v>
      </c>
      <c r="H24" s="1">
        <f>VLOOKUP($C24&amp;"-"&amp;$B$16&amp;"-"&amp;$B$17,data!$A:$R,MATCH(H$16,data!$1:$1,FALSE),FALSE)</f>
        <v>25</v>
      </c>
      <c r="I24" s="7">
        <f t="shared" si="1"/>
        <v>2</v>
      </c>
      <c r="J24" s="10">
        <f t="shared" si="2"/>
        <v>1</v>
      </c>
      <c r="K24" s="11"/>
    </row>
    <row r="25" spans="1:11">
      <c r="C25">
        <v>4095</v>
      </c>
      <c r="D25">
        <v>12</v>
      </c>
      <c r="E25" s="1">
        <f>VLOOKUP($C25&amp;"-"&amp;$B$16&amp;"-"&amp;$B$17,data!$A:$R,MATCH(E$16,data!$1:$1,FALSE),FALSE)</f>
        <v>14</v>
      </c>
      <c r="F25" s="1">
        <f>VLOOKUP($C25&amp;"-"&amp;$B$16&amp;"-"&amp;$B$17,data!$A:$R,MATCH(F$16,data!$1:$1,FALSE),FALSE)</f>
        <v>13</v>
      </c>
      <c r="G25" s="1">
        <f>VLOOKUP($C25&amp;"-"&amp;$B$16&amp;"-"&amp;$B$17,data!$A:$R,MATCH(G$16,data!$1:$1,FALSE),FALSE)</f>
        <v>32</v>
      </c>
      <c r="H25" s="1">
        <f>VLOOKUP($C25&amp;"-"&amp;$B$16&amp;"-"&amp;$B$17,data!$A:$R,MATCH(H$16,data!$1:$1,FALSE),FALSE)</f>
        <v>27</v>
      </c>
      <c r="I25" s="7">
        <f t="shared" si="1"/>
        <v>2</v>
      </c>
      <c r="J25" s="10">
        <f t="shared" si="2"/>
        <v>1</v>
      </c>
      <c r="K25" s="11"/>
    </row>
    <row r="26" spans="1:11">
      <c r="C26">
        <v>8191</v>
      </c>
      <c r="D26">
        <v>13</v>
      </c>
      <c r="E26" s="1">
        <f>VLOOKUP($C26&amp;"-"&amp;$B$16&amp;"-"&amp;$B$17,data!$A:$R,MATCH(E$16,data!$1:$1,FALSE),FALSE)</f>
        <v>15</v>
      </c>
      <c r="F26" s="1">
        <f>VLOOKUP($C26&amp;"-"&amp;$B$16&amp;"-"&amp;$B$17,data!$A:$R,MATCH(F$16,data!$1:$1,FALSE),FALSE)</f>
        <v>15</v>
      </c>
      <c r="G26" s="1">
        <f>VLOOKUP($C26&amp;"-"&amp;$B$16&amp;"-"&amp;$B$17,data!$A:$R,MATCH(G$16,data!$1:$1,FALSE),FALSE)</f>
        <v>34</v>
      </c>
      <c r="H26" s="1">
        <f>VLOOKUP($C26&amp;"-"&amp;$B$16&amp;"-"&amp;$B$17,data!$A:$R,MATCH(H$16,data!$1:$1,FALSE),FALSE)</f>
        <v>29</v>
      </c>
      <c r="I26" s="7">
        <f t="shared" si="1"/>
        <v>0</v>
      </c>
      <c r="J26" s="10">
        <f t="shared" si="2"/>
        <v>-1</v>
      </c>
      <c r="K26" s="11"/>
    </row>
    <row r="31" spans="1:11">
      <c r="A31" t="s">
        <v>2</v>
      </c>
      <c r="B31" s="2">
        <f>alpha</f>
        <v>0.2</v>
      </c>
      <c r="C31" s="3" t="s">
        <v>1</v>
      </c>
      <c r="D31" s="3" t="s">
        <v>8</v>
      </c>
      <c r="E31" s="3" t="s">
        <v>5</v>
      </c>
      <c r="F31" s="3" t="s">
        <v>24</v>
      </c>
      <c r="G31" s="3" t="s">
        <v>26</v>
      </c>
      <c r="H31" s="3" t="s">
        <v>28</v>
      </c>
      <c r="I31" s="17" t="s">
        <v>42</v>
      </c>
      <c r="J31" s="3" t="s">
        <v>43</v>
      </c>
    </row>
    <row r="32" spans="1:11">
      <c r="A32" t="s">
        <v>21</v>
      </c>
      <c r="B32" s="2" t="str">
        <f>B17</f>
        <v>AVL</v>
      </c>
      <c r="C32">
        <v>15</v>
      </c>
      <c r="D32">
        <v>4</v>
      </c>
      <c r="E32" s="8">
        <f>VLOOKUP($C32&amp;"-"&amp;$B$16&amp;"-"&amp;$B$17,data!$A:$R,MATCH(E$31,data!$1:$1,FALSE),FALSE)</f>
        <v>3.3902800000000002</v>
      </c>
      <c r="F32" s="8">
        <f>VLOOKUP($C32&amp;"-"&amp;$B$16&amp;"-"&amp;$B$17,data!$A:$R,MATCH(F$31,data!$1:$1,FALSE),FALSE)</f>
        <v>3.96333</v>
      </c>
      <c r="G32" s="8">
        <f>VLOOKUP($C32&amp;"-"&amp;$B$16&amp;"-"&amp;$B$17,data!$A:$R,MATCH(G$31,data!$1:$1,FALSE),FALSE)</f>
        <v>10.277799999999999</v>
      </c>
      <c r="H32" s="8">
        <f>VLOOKUP($C32&amp;"-"&amp;$B$16&amp;"-"&amp;$B$17,data!$A:$R,MATCH(H$31,data!$1:$1,FALSE),FALSE)</f>
        <v>7.6555600000000004</v>
      </c>
      <c r="I32" s="10">
        <f>G32-2*F32</f>
        <v>2.3511399999999991</v>
      </c>
      <c r="J32" s="11">
        <f>H32-2*E32</f>
        <v>0.875</v>
      </c>
    </row>
    <row r="33" spans="1:10">
      <c r="A33" s="7"/>
      <c r="B33" s="7"/>
      <c r="C33">
        <v>31</v>
      </c>
      <c r="D33">
        <v>5</v>
      </c>
      <c r="E33" s="8">
        <f>VLOOKUP($C33&amp;"-"&amp;$B$16&amp;"-"&amp;$B$17,data!$A:$R,MATCH(E$31,data!$1:$1,FALSE),FALSE)</f>
        <v>4.3481199999999998</v>
      </c>
      <c r="F33" s="8">
        <f>VLOOKUP($C33&amp;"-"&amp;$B$16&amp;"-"&amp;$B$17,data!$A:$R,MATCH(F$31,data!$1:$1,FALSE),FALSE)</f>
        <v>5</v>
      </c>
      <c r="G33" s="8">
        <f>VLOOKUP($C33&amp;"-"&amp;$B$16&amp;"-"&amp;$B$17,data!$A:$R,MATCH(G$31,data!$1:$1,FALSE),FALSE)</f>
        <v>12.747299999999999</v>
      </c>
      <c r="H33" s="8">
        <f>VLOOKUP($C33&amp;"-"&amp;$B$16&amp;"-"&amp;$B$17,data!$A:$R,MATCH(H$31,data!$1:$1,FALSE),FALSE)</f>
        <v>9.5698899999999991</v>
      </c>
      <c r="I33" s="10">
        <f t="shared" ref="I33:I41" si="3">G33-2*F33</f>
        <v>2.7472999999999992</v>
      </c>
      <c r="J33" s="11">
        <f t="shared" ref="J33:J41" si="4">H33-2*E33</f>
        <v>0.87364999999999959</v>
      </c>
    </row>
    <row r="34" spans="1:10">
      <c r="A34" s="7"/>
      <c r="B34" s="7"/>
      <c r="C34">
        <v>63</v>
      </c>
      <c r="D34">
        <v>6</v>
      </c>
      <c r="E34" s="8">
        <f>VLOOKUP($C34&amp;"-"&amp;$B$16&amp;"-"&amp;$B$17,data!$A:$R,MATCH(E$31,data!$1:$1,FALSE),FALSE)</f>
        <v>5.2222200000000001</v>
      </c>
      <c r="F34" s="8">
        <f>VLOOKUP($C34&amp;"-"&amp;$B$16&amp;"-"&amp;$B$17,data!$A:$R,MATCH(F$31,data!$1:$1,FALSE),FALSE)</f>
        <v>6.0314800000000002</v>
      </c>
      <c r="G34" s="8">
        <f>VLOOKUP($C34&amp;"-"&amp;$B$16&amp;"-"&amp;$B$17,data!$A:$R,MATCH(G$31,data!$1:$1,FALSE),FALSE)</f>
        <v>14.746</v>
      </c>
      <c r="H34" s="8">
        <f>VLOOKUP($C34&amp;"-"&amp;$B$16&amp;"-"&amp;$B$17,data!$A:$R,MATCH(H$31,data!$1:$1,FALSE),FALSE)</f>
        <v>11.664</v>
      </c>
      <c r="I34" s="10">
        <f t="shared" si="3"/>
        <v>2.6830400000000001</v>
      </c>
      <c r="J34" s="11">
        <f t="shared" si="4"/>
        <v>1.2195599999999995</v>
      </c>
    </row>
    <row r="35" spans="1:10">
      <c r="C35">
        <v>127</v>
      </c>
      <c r="D35">
        <v>7</v>
      </c>
      <c r="E35" s="8">
        <f>VLOOKUP($C35&amp;"-"&amp;$B$16&amp;"-"&amp;$B$17,data!$A:$R,MATCH(E$31,data!$1:$1,FALSE),FALSE)</f>
        <v>6.2196499999999997</v>
      </c>
      <c r="F35" s="8">
        <f>VLOOKUP($C35&amp;"-"&amp;$B$16&amp;"-"&amp;$B$17,data!$A:$R,MATCH(F$31,data!$1:$1,FALSE),FALSE)</f>
        <v>7.1364799999999997</v>
      </c>
      <c r="G35" s="8">
        <f>VLOOKUP($C35&amp;"-"&amp;$B$16&amp;"-"&amp;$B$17,data!$A:$R,MATCH(G$31,data!$1:$1,FALSE),FALSE)</f>
        <v>16.9239</v>
      </c>
      <c r="H35" s="8">
        <f>VLOOKUP($C35&amp;"-"&amp;$B$16&amp;"-"&amp;$B$17,data!$A:$R,MATCH(H$31,data!$1:$1,FALSE),FALSE)</f>
        <v>13.809699999999999</v>
      </c>
      <c r="I35" s="10">
        <f t="shared" si="3"/>
        <v>2.6509400000000003</v>
      </c>
      <c r="J35" s="11">
        <f t="shared" si="4"/>
        <v>1.3704000000000001</v>
      </c>
    </row>
    <row r="36" spans="1:10">
      <c r="C36">
        <v>255</v>
      </c>
      <c r="D36">
        <v>8</v>
      </c>
      <c r="E36" s="8">
        <f>VLOOKUP($C36&amp;"-"&amp;$B$16&amp;"-"&amp;$B$17,data!$A:$R,MATCH(E$31,data!$1:$1,FALSE),FALSE)</f>
        <v>7.20899</v>
      </c>
      <c r="F36" s="8">
        <f>VLOOKUP($C36&amp;"-"&amp;$B$16&amp;"-"&amp;$B$17,data!$A:$R,MATCH(F$31,data!$1:$1,FALSE),FALSE)</f>
        <v>8.7462700000000009</v>
      </c>
      <c r="G36" s="8">
        <f>VLOOKUP($C36&amp;"-"&amp;$B$16&amp;"-"&amp;$B$17,data!$A:$R,MATCH(G$31,data!$1:$1,FALSE),FALSE)</f>
        <v>18.875800000000002</v>
      </c>
      <c r="H36" s="8">
        <f>VLOOKUP($C36&amp;"-"&amp;$B$16&amp;"-"&amp;$B$17,data!$A:$R,MATCH(H$31,data!$1:$1,FALSE),FALSE)</f>
        <v>15.8124</v>
      </c>
      <c r="I36" s="10">
        <f t="shared" si="3"/>
        <v>1.3832599999999999</v>
      </c>
      <c r="J36" s="11">
        <f t="shared" si="4"/>
        <v>1.3944200000000002</v>
      </c>
    </row>
    <row r="37" spans="1:10">
      <c r="C37">
        <v>511</v>
      </c>
      <c r="D37">
        <v>9</v>
      </c>
      <c r="E37" s="8">
        <f>VLOOKUP($C37&amp;"-"&amp;$B$16&amp;"-"&amp;$B$17,data!$A:$R,MATCH(E$31,data!$1:$1,FALSE),FALSE)</f>
        <v>8.2103699999999993</v>
      </c>
      <c r="F37" s="8">
        <f>VLOOKUP($C37&amp;"-"&amp;$B$16&amp;"-"&amp;$B$17,data!$A:$R,MATCH(F$31,data!$1:$1,FALSE),FALSE)</f>
        <v>9.9053199999999997</v>
      </c>
      <c r="G37" s="8">
        <f>VLOOKUP($C37&amp;"-"&amp;$B$16&amp;"-"&amp;$B$17,data!$A:$R,MATCH(G$31,data!$1:$1,FALSE),FALSE)</f>
        <v>20.912600000000001</v>
      </c>
      <c r="H37" s="8">
        <f>VLOOKUP($C37&amp;"-"&amp;$B$16&amp;"-"&amp;$B$17,data!$A:$R,MATCH(H$31,data!$1:$1,FALSE),FALSE)</f>
        <v>17.800699999999999</v>
      </c>
      <c r="I37" s="10">
        <f t="shared" si="3"/>
        <v>1.1019600000000018</v>
      </c>
      <c r="J37" s="11">
        <f t="shared" si="4"/>
        <v>1.3799600000000005</v>
      </c>
    </row>
    <row r="38" spans="1:10">
      <c r="C38">
        <v>1023</v>
      </c>
      <c r="D38">
        <v>10</v>
      </c>
      <c r="E38" s="8">
        <f>VLOOKUP($C38&amp;"-"&amp;$B$16&amp;"-"&amp;$B$17,data!$A:$R,MATCH(E$31,data!$1:$1,FALSE),FALSE)</f>
        <v>9.2264199999999992</v>
      </c>
      <c r="F38" s="8">
        <f>VLOOKUP($C38&amp;"-"&amp;$B$16&amp;"-"&amp;$B$17,data!$A:$R,MATCH(F$31,data!$1:$1,FALSE),FALSE)</f>
        <v>11</v>
      </c>
      <c r="G38" s="8">
        <f>VLOOKUP($C38&amp;"-"&amp;$B$16&amp;"-"&amp;$B$17,data!$A:$R,MATCH(G$31,data!$1:$1,FALSE),FALSE)</f>
        <v>22.913799999999998</v>
      </c>
      <c r="H38" s="8">
        <f>VLOOKUP($C38&amp;"-"&amp;$B$16&amp;"-"&amp;$B$17,data!$A:$R,MATCH(H$31,data!$1:$1,FALSE),FALSE)</f>
        <v>19.834099999999999</v>
      </c>
      <c r="I38" s="10">
        <f t="shared" si="3"/>
        <v>0.91379999999999839</v>
      </c>
      <c r="J38" s="11">
        <f t="shared" si="4"/>
        <v>1.381260000000001</v>
      </c>
    </row>
    <row r="39" spans="1:10">
      <c r="C39">
        <v>2047</v>
      </c>
      <c r="D39">
        <v>11</v>
      </c>
      <c r="E39" s="8">
        <f>VLOOKUP($C39&amp;"-"&amp;$B$16&amp;"-"&amp;$B$17,data!$A:$R,MATCH(E$31,data!$1:$1,FALSE),FALSE)</f>
        <v>10.2226</v>
      </c>
      <c r="F39" s="8">
        <f>VLOOKUP($C39&amp;"-"&amp;$B$16&amp;"-"&amp;$B$17,data!$A:$R,MATCH(F$31,data!$1:$1,FALSE),FALSE)</f>
        <v>12</v>
      </c>
      <c r="G39" s="8">
        <f>VLOOKUP($C39&amp;"-"&amp;$B$16&amp;"-"&amp;$B$17,data!$A:$R,MATCH(G$31,data!$1:$1,FALSE),FALSE)</f>
        <v>24.959700000000002</v>
      </c>
      <c r="H39" s="8">
        <f>VLOOKUP($C39&amp;"-"&amp;$B$16&amp;"-"&amp;$B$17,data!$A:$R,MATCH(H$31,data!$1:$1,FALSE),FALSE)</f>
        <v>21.8733</v>
      </c>
      <c r="I39" s="10">
        <f t="shared" si="3"/>
        <v>0.95970000000000155</v>
      </c>
      <c r="J39" s="11">
        <f t="shared" si="4"/>
        <v>1.4281000000000006</v>
      </c>
    </row>
    <row r="40" spans="1:10">
      <c r="C40">
        <v>4095</v>
      </c>
      <c r="D40">
        <v>12</v>
      </c>
      <c r="E40" s="8">
        <f>VLOOKUP($C40&amp;"-"&amp;$B$16&amp;"-"&amp;$B$17,data!$A:$R,MATCH(E$31,data!$1:$1,FALSE),FALSE)</f>
        <v>11.245900000000001</v>
      </c>
      <c r="F40" s="8">
        <f>VLOOKUP($C40&amp;"-"&amp;$B$16&amp;"-"&amp;$B$17,data!$A:$R,MATCH(F$31,data!$1:$1,FALSE),FALSE)</f>
        <v>13</v>
      </c>
      <c r="G40" s="8">
        <f>VLOOKUP($C40&amp;"-"&amp;$B$16&amp;"-"&amp;$B$17,data!$A:$R,MATCH(G$31,data!$1:$1,FALSE),FALSE)</f>
        <v>27.013999999999999</v>
      </c>
      <c r="H40" s="8">
        <f>VLOOKUP($C40&amp;"-"&amp;$B$16&amp;"-"&amp;$B$17,data!$A:$R,MATCH(H$31,data!$1:$1,FALSE),FALSE)</f>
        <v>23.915299999999998</v>
      </c>
      <c r="I40" s="10">
        <f t="shared" si="3"/>
        <v>1.0139999999999993</v>
      </c>
      <c r="J40" s="11">
        <f t="shared" si="4"/>
        <v>1.4234999999999971</v>
      </c>
    </row>
    <row r="41" spans="1:10">
      <c r="C41">
        <v>8191</v>
      </c>
      <c r="D41">
        <v>13</v>
      </c>
      <c r="E41" s="8">
        <f>VLOOKUP($C41&amp;"-"&amp;$B$16&amp;"-"&amp;$B$17,data!$A:$R,MATCH(E$31,data!$1:$1,FALSE),FALSE)</f>
        <v>12.2577</v>
      </c>
      <c r="F41" s="8">
        <f>VLOOKUP($C41&amp;"-"&amp;$B$16&amp;"-"&amp;$B$17,data!$A:$R,MATCH(F$31,data!$1:$1,FALSE),FALSE)</f>
        <v>14.0017</v>
      </c>
      <c r="G41" s="8">
        <f>VLOOKUP($C41&amp;"-"&amp;$B$16&amp;"-"&amp;$B$17,data!$A:$R,MATCH(G$31,data!$1:$1,FALSE),FALSE)</f>
        <v>29.026599999999998</v>
      </c>
      <c r="H41" s="8">
        <f>VLOOKUP($C41&amp;"-"&amp;$B$16&amp;"-"&amp;$B$17,data!$A:$R,MATCH(H$31,data!$1:$1,FALSE),FALSE)</f>
        <v>25.939699999999998</v>
      </c>
      <c r="I41" s="10">
        <f t="shared" si="3"/>
        <v>1.0231999999999992</v>
      </c>
      <c r="J41" s="11">
        <f t="shared" si="4"/>
        <v>1.4242999999999988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90FFB-FE99-4F59-B32D-27561B0A65C5}">
  <dimension ref="A1:L41"/>
  <sheetViews>
    <sheetView topLeftCell="B25" workbookViewId="0">
      <selection activeCell="K33" sqref="K33"/>
    </sheetView>
  </sheetViews>
  <sheetFormatPr defaultRowHeight="15.5"/>
  <cols>
    <col min="1" max="1" width="8.9140625" bestFit="1" customWidth="1"/>
    <col min="2" max="2" width="5.5" bestFit="1" customWidth="1"/>
    <col min="3" max="3" width="4.75" bestFit="1" customWidth="1"/>
    <col min="4" max="4" width="5.4140625" bestFit="1" customWidth="1"/>
    <col min="5" max="5" width="13.6640625" bestFit="1" customWidth="1"/>
    <col min="6" max="6" width="13.58203125" bestFit="1" customWidth="1"/>
    <col min="7" max="7" width="13" bestFit="1" customWidth="1"/>
    <col min="8" max="8" width="13.58203125" bestFit="1" customWidth="1"/>
    <col min="9" max="10" width="8.6640625" style="7" customWidth="1"/>
    <col min="11" max="12" width="8.6640625" style="11" customWidth="1"/>
  </cols>
  <sheetData>
    <row r="1" spans="1:12">
      <c r="A1" t="s">
        <v>1</v>
      </c>
      <c r="B1" s="2">
        <f>n</f>
        <v>4095</v>
      </c>
      <c r="D1" s="3" t="s">
        <v>2</v>
      </c>
      <c r="E1" s="3" t="s">
        <v>5</v>
      </c>
      <c r="F1" s="3" t="s">
        <v>24</v>
      </c>
      <c r="G1" s="3" t="s">
        <v>26</v>
      </c>
      <c r="H1" s="3" t="s">
        <v>28</v>
      </c>
      <c r="I1" s="17" t="s">
        <v>39</v>
      </c>
      <c r="J1" s="17" t="s">
        <v>35</v>
      </c>
      <c r="K1" s="9" t="s">
        <v>36</v>
      </c>
      <c r="L1" s="9" t="s">
        <v>38</v>
      </c>
    </row>
    <row r="2" spans="1:12">
      <c r="A2" t="s">
        <v>21</v>
      </c>
      <c r="B2" s="2" t="s">
        <v>33</v>
      </c>
      <c r="D2">
        <v>0.1</v>
      </c>
      <c r="E2" s="8">
        <f>VLOOKUP($B$1&amp;"-"&amp;$D2&amp;"-"&amp;$B$2,data!$A:$R,MATCH(E$1,data!$1:$1,FALSE),FALSE)</f>
        <v>15.134499999999999</v>
      </c>
      <c r="F2" s="8">
        <f>VLOOKUP($B$1&amp;"-"&amp;$D2&amp;"-"&amp;$B$2,data!$A:$R,MATCH(F$1,data!$1:$1,FALSE),FALSE)</f>
        <v>26.800799999999999</v>
      </c>
      <c r="G2" s="8">
        <f>VLOOKUP($B$1&amp;"-"&amp;$D2&amp;"-"&amp;$B$2,data!$A:$R,MATCH(G$1,data!$1:$1,FALSE),FALSE)</f>
        <v>19.1112</v>
      </c>
      <c r="H2" s="8">
        <f>VLOOKUP($B$1&amp;"-"&amp;$D2&amp;"-"&amp;$B$2,data!$A:$R,MATCH(H$1,data!$1:$1,FALSE),FALSE)</f>
        <v>17.1036</v>
      </c>
      <c r="I2" s="8">
        <f>D2*0.5*(G2+H2)+(1-D2)*E2</f>
        <v>15.431789999999999</v>
      </c>
      <c r="J2" s="10">
        <f>F2/12</f>
        <v>2.2334000000000001</v>
      </c>
      <c r="K2" s="11">
        <f>MAX(E2,G2,H2)/12</f>
        <v>1.5926</v>
      </c>
      <c r="L2" s="11">
        <f>H2-E2</f>
        <v>1.969100000000001</v>
      </c>
    </row>
    <row r="3" spans="1:12">
      <c r="D3">
        <v>0.2</v>
      </c>
      <c r="E3" s="8">
        <f>VLOOKUP($B$1&amp;"-"&amp;$D3&amp;"-"&amp;$B$2,data!$A:$R,MATCH(E$1,data!$1:$1,FALSE),FALSE)</f>
        <v>14.9771</v>
      </c>
      <c r="F3" s="8">
        <f>VLOOKUP($B$1&amp;"-"&amp;$D3&amp;"-"&amp;$B$2,data!$A:$R,MATCH(F$1,data!$1:$1,FALSE),FALSE)</f>
        <v>28.238299999999999</v>
      </c>
      <c r="G3" s="8">
        <f>VLOOKUP($B$1&amp;"-"&amp;$D3&amp;"-"&amp;$B$2,data!$A:$R,MATCH(G$1,data!$1:$1,FALSE),FALSE)</f>
        <v>18.997699999999998</v>
      </c>
      <c r="H3" s="8">
        <f>VLOOKUP($B$1&amp;"-"&amp;$D3&amp;"-"&amp;$B$2,data!$A:$R,MATCH(H$1,data!$1:$1,FALSE),FALSE)</f>
        <v>16.968</v>
      </c>
      <c r="I3" s="8">
        <f t="shared" ref="I3:I10" si="0">D3*0.5*(G3+H3)+(1-D3)*E3</f>
        <v>15.578250000000001</v>
      </c>
      <c r="J3" s="10">
        <f t="shared" ref="J3:J10" si="1">F3/12</f>
        <v>2.3531916666666666</v>
      </c>
      <c r="K3" s="11">
        <f t="shared" ref="K3:K10" si="2">MAX(E3,G3,H3)/12</f>
        <v>1.5831416666666664</v>
      </c>
      <c r="L3" s="11">
        <f t="shared" ref="L3:L10" si="3">H3-E3</f>
        <v>1.9908999999999999</v>
      </c>
    </row>
    <row r="4" spans="1:12">
      <c r="D4">
        <v>0.3</v>
      </c>
      <c r="E4" s="8">
        <f>VLOOKUP($B$1&amp;"-"&amp;$D4&amp;"-"&amp;$B$2,data!$A:$R,MATCH(E$1,data!$1:$1,FALSE),FALSE)</f>
        <v>14.6816</v>
      </c>
      <c r="F4" s="8">
        <f>VLOOKUP($B$1&amp;"-"&amp;$D4&amp;"-"&amp;$B$2,data!$A:$R,MATCH(F$1,data!$1:$1,FALSE),FALSE)</f>
        <v>26.263000000000002</v>
      </c>
      <c r="G4" s="8">
        <f>VLOOKUP($B$1&amp;"-"&amp;$D4&amp;"-"&amp;$B$2,data!$A:$R,MATCH(G$1,data!$1:$1,FALSE),FALSE)</f>
        <v>18.707599999999999</v>
      </c>
      <c r="H4" s="8">
        <f>VLOOKUP($B$1&amp;"-"&amp;$D4&amp;"-"&amp;$B$2,data!$A:$R,MATCH(H$1,data!$1:$1,FALSE),FALSE)</f>
        <v>16.661200000000001</v>
      </c>
      <c r="I4" s="8">
        <f t="shared" si="0"/>
        <v>15.582439999999998</v>
      </c>
      <c r="J4" s="10">
        <f t="shared" si="1"/>
        <v>2.1885833333333333</v>
      </c>
      <c r="K4" s="11">
        <f t="shared" si="2"/>
        <v>1.5589666666666666</v>
      </c>
      <c r="L4" s="11">
        <f t="shared" si="3"/>
        <v>1.9796000000000014</v>
      </c>
    </row>
    <row r="5" spans="1:12">
      <c r="D5">
        <v>0.4</v>
      </c>
      <c r="E5" s="8">
        <f>VLOOKUP($B$1&amp;"-"&amp;$D5&amp;"-"&amp;$B$2,data!$A:$R,MATCH(E$1,data!$1:$1,FALSE),FALSE)</f>
        <v>15.1477</v>
      </c>
      <c r="F5" s="8">
        <f>VLOOKUP($B$1&amp;"-"&amp;$D5&amp;"-"&amp;$B$2,data!$A:$R,MATCH(F$1,data!$1:$1,FALSE),FALSE)</f>
        <v>27.105499999999999</v>
      </c>
      <c r="G5" s="8">
        <f>VLOOKUP($B$1&amp;"-"&amp;$D5&amp;"-"&amp;$B$2,data!$A:$R,MATCH(G$1,data!$1:$1,FALSE),FALSE)</f>
        <v>19.163699999999999</v>
      </c>
      <c r="H5" s="8">
        <f>VLOOKUP($B$1&amp;"-"&amp;$D5&amp;"-"&amp;$B$2,data!$A:$R,MATCH(H$1,data!$1:$1,FALSE),FALSE)</f>
        <v>17.1541</v>
      </c>
      <c r="I5" s="8">
        <f t="shared" si="0"/>
        <v>16.352180000000001</v>
      </c>
      <c r="J5" s="10">
        <f t="shared" si="1"/>
        <v>2.2587916666666668</v>
      </c>
      <c r="K5" s="11">
        <f t="shared" si="2"/>
        <v>1.5969749999999998</v>
      </c>
      <c r="L5" s="11">
        <f t="shared" si="3"/>
        <v>2.0063999999999993</v>
      </c>
    </row>
    <row r="6" spans="1:12">
      <c r="D6">
        <v>0.5</v>
      </c>
      <c r="E6" s="8">
        <f>VLOOKUP($B$1&amp;"-"&amp;$D6&amp;"-"&amp;$B$2,data!$A:$R,MATCH(E$1,data!$1:$1,FALSE),FALSE)</f>
        <v>14.579599999999999</v>
      </c>
      <c r="F6" s="8">
        <f>VLOOKUP($B$1&amp;"-"&amp;$D6&amp;"-"&amp;$B$2,data!$A:$R,MATCH(F$1,data!$1:$1,FALSE),FALSE)</f>
        <v>25.818999999999999</v>
      </c>
      <c r="G6" s="8">
        <f>VLOOKUP($B$1&amp;"-"&amp;$D6&amp;"-"&amp;$B$2,data!$A:$R,MATCH(G$1,data!$1:$1,FALSE),FALSE)</f>
        <v>18.599299999999999</v>
      </c>
      <c r="H6" s="8">
        <f>VLOOKUP($B$1&amp;"-"&amp;$D6&amp;"-"&amp;$B$2,data!$A:$R,MATCH(H$1,data!$1:$1,FALSE),FALSE)</f>
        <v>16.5808</v>
      </c>
      <c r="I6" s="8">
        <f t="shared" si="0"/>
        <v>16.084824999999999</v>
      </c>
      <c r="J6" s="10">
        <f t="shared" si="1"/>
        <v>2.1515833333333334</v>
      </c>
      <c r="K6" s="11">
        <f t="shared" si="2"/>
        <v>1.5499416666666666</v>
      </c>
      <c r="L6" s="11">
        <f t="shared" si="3"/>
        <v>2.0012000000000008</v>
      </c>
    </row>
    <row r="7" spans="1:12">
      <c r="D7">
        <v>0.6</v>
      </c>
      <c r="E7" s="8">
        <f>VLOOKUP($B$1&amp;"-"&amp;$D7&amp;"-"&amp;$B$2,data!$A:$R,MATCH(E$1,data!$1:$1,FALSE),FALSE)</f>
        <v>15.1365</v>
      </c>
      <c r="F7" s="8">
        <f>VLOOKUP($B$1&amp;"-"&amp;$D7&amp;"-"&amp;$B$2,data!$A:$R,MATCH(F$1,data!$1:$1,FALSE),FALSE)</f>
        <v>26.8599</v>
      </c>
      <c r="G7" s="8">
        <f>VLOOKUP($B$1&amp;"-"&amp;$D7&amp;"-"&amp;$B$2,data!$A:$R,MATCH(G$1,data!$1:$1,FALSE),FALSE)</f>
        <v>19.142299999999999</v>
      </c>
      <c r="H7" s="8">
        <f>VLOOKUP($B$1&amp;"-"&amp;$D7&amp;"-"&amp;$B$2,data!$A:$R,MATCH(H$1,data!$1:$1,FALSE),FALSE)</f>
        <v>17.119</v>
      </c>
      <c r="I7" s="8">
        <f t="shared" si="0"/>
        <v>16.93299</v>
      </c>
      <c r="J7" s="10">
        <f t="shared" si="1"/>
        <v>2.2383250000000001</v>
      </c>
      <c r="K7" s="11">
        <f t="shared" si="2"/>
        <v>1.5951916666666666</v>
      </c>
      <c r="L7" s="11">
        <f t="shared" si="3"/>
        <v>1.9824999999999999</v>
      </c>
    </row>
    <row r="8" spans="1:12">
      <c r="D8">
        <v>0.7</v>
      </c>
      <c r="E8" s="8">
        <f>VLOOKUP($B$1&amp;"-"&amp;$D8&amp;"-"&amp;$B$2,data!$A:$R,MATCH(E$1,data!$1:$1,FALSE),FALSE)</f>
        <v>15.148300000000001</v>
      </c>
      <c r="F8" s="8">
        <f>VLOOKUP($B$1&amp;"-"&amp;$D8&amp;"-"&amp;$B$2,data!$A:$R,MATCH(F$1,data!$1:$1,FALSE),FALSE)</f>
        <v>27.2027</v>
      </c>
      <c r="G8" s="8">
        <f>VLOOKUP($B$1&amp;"-"&amp;$D8&amp;"-"&amp;$B$2,data!$A:$R,MATCH(G$1,data!$1:$1,FALSE),FALSE)</f>
        <v>19.152799999999999</v>
      </c>
      <c r="H8" s="8">
        <f>VLOOKUP($B$1&amp;"-"&amp;$D8&amp;"-"&amp;$B$2,data!$A:$R,MATCH(H$1,data!$1:$1,FALSE),FALSE)</f>
        <v>17.1496</v>
      </c>
      <c r="I8" s="8">
        <f t="shared" si="0"/>
        <v>17.250329999999998</v>
      </c>
      <c r="J8" s="10">
        <f t="shared" si="1"/>
        <v>2.2668916666666665</v>
      </c>
      <c r="K8" s="11">
        <f t="shared" si="2"/>
        <v>1.5960666666666665</v>
      </c>
      <c r="L8" s="11">
        <f t="shared" si="3"/>
        <v>2.0012999999999987</v>
      </c>
    </row>
    <row r="9" spans="1:12">
      <c r="D9">
        <v>0.8</v>
      </c>
      <c r="E9" s="8">
        <f>VLOOKUP($B$1&amp;"-"&amp;$D9&amp;"-"&amp;$B$2,data!$A:$R,MATCH(E$1,data!$1:$1,FALSE),FALSE)</f>
        <v>14.6822</v>
      </c>
      <c r="F9" s="8">
        <f>VLOOKUP($B$1&amp;"-"&amp;$D9&amp;"-"&amp;$B$2,data!$A:$R,MATCH(F$1,data!$1:$1,FALSE),FALSE)</f>
        <v>26.2866</v>
      </c>
      <c r="G9" s="8">
        <f>VLOOKUP($B$1&amp;"-"&amp;$D9&amp;"-"&amp;$B$2,data!$A:$R,MATCH(G$1,data!$1:$1,FALSE),FALSE)</f>
        <v>18.686800000000002</v>
      </c>
      <c r="H9" s="8">
        <f>VLOOKUP($B$1&amp;"-"&amp;$D9&amp;"-"&amp;$B$2,data!$A:$R,MATCH(H$1,data!$1:$1,FALSE),FALSE)</f>
        <v>16.695399999999999</v>
      </c>
      <c r="I9" s="8">
        <f t="shared" si="0"/>
        <v>17.089320000000001</v>
      </c>
      <c r="J9" s="10">
        <f t="shared" si="1"/>
        <v>2.19055</v>
      </c>
      <c r="K9" s="11">
        <f t="shared" si="2"/>
        <v>1.5572333333333335</v>
      </c>
      <c r="L9" s="11">
        <f t="shared" si="3"/>
        <v>2.0131999999999994</v>
      </c>
    </row>
    <row r="10" spans="1:12">
      <c r="D10">
        <v>0.9</v>
      </c>
      <c r="E10" s="8">
        <f>VLOOKUP($B$1&amp;"-"&amp;$D10&amp;"-"&amp;$B$2,data!$A:$R,MATCH(E$1,data!$1:$1,FALSE),FALSE)</f>
        <v>14.766</v>
      </c>
      <c r="F10" s="8">
        <f>VLOOKUP($B$1&amp;"-"&amp;$D10&amp;"-"&amp;$B$2,data!$A:$R,MATCH(F$1,data!$1:$1,FALSE),FALSE)</f>
        <v>26.697199999999999</v>
      </c>
      <c r="G10" s="8">
        <f>VLOOKUP($B$1&amp;"-"&amp;$D10&amp;"-"&amp;$B$2,data!$A:$R,MATCH(G$1,data!$1:$1,FALSE),FALSE)</f>
        <v>18.796500000000002</v>
      </c>
      <c r="H10" s="8">
        <f>VLOOKUP($B$1&amp;"-"&amp;$D10&amp;"-"&amp;$B$2,data!$A:$R,MATCH(H$1,data!$1:$1,FALSE),FALSE)</f>
        <v>16.7896</v>
      </c>
      <c r="I10" s="8">
        <f t="shared" si="0"/>
        <v>17.490345000000001</v>
      </c>
      <c r="J10" s="10">
        <f t="shared" si="1"/>
        <v>2.2247666666666666</v>
      </c>
      <c r="K10" s="11">
        <f t="shared" si="2"/>
        <v>1.5663750000000001</v>
      </c>
      <c r="L10" s="11">
        <f t="shared" si="3"/>
        <v>2.0236000000000001</v>
      </c>
    </row>
    <row r="11" spans="1:12" s="7" customFormat="1">
      <c r="J11" s="10">
        <f>AVERAGE(J2:J10)</f>
        <v>2.2340092592592593</v>
      </c>
      <c r="K11" s="10">
        <f>AVERAGE(K2:K10)</f>
        <v>1.577387962962963</v>
      </c>
      <c r="L11" s="10">
        <f>AVERAGE(L2:L10)</f>
        <v>1.9964222222222223</v>
      </c>
    </row>
    <row r="12" spans="1:12">
      <c r="D12" s="7"/>
      <c r="E12" s="7"/>
      <c r="F12" s="7"/>
      <c r="G12" s="7"/>
      <c r="H12" s="7"/>
    </row>
    <row r="13" spans="1:12">
      <c r="D13" s="7"/>
      <c r="E13" s="7"/>
      <c r="F13" s="7"/>
      <c r="G13" s="7"/>
      <c r="H13" s="7"/>
    </row>
    <row r="14" spans="1:12">
      <c r="D14" s="7"/>
      <c r="E14" s="7"/>
      <c r="F14" s="7"/>
      <c r="G14" s="7"/>
      <c r="H14" s="7"/>
    </row>
    <row r="15" spans="1:12">
      <c r="D15" s="7"/>
      <c r="E15" s="7"/>
      <c r="F15" s="7"/>
      <c r="G15" s="7"/>
      <c r="H15" s="7"/>
    </row>
    <row r="16" spans="1:12">
      <c r="A16" t="s">
        <v>2</v>
      </c>
      <c r="B16" s="2">
        <f>alpha</f>
        <v>0.2</v>
      </c>
      <c r="C16" s="3" t="s">
        <v>1</v>
      </c>
      <c r="D16" s="3" t="s">
        <v>8</v>
      </c>
      <c r="E16" s="3" t="s">
        <v>4</v>
      </c>
      <c r="F16" s="3" t="s">
        <v>23</v>
      </c>
      <c r="G16" s="3" t="s">
        <v>25</v>
      </c>
      <c r="H16" s="3" t="s">
        <v>27</v>
      </c>
      <c r="I16" s="17"/>
      <c r="J16" s="17"/>
      <c r="K16" s="9"/>
      <c r="L16" s="9"/>
    </row>
    <row r="17" spans="1:12">
      <c r="A17" t="s">
        <v>21</v>
      </c>
      <c r="B17" s="2" t="s">
        <v>33</v>
      </c>
      <c r="C17">
        <v>15</v>
      </c>
      <c r="D17">
        <v>4</v>
      </c>
      <c r="E17" s="1">
        <f>VLOOKUP($C17&amp;"-"&amp;$B$16&amp;"-"&amp;$B$17,data!$A:$R,MATCH(E$16,data!$1:$1,FALSE),FALSE)</f>
        <v>8</v>
      </c>
      <c r="F17" s="1">
        <f>VLOOKUP($C17&amp;"-"&amp;$B$16&amp;"-"&amp;$B$17,data!$A:$R,MATCH(F$16,data!$1:$1,FALSE),FALSE)</f>
        <v>7</v>
      </c>
      <c r="G17" s="1">
        <f>VLOOKUP($C17&amp;"-"&amp;$B$16&amp;"-"&amp;$B$17,data!$A:$R,MATCH(G$16,data!$1:$1,FALSE),FALSE)</f>
        <v>13</v>
      </c>
      <c r="H17" s="1">
        <f>VLOOKUP($C17&amp;"-"&amp;$B$16&amp;"-"&amp;$B$17,data!$A:$R,MATCH(H$16,data!$1:$1,FALSE),FALSE)</f>
        <v>8</v>
      </c>
      <c r="I17" s="10">
        <f>F17/D17</f>
        <v>1.75</v>
      </c>
      <c r="J17" s="10"/>
    </row>
    <row r="18" spans="1:12">
      <c r="C18">
        <v>31</v>
      </c>
      <c r="D18">
        <v>5</v>
      </c>
      <c r="E18" s="1">
        <f>VLOOKUP($C18&amp;"-"&amp;$B$16&amp;"-"&amp;$B$17,data!$A:$R,MATCH(E$16,data!$1:$1,FALSE),FALSE)</f>
        <v>12</v>
      </c>
      <c r="F18" s="1">
        <f>VLOOKUP($C18&amp;"-"&amp;$B$16&amp;"-"&amp;$B$17,data!$A:$R,MATCH(F$16,data!$1:$1,FALSE),FALSE)</f>
        <v>12</v>
      </c>
      <c r="G18" s="1">
        <f>VLOOKUP($C18&amp;"-"&amp;$B$16&amp;"-"&amp;$B$17,data!$A:$R,MATCH(G$16,data!$1:$1,FALSE),FALSE)</f>
        <v>20</v>
      </c>
      <c r="H18" s="1">
        <f>VLOOKUP($C18&amp;"-"&amp;$B$16&amp;"-"&amp;$B$17,data!$A:$R,MATCH(H$16,data!$1:$1,FALSE),FALSE)</f>
        <v>14</v>
      </c>
      <c r="I18" s="10">
        <f t="shared" ref="I18:I26" si="4">F18/D18</f>
        <v>2.4</v>
      </c>
      <c r="J18" s="10"/>
    </row>
    <row r="19" spans="1:12">
      <c r="C19">
        <v>63</v>
      </c>
      <c r="D19">
        <v>6</v>
      </c>
      <c r="E19" s="1">
        <f>VLOOKUP($C19&amp;"-"&amp;$B$16&amp;"-"&amp;$B$17,data!$A:$R,MATCH(E$16,data!$1:$1,FALSE),FALSE)</f>
        <v>13</v>
      </c>
      <c r="F19" s="1">
        <f>VLOOKUP($C19&amp;"-"&amp;$B$16&amp;"-"&amp;$B$17,data!$A:$R,MATCH(F$16,data!$1:$1,FALSE),FALSE)</f>
        <v>14</v>
      </c>
      <c r="G19" s="1">
        <f>VLOOKUP($C19&amp;"-"&amp;$B$16&amp;"-"&amp;$B$17,data!$A:$R,MATCH(G$16,data!$1:$1,FALSE),FALSE)</f>
        <v>24</v>
      </c>
      <c r="H19" s="1">
        <f>VLOOKUP($C19&amp;"-"&amp;$B$16&amp;"-"&amp;$B$17,data!$A:$R,MATCH(H$16,data!$1:$1,FALSE),FALSE)</f>
        <v>13</v>
      </c>
      <c r="I19" s="10">
        <f t="shared" si="4"/>
        <v>2.3333333333333335</v>
      </c>
      <c r="J19" s="10"/>
    </row>
    <row r="20" spans="1:12">
      <c r="C20">
        <v>127</v>
      </c>
      <c r="D20">
        <v>7</v>
      </c>
      <c r="E20" s="1">
        <f>VLOOKUP($C20&amp;"-"&amp;$B$16&amp;"-"&amp;$B$17,data!$A:$R,MATCH(E$16,data!$1:$1,FALSE),FALSE)</f>
        <v>16</v>
      </c>
      <c r="F20" s="1">
        <f>VLOOKUP($C20&amp;"-"&amp;$B$16&amp;"-"&amp;$B$17,data!$A:$R,MATCH(F$16,data!$1:$1,FALSE),FALSE)</f>
        <v>16</v>
      </c>
      <c r="G20" s="1">
        <f>VLOOKUP($C20&amp;"-"&amp;$B$16&amp;"-"&amp;$B$17,data!$A:$R,MATCH(G$16,data!$1:$1,FALSE),FALSE)</f>
        <v>29</v>
      </c>
      <c r="H20" s="1">
        <f>VLOOKUP($C20&amp;"-"&amp;$B$16&amp;"-"&amp;$B$17,data!$A:$R,MATCH(H$16,data!$1:$1,FALSE),FALSE)</f>
        <v>17</v>
      </c>
      <c r="I20" s="10">
        <f t="shared" si="4"/>
        <v>2.2857142857142856</v>
      </c>
      <c r="J20" s="10"/>
    </row>
    <row r="21" spans="1:12">
      <c r="C21">
        <v>255</v>
      </c>
      <c r="D21">
        <v>8</v>
      </c>
      <c r="E21" s="1">
        <f>VLOOKUP($C21&amp;"-"&amp;$B$16&amp;"-"&amp;$B$17,data!$A:$R,MATCH(E$16,data!$1:$1,FALSE),FALSE)</f>
        <v>23</v>
      </c>
      <c r="F21" s="1">
        <f>VLOOKUP($C21&amp;"-"&amp;$B$16&amp;"-"&amp;$B$17,data!$A:$R,MATCH(F$16,data!$1:$1,FALSE),FALSE)</f>
        <v>22</v>
      </c>
      <c r="G21" s="1">
        <f>VLOOKUP($C21&amp;"-"&amp;$B$16&amp;"-"&amp;$B$17,data!$A:$R,MATCH(G$16,data!$1:$1,FALSE),FALSE)</f>
        <v>37</v>
      </c>
      <c r="H21" s="1">
        <f>VLOOKUP($C21&amp;"-"&amp;$B$16&amp;"-"&amp;$B$17,data!$A:$R,MATCH(H$16,data!$1:$1,FALSE),FALSE)</f>
        <v>23</v>
      </c>
      <c r="I21" s="10">
        <f t="shared" si="4"/>
        <v>2.75</v>
      </c>
      <c r="J21" s="10"/>
    </row>
    <row r="22" spans="1:12">
      <c r="C22">
        <v>511</v>
      </c>
      <c r="D22">
        <v>9</v>
      </c>
      <c r="E22" s="1">
        <f>VLOOKUP($C22&amp;"-"&amp;$B$16&amp;"-"&amp;$B$17,data!$A:$R,MATCH(E$16,data!$1:$1,FALSE),FALSE)</f>
        <v>24</v>
      </c>
      <c r="F22" s="1">
        <f>VLOOKUP($C22&amp;"-"&amp;$B$16&amp;"-"&amp;$B$17,data!$A:$R,MATCH(F$16,data!$1:$1,FALSE),FALSE)</f>
        <v>24</v>
      </c>
      <c r="G22" s="1">
        <f>VLOOKUP($C22&amp;"-"&amp;$B$16&amp;"-"&amp;$B$17,data!$A:$R,MATCH(G$16,data!$1:$1,FALSE),FALSE)</f>
        <v>34</v>
      </c>
      <c r="H22" s="1">
        <f>VLOOKUP($C22&amp;"-"&amp;$B$16&amp;"-"&amp;$B$17,data!$A:$R,MATCH(H$16,data!$1:$1,FALSE),FALSE)</f>
        <v>24</v>
      </c>
      <c r="I22" s="10">
        <f t="shared" si="4"/>
        <v>2.6666666666666665</v>
      </c>
      <c r="J22" s="10"/>
    </row>
    <row r="23" spans="1:12">
      <c r="C23">
        <v>1023</v>
      </c>
      <c r="D23">
        <v>10</v>
      </c>
      <c r="E23" s="1">
        <f>VLOOKUP($C23&amp;"-"&amp;$B$16&amp;"-"&amp;$B$17,data!$A:$R,MATCH(E$16,data!$1:$1,FALSE),FALSE)</f>
        <v>26</v>
      </c>
      <c r="F23" s="1">
        <f>VLOOKUP($C23&amp;"-"&amp;$B$16&amp;"-"&amp;$B$17,data!$A:$R,MATCH(F$16,data!$1:$1,FALSE),FALSE)</f>
        <v>26</v>
      </c>
      <c r="G23" s="1">
        <f>VLOOKUP($C23&amp;"-"&amp;$B$16&amp;"-"&amp;$B$17,data!$A:$R,MATCH(G$16,data!$1:$1,FALSE),FALSE)</f>
        <v>40</v>
      </c>
      <c r="H23" s="1">
        <f>VLOOKUP($C23&amp;"-"&amp;$B$16&amp;"-"&amp;$B$17,data!$A:$R,MATCH(H$16,data!$1:$1,FALSE),FALSE)</f>
        <v>27</v>
      </c>
      <c r="I23" s="10">
        <f t="shared" si="4"/>
        <v>2.6</v>
      </c>
      <c r="J23" s="10"/>
    </row>
    <row r="24" spans="1:12">
      <c r="C24">
        <v>2047</v>
      </c>
      <c r="D24">
        <v>11</v>
      </c>
      <c r="E24" s="1">
        <f>VLOOKUP($C24&amp;"-"&amp;$B$16&amp;"-"&amp;$B$17,data!$A:$R,MATCH(E$16,data!$1:$1,FALSE),FALSE)</f>
        <v>28</v>
      </c>
      <c r="F24" s="1">
        <f>VLOOKUP($C24&amp;"-"&amp;$B$16&amp;"-"&amp;$B$17,data!$A:$R,MATCH(F$16,data!$1:$1,FALSE),FALSE)</f>
        <v>27</v>
      </c>
      <c r="G24" s="1">
        <f>VLOOKUP($C24&amp;"-"&amp;$B$16&amp;"-"&amp;$B$17,data!$A:$R,MATCH(G$16,data!$1:$1,FALSE),FALSE)</f>
        <v>42</v>
      </c>
      <c r="H24" s="1">
        <f>VLOOKUP($C24&amp;"-"&amp;$B$16&amp;"-"&amp;$B$17,data!$A:$R,MATCH(H$16,data!$1:$1,FALSE),FALSE)</f>
        <v>27</v>
      </c>
      <c r="I24" s="10">
        <f t="shared" si="4"/>
        <v>2.4545454545454546</v>
      </c>
      <c r="J24" s="10"/>
    </row>
    <row r="25" spans="1:12">
      <c r="C25">
        <v>4095</v>
      </c>
      <c r="D25">
        <v>12</v>
      </c>
      <c r="E25" s="1">
        <f>VLOOKUP($C25&amp;"-"&amp;$B$16&amp;"-"&amp;$B$17,data!$A:$R,MATCH(E$16,data!$1:$1,FALSE),FALSE)</f>
        <v>37</v>
      </c>
      <c r="F25" s="1">
        <f>VLOOKUP($C25&amp;"-"&amp;$B$16&amp;"-"&amp;$B$17,data!$A:$R,MATCH(F$16,data!$1:$1,FALSE),FALSE)</f>
        <v>37</v>
      </c>
      <c r="G25" s="1">
        <f>VLOOKUP($C25&amp;"-"&amp;$B$16&amp;"-"&amp;$B$17,data!$A:$R,MATCH(G$16,data!$1:$1,FALSE),FALSE)</f>
        <v>49</v>
      </c>
      <c r="H25" s="1">
        <f>VLOOKUP($C25&amp;"-"&amp;$B$16&amp;"-"&amp;$B$17,data!$A:$R,MATCH(H$16,data!$1:$1,FALSE),FALSE)</f>
        <v>36</v>
      </c>
      <c r="I25" s="10">
        <f t="shared" si="4"/>
        <v>3.0833333333333335</v>
      </c>
      <c r="J25" s="10"/>
    </row>
    <row r="26" spans="1:12">
      <c r="C26">
        <v>8191</v>
      </c>
      <c r="D26">
        <v>13</v>
      </c>
      <c r="E26" s="1">
        <f>VLOOKUP($C26&amp;"-"&amp;$B$16&amp;"-"&amp;$B$17,data!$A:$R,MATCH(E$16,data!$1:$1,FALSE),FALSE)</f>
        <v>34</v>
      </c>
      <c r="F26" s="1">
        <f>VLOOKUP($C26&amp;"-"&amp;$B$16&amp;"-"&amp;$B$17,data!$A:$R,MATCH(F$16,data!$1:$1,FALSE),FALSE)</f>
        <v>35</v>
      </c>
      <c r="G26" s="1">
        <f>VLOOKUP($C26&amp;"-"&amp;$B$16&amp;"-"&amp;$B$17,data!$A:$R,MATCH(G$16,data!$1:$1,FALSE),FALSE)</f>
        <v>52</v>
      </c>
      <c r="H26" s="1">
        <f>VLOOKUP($C26&amp;"-"&amp;$B$16&amp;"-"&amp;$B$17,data!$A:$R,MATCH(H$16,data!$1:$1,FALSE),FALSE)</f>
        <v>34</v>
      </c>
      <c r="I26" s="10">
        <f t="shared" si="4"/>
        <v>2.6923076923076925</v>
      </c>
      <c r="J26" s="10"/>
    </row>
    <row r="27" spans="1:12">
      <c r="J27" s="10"/>
      <c r="K27" s="10"/>
      <c r="L27" s="10"/>
    </row>
    <row r="31" spans="1:12">
      <c r="A31" t="s">
        <v>2</v>
      </c>
      <c r="B31" s="2">
        <f>alpha</f>
        <v>0.2</v>
      </c>
      <c r="C31" s="3" t="s">
        <v>1</v>
      </c>
      <c r="D31" s="3" t="s">
        <v>8</v>
      </c>
      <c r="E31" s="3" t="s">
        <v>5</v>
      </c>
      <c r="F31" s="3" t="s">
        <v>24</v>
      </c>
      <c r="G31" s="3" t="s">
        <v>26</v>
      </c>
      <c r="H31" s="3" t="s">
        <v>28</v>
      </c>
      <c r="I31" s="17" t="s">
        <v>44</v>
      </c>
      <c r="J31" s="17" t="s">
        <v>45</v>
      </c>
      <c r="K31" s="17" t="s">
        <v>46</v>
      </c>
    </row>
    <row r="32" spans="1:12">
      <c r="A32" t="s">
        <v>21</v>
      </c>
      <c r="B32" s="2" t="str">
        <f>B17</f>
        <v>Treap</v>
      </c>
      <c r="C32">
        <v>15</v>
      </c>
      <c r="D32">
        <v>4</v>
      </c>
      <c r="E32" s="8">
        <f>VLOOKUP($C32&amp;"-"&amp;$B$16&amp;"-"&amp;$B$17,data!$A:$R,MATCH(E$31,data!$1:$1,FALSE),FALSE)</f>
        <v>3.9069400000000001</v>
      </c>
      <c r="F32" s="8">
        <f>VLOOKUP($C32&amp;"-"&amp;$B$16&amp;"-"&amp;$B$17,data!$A:$R,MATCH(F$31,data!$1:$1,FALSE),FALSE)</f>
        <v>5.4377800000000001</v>
      </c>
      <c r="G32" s="8">
        <f>VLOOKUP($C32&amp;"-"&amp;$B$16&amp;"-"&amp;$B$17,data!$A:$R,MATCH(G$31,data!$1:$1,FALSE),FALSE)</f>
        <v>7.0444399999999998</v>
      </c>
      <c r="H32" s="8">
        <f>VLOOKUP($C32&amp;"-"&amp;$B$16&amp;"-"&amp;$B$17,data!$A:$R,MATCH(H$31,data!$1:$1,FALSE),FALSE)</f>
        <v>5.3</v>
      </c>
      <c r="I32" s="10">
        <f>H32-E32</f>
        <v>1.3930599999999997</v>
      </c>
      <c r="J32" s="10">
        <f>G32-H32</f>
        <v>1.74444</v>
      </c>
      <c r="K32" s="11">
        <f>F32+2-G32</f>
        <v>0.39334000000000024</v>
      </c>
    </row>
    <row r="33" spans="1:11">
      <c r="A33" s="7"/>
      <c r="B33" s="7"/>
      <c r="C33">
        <v>31</v>
      </c>
      <c r="D33">
        <v>5</v>
      </c>
      <c r="E33" s="8">
        <f>VLOOKUP($C33&amp;"-"&amp;$B$16&amp;"-"&amp;$B$17,data!$A:$R,MATCH(E$31,data!$1:$1,FALSE),FALSE)</f>
        <v>5.3400499999999997</v>
      </c>
      <c r="F33" s="8">
        <f>VLOOKUP($C33&amp;"-"&amp;$B$16&amp;"-"&amp;$B$17,data!$A:$R,MATCH(F$31,data!$1:$1,FALSE),FALSE)</f>
        <v>8.5322600000000008</v>
      </c>
      <c r="G33" s="8">
        <f>VLOOKUP($C33&amp;"-"&amp;$B$16&amp;"-"&amp;$B$17,data!$A:$R,MATCH(G$31,data!$1:$1,FALSE),FALSE)</f>
        <v>8.6559100000000004</v>
      </c>
      <c r="H33" s="8">
        <f>VLOOKUP($C33&amp;"-"&amp;$B$16&amp;"-"&amp;$B$17,data!$A:$R,MATCH(H$31,data!$1:$1,FALSE),FALSE)</f>
        <v>7.1075299999999997</v>
      </c>
      <c r="I33" s="10">
        <f t="shared" ref="I33:I41" si="5">H33-E33</f>
        <v>1.7674799999999999</v>
      </c>
      <c r="J33" s="10">
        <f t="shared" ref="J33:J41" si="6">G33-H33</f>
        <v>1.5483800000000008</v>
      </c>
      <c r="K33" s="11">
        <f t="shared" ref="K33:K41" si="7">F33+2-G33</f>
        <v>1.8763500000000004</v>
      </c>
    </row>
    <row r="34" spans="1:11">
      <c r="A34" s="7"/>
      <c r="B34" s="7"/>
      <c r="C34">
        <v>63</v>
      </c>
      <c r="D34">
        <v>6</v>
      </c>
      <c r="E34" s="8">
        <f>VLOOKUP($C34&amp;"-"&amp;$B$16&amp;"-"&amp;$B$17,data!$A:$R,MATCH(E$31,data!$1:$1,FALSE),FALSE)</f>
        <v>6.2440499999999997</v>
      </c>
      <c r="F34" s="8">
        <f>VLOOKUP($C34&amp;"-"&amp;$B$16&amp;"-"&amp;$B$17,data!$A:$R,MATCH(F$31,data!$1:$1,FALSE),FALSE)</f>
        <v>9.70397</v>
      </c>
      <c r="G34" s="8">
        <f>VLOOKUP($C34&amp;"-"&amp;$B$16&amp;"-"&amp;$B$17,data!$A:$R,MATCH(G$31,data!$1:$1,FALSE),FALSE)</f>
        <v>10.0794</v>
      </c>
      <c r="H34" s="8">
        <f>VLOOKUP($C34&amp;"-"&amp;$B$16&amp;"-"&amp;$B$17,data!$A:$R,MATCH(H$31,data!$1:$1,FALSE),FALSE)</f>
        <v>8.0846599999999995</v>
      </c>
      <c r="I34" s="10">
        <f t="shared" si="5"/>
        <v>1.8406099999999999</v>
      </c>
      <c r="J34" s="10">
        <f t="shared" si="6"/>
        <v>1.9947400000000002</v>
      </c>
      <c r="K34" s="11">
        <f t="shared" si="7"/>
        <v>1.6245700000000003</v>
      </c>
    </row>
    <row r="35" spans="1:11">
      <c r="C35">
        <v>127</v>
      </c>
      <c r="D35">
        <v>7</v>
      </c>
      <c r="E35" s="8">
        <f>VLOOKUP($C35&amp;"-"&amp;$B$16&amp;"-"&amp;$B$17,data!$A:$R,MATCH(E$31,data!$1:$1,FALSE),FALSE)</f>
        <v>7.97933</v>
      </c>
      <c r="F35" s="8">
        <f>VLOOKUP($C35&amp;"-"&amp;$B$16&amp;"-"&amp;$B$17,data!$A:$R,MATCH(F$31,data!$1:$1,FALSE),FALSE)</f>
        <v>13.044600000000001</v>
      </c>
      <c r="G35" s="8">
        <f>VLOOKUP($C35&amp;"-"&amp;$B$16&amp;"-"&amp;$B$17,data!$A:$R,MATCH(G$31,data!$1:$1,FALSE),FALSE)</f>
        <v>11.681100000000001</v>
      </c>
      <c r="H35" s="8">
        <f>VLOOKUP($C35&amp;"-"&amp;$B$16&amp;"-"&amp;$B$17,data!$A:$R,MATCH(H$31,data!$1:$1,FALSE),FALSE)</f>
        <v>9.7873999999999999</v>
      </c>
      <c r="I35" s="10">
        <f t="shared" si="5"/>
        <v>1.8080699999999998</v>
      </c>
      <c r="J35" s="10">
        <f t="shared" si="6"/>
        <v>1.8937000000000008</v>
      </c>
      <c r="K35" s="11">
        <f t="shared" si="7"/>
        <v>3.3635000000000002</v>
      </c>
    </row>
    <row r="36" spans="1:11">
      <c r="C36">
        <v>255</v>
      </c>
      <c r="D36">
        <v>8</v>
      </c>
      <c r="E36" s="8">
        <f>VLOOKUP($C36&amp;"-"&amp;$B$16&amp;"-"&amp;$B$17,data!$A:$R,MATCH(E$31,data!$1:$1,FALSE),FALSE)</f>
        <v>10.2121</v>
      </c>
      <c r="F36" s="8">
        <f>VLOOKUP($C36&amp;"-"&amp;$B$16&amp;"-"&amp;$B$17,data!$A:$R,MATCH(F$31,data!$1:$1,FALSE),FALSE)</f>
        <v>17.3688</v>
      </c>
      <c r="G36" s="8">
        <f>VLOOKUP($C36&amp;"-"&amp;$B$16&amp;"-"&amp;$B$17,data!$A:$R,MATCH(G$31,data!$1:$1,FALSE),FALSE)</f>
        <v>14.1516</v>
      </c>
      <c r="H36" s="8">
        <f>VLOOKUP($C36&amp;"-"&amp;$B$16&amp;"-"&amp;$B$17,data!$A:$R,MATCH(H$31,data!$1:$1,FALSE),FALSE)</f>
        <v>12.1922</v>
      </c>
      <c r="I36" s="10">
        <f t="shared" si="5"/>
        <v>1.9801000000000002</v>
      </c>
      <c r="J36" s="10">
        <f t="shared" si="6"/>
        <v>1.9594000000000005</v>
      </c>
      <c r="K36" s="11">
        <f t="shared" si="7"/>
        <v>5.2172000000000001</v>
      </c>
    </row>
    <row r="37" spans="1:11">
      <c r="C37">
        <v>511</v>
      </c>
      <c r="D37">
        <v>9</v>
      </c>
      <c r="E37" s="8">
        <f>VLOOKUP($C37&amp;"-"&amp;$B$16&amp;"-"&amp;$B$17,data!$A:$R,MATCH(E$31,data!$1:$1,FALSE),FALSE)</f>
        <v>10.8569</v>
      </c>
      <c r="F37" s="8">
        <f>VLOOKUP($C37&amp;"-"&amp;$B$16&amp;"-"&amp;$B$17,data!$A:$R,MATCH(F$31,data!$1:$1,FALSE),FALSE)</f>
        <v>18.567699999999999</v>
      </c>
      <c r="G37" s="8">
        <f>VLOOKUP($C37&amp;"-"&amp;$B$16&amp;"-"&amp;$B$17,data!$A:$R,MATCH(G$31,data!$1:$1,FALSE),FALSE)</f>
        <v>14.7378</v>
      </c>
      <c r="H37" s="8">
        <f>VLOOKUP($C37&amp;"-"&amp;$B$16&amp;"-"&amp;$B$17,data!$A:$R,MATCH(H$31,data!$1:$1,FALSE),FALSE)</f>
        <v>12.7081</v>
      </c>
      <c r="I37" s="10">
        <f t="shared" si="5"/>
        <v>1.8512000000000004</v>
      </c>
      <c r="J37" s="10">
        <f t="shared" si="6"/>
        <v>2.0297000000000001</v>
      </c>
      <c r="K37" s="11">
        <f t="shared" si="7"/>
        <v>5.8298999999999985</v>
      </c>
    </row>
    <row r="38" spans="1:11">
      <c r="C38">
        <v>1023</v>
      </c>
      <c r="D38">
        <v>10</v>
      </c>
      <c r="E38" s="8">
        <f>VLOOKUP($C38&amp;"-"&amp;$B$16&amp;"-"&amp;$B$17,data!$A:$R,MATCH(E$31,data!$1:$1,FALSE),FALSE)</f>
        <v>12.1372</v>
      </c>
      <c r="F38" s="8">
        <f>VLOOKUP($C38&amp;"-"&amp;$B$16&amp;"-"&amp;$B$17,data!$A:$R,MATCH(F$31,data!$1:$1,FALSE),FALSE)</f>
        <v>21.086400000000001</v>
      </c>
      <c r="G38" s="8">
        <f>VLOOKUP($C38&amp;"-"&amp;$B$16&amp;"-"&amp;$B$17,data!$A:$R,MATCH(G$31,data!$1:$1,FALSE),FALSE)</f>
        <v>16.116499999999998</v>
      </c>
      <c r="H38" s="8">
        <f>VLOOKUP($C38&amp;"-"&amp;$B$16&amp;"-"&amp;$B$17,data!$A:$R,MATCH(H$31,data!$1:$1,FALSE),FALSE)</f>
        <v>14.067299999999999</v>
      </c>
      <c r="I38" s="10">
        <f t="shared" si="5"/>
        <v>1.9300999999999995</v>
      </c>
      <c r="J38" s="10">
        <f t="shared" si="6"/>
        <v>2.049199999999999</v>
      </c>
      <c r="K38" s="11">
        <f t="shared" si="7"/>
        <v>6.9699000000000026</v>
      </c>
    </row>
    <row r="39" spans="1:11">
      <c r="C39">
        <v>2047</v>
      </c>
      <c r="D39">
        <v>11</v>
      </c>
      <c r="E39" s="8">
        <f>VLOOKUP($C39&amp;"-"&amp;$B$16&amp;"-"&amp;$B$17,data!$A:$R,MATCH(E$31,data!$1:$1,FALSE),FALSE)</f>
        <v>13.2935</v>
      </c>
      <c r="F39" s="8">
        <f>VLOOKUP($C39&amp;"-"&amp;$B$16&amp;"-"&amp;$B$17,data!$A:$R,MATCH(F$31,data!$1:$1,FALSE),FALSE)</f>
        <v>23.2559</v>
      </c>
      <c r="G39" s="8">
        <f>VLOOKUP($C39&amp;"-"&amp;$B$16&amp;"-"&amp;$B$17,data!$A:$R,MATCH(G$31,data!$1:$1,FALSE),FALSE)</f>
        <v>17.2667</v>
      </c>
      <c r="H39" s="8">
        <f>VLOOKUP($C39&amp;"-"&amp;$B$16&amp;"-"&amp;$B$17,data!$A:$R,MATCH(H$31,data!$1:$1,FALSE),FALSE)</f>
        <v>15.2439</v>
      </c>
      <c r="I39" s="10">
        <f t="shared" si="5"/>
        <v>1.9504000000000001</v>
      </c>
      <c r="J39" s="10">
        <f t="shared" si="6"/>
        <v>2.0228000000000002</v>
      </c>
      <c r="K39" s="11">
        <f t="shared" si="7"/>
        <v>7.9892000000000003</v>
      </c>
    </row>
    <row r="40" spans="1:11">
      <c r="C40">
        <v>4095</v>
      </c>
      <c r="D40">
        <v>12</v>
      </c>
      <c r="E40" s="8">
        <f>VLOOKUP($C40&amp;"-"&amp;$B$16&amp;"-"&amp;$B$17,data!$A:$R,MATCH(E$31,data!$1:$1,FALSE),FALSE)</f>
        <v>14.9771</v>
      </c>
      <c r="F40" s="8">
        <f>VLOOKUP($C40&amp;"-"&amp;$B$16&amp;"-"&amp;$B$17,data!$A:$R,MATCH(F$31,data!$1:$1,FALSE),FALSE)</f>
        <v>28.238299999999999</v>
      </c>
      <c r="G40" s="8">
        <f>VLOOKUP($C40&amp;"-"&amp;$B$16&amp;"-"&amp;$B$17,data!$A:$R,MATCH(G$31,data!$1:$1,FALSE),FALSE)</f>
        <v>18.997699999999998</v>
      </c>
      <c r="H40" s="8">
        <f>VLOOKUP($C40&amp;"-"&amp;$B$16&amp;"-"&amp;$B$17,data!$A:$R,MATCH(H$31,data!$1:$1,FALSE),FALSE)</f>
        <v>16.968</v>
      </c>
      <c r="I40" s="10">
        <f t="shared" si="5"/>
        <v>1.9908999999999999</v>
      </c>
      <c r="J40" s="10">
        <f t="shared" si="6"/>
        <v>2.0296999999999983</v>
      </c>
      <c r="K40" s="11">
        <f t="shared" si="7"/>
        <v>11.240600000000001</v>
      </c>
    </row>
    <row r="41" spans="1:11">
      <c r="C41">
        <v>8191</v>
      </c>
      <c r="D41">
        <v>13</v>
      </c>
      <c r="E41" s="8">
        <f>VLOOKUP($C41&amp;"-"&amp;$B$16&amp;"-"&amp;$B$17,data!$A:$R,MATCH(E$31,data!$1:$1,FALSE),FALSE)</f>
        <v>15.8347</v>
      </c>
      <c r="F41" s="8">
        <f>VLOOKUP($C41&amp;"-"&amp;$B$16&amp;"-"&amp;$B$17,data!$A:$R,MATCH(F$31,data!$1:$1,FALSE),FALSE)</f>
        <v>29.2666</v>
      </c>
      <c r="G41" s="8">
        <f>VLOOKUP($C41&amp;"-"&amp;$B$16&amp;"-"&amp;$B$17,data!$A:$R,MATCH(G$31,data!$1:$1,FALSE),FALSE)</f>
        <v>19.838999999999999</v>
      </c>
      <c r="H41" s="8">
        <f>VLOOKUP($C41&amp;"-"&amp;$B$16&amp;"-"&amp;$B$17,data!$A:$R,MATCH(H$31,data!$1:$1,FALSE),FALSE)</f>
        <v>17.866</v>
      </c>
      <c r="I41" s="10">
        <f t="shared" si="5"/>
        <v>2.0312999999999999</v>
      </c>
      <c r="J41" s="10">
        <f t="shared" si="6"/>
        <v>1.972999999999999</v>
      </c>
      <c r="K41" s="11">
        <f t="shared" si="7"/>
        <v>11.427600000000002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1780E-84D8-4239-8572-E6BB2A1EB318}">
  <dimension ref="A1:I41"/>
  <sheetViews>
    <sheetView topLeftCell="A24" workbookViewId="0">
      <selection activeCell="I32" sqref="I32:I41"/>
    </sheetView>
  </sheetViews>
  <sheetFormatPr defaultRowHeight="15.5"/>
  <cols>
    <col min="1" max="1" width="8.9140625" bestFit="1" customWidth="1"/>
    <col min="2" max="2" width="5.1640625" bestFit="1" customWidth="1"/>
    <col min="3" max="3" width="4.75" bestFit="1" customWidth="1"/>
    <col min="4" max="4" width="5.4140625" bestFit="1" customWidth="1"/>
    <col min="5" max="5" width="13.6640625" bestFit="1" customWidth="1"/>
    <col min="6" max="6" width="13.58203125" bestFit="1" customWidth="1"/>
    <col min="7" max="7" width="13" bestFit="1" customWidth="1"/>
    <col min="8" max="8" width="13.58203125" bestFit="1" customWidth="1"/>
  </cols>
  <sheetData>
    <row r="1" spans="1:9">
      <c r="A1" t="s">
        <v>1</v>
      </c>
      <c r="B1" s="2">
        <f>n</f>
        <v>4095</v>
      </c>
      <c r="D1" s="3" t="s">
        <v>2</v>
      </c>
      <c r="E1" s="3" t="s">
        <v>5</v>
      </c>
      <c r="F1" s="3" t="s">
        <v>24</v>
      </c>
      <c r="G1" s="3" t="s">
        <v>26</v>
      </c>
      <c r="H1" s="3" t="s">
        <v>28</v>
      </c>
      <c r="I1" s="17" t="s">
        <v>39</v>
      </c>
    </row>
    <row r="2" spans="1:9">
      <c r="A2" t="s">
        <v>21</v>
      </c>
      <c r="B2" s="2" t="s">
        <v>34</v>
      </c>
      <c r="D2">
        <v>0.1</v>
      </c>
      <c r="E2" s="8">
        <f>VLOOKUP($B$1&amp;"-"&amp;$D2&amp;"-"&amp;$B$2,data!$A:$R,MATCH(E$1,data!$1:$1,FALSE),FALSE)</f>
        <v>29.737300000000001</v>
      </c>
      <c r="F2" s="8">
        <f>VLOOKUP($B$1&amp;"-"&amp;$D2&amp;"-"&amp;$B$2,data!$A:$R,MATCH(F$1,data!$1:$1,FALSE),FALSE)</f>
        <v>28.541599999999999</v>
      </c>
      <c r="G2" s="8">
        <f>VLOOKUP($B$1&amp;"-"&amp;$D2&amp;"-"&amp;$B$2,data!$A:$R,MATCH(G$1,data!$1:$1,FALSE),FALSE)</f>
        <v>33.627400000000002</v>
      </c>
      <c r="H2" s="8">
        <f>VLOOKUP($B$1&amp;"-"&amp;$D2&amp;"-"&amp;$B$2,data!$A:$R,MATCH(H$1,data!$1:$1,FALSE),FALSE)</f>
        <v>30.817799999999998</v>
      </c>
      <c r="I2" s="8">
        <f>D2*0.5*(G2+H2)+(1-D2)*E2</f>
        <v>29.98583</v>
      </c>
    </row>
    <row r="3" spans="1:9">
      <c r="D3">
        <v>0.2</v>
      </c>
      <c r="E3" s="8">
        <f>VLOOKUP($B$1&amp;"-"&amp;$D3&amp;"-"&amp;$B$2,data!$A:$R,MATCH(E$1,data!$1:$1,FALSE),FALSE)</f>
        <v>29.7852</v>
      </c>
      <c r="F3" s="8">
        <f>VLOOKUP($B$1&amp;"-"&amp;$D3&amp;"-"&amp;$B$2,data!$A:$R,MATCH(F$1,data!$1:$1,FALSE),FALSE)</f>
        <v>28.590699999999998</v>
      </c>
      <c r="G3" s="8">
        <f>VLOOKUP($B$1&amp;"-"&amp;$D3&amp;"-"&amp;$B$2,data!$A:$R,MATCH(G$1,data!$1:$1,FALSE),FALSE)</f>
        <v>33.5867</v>
      </c>
      <c r="H3" s="8">
        <f>VLOOKUP($B$1&amp;"-"&amp;$D3&amp;"-"&amp;$B$2,data!$A:$R,MATCH(H$1,data!$1:$1,FALSE),FALSE)</f>
        <v>30.6008</v>
      </c>
      <c r="I3" s="8">
        <f t="shared" ref="I3:I10" si="0">D3*0.5*(G3+H3)+(1-D3)*E3</f>
        <v>30.24691</v>
      </c>
    </row>
    <row r="4" spans="1:9">
      <c r="D4">
        <v>0.3</v>
      </c>
      <c r="E4" s="8">
        <f>VLOOKUP($B$1&amp;"-"&amp;$D4&amp;"-"&amp;$B$2,data!$A:$R,MATCH(E$1,data!$1:$1,FALSE),FALSE)</f>
        <v>29.773099999999999</v>
      </c>
      <c r="F4" s="8">
        <f>VLOOKUP($B$1&amp;"-"&amp;$D4&amp;"-"&amp;$B$2,data!$A:$R,MATCH(F$1,data!$1:$1,FALSE),FALSE)</f>
        <v>28.686699999999998</v>
      </c>
      <c r="G4" s="8">
        <f>VLOOKUP($B$1&amp;"-"&amp;$D4&amp;"-"&amp;$B$2,data!$A:$R,MATCH(G$1,data!$1:$1,FALSE),FALSE)</f>
        <v>33.648800000000001</v>
      </c>
      <c r="H4" s="8">
        <f>VLOOKUP($B$1&amp;"-"&amp;$D4&amp;"-"&amp;$B$2,data!$A:$R,MATCH(H$1,data!$1:$1,FALSE),FALSE)</f>
        <v>30.741399999999999</v>
      </c>
      <c r="I4" s="8">
        <f t="shared" si="0"/>
        <v>30.499699999999997</v>
      </c>
    </row>
    <row r="5" spans="1:9">
      <c r="D5">
        <v>0.4</v>
      </c>
      <c r="E5" s="8">
        <f>VLOOKUP($B$1&amp;"-"&amp;$D5&amp;"-"&amp;$B$2,data!$A:$R,MATCH(E$1,data!$1:$1,FALSE),FALSE)</f>
        <v>29.820599999999999</v>
      </c>
      <c r="F5" s="8">
        <f>VLOOKUP($B$1&amp;"-"&amp;$D5&amp;"-"&amp;$B$2,data!$A:$R,MATCH(F$1,data!$1:$1,FALSE),FALSE)</f>
        <v>28.744299999999999</v>
      </c>
      <c r="G5" s="8">
        <f>VLOOKUP($B$1&amp;"-"&amp;$D5&amp;"-"&amp;$B$2,data!$A:$R,MATCH(G$1,data!$1:$1,FALSE),FALSE)</f>
        <v>33.639200000000002</v>
      </c>
      <c r="H5" s="8">
        <f>VLOOKUP($B$1&amp;"-"&amp;$D5&amp;"-"&amp;$B$2,data!$A:$R,MATCH(H$1,data!$1:$1,FALSE),FALSE)</f>
        <v>30.7499</v>
      </c>
      <c r="I5" s="8">
        <f t="shared" si="0"/>
        <v>30.77018</v>
      </c>
    </row>
    <row r="6" spans="1:9">
      <c r="D6">
        <v>0.5</v>
      </c>
      <c r="E6" s="8">
        <f>VLOOKUP($B$1&amp;"-"&amp;$D6&amp;"-"&amp;$B$2,data!$A:$R,MATCH(E$1,data!$1:$1,FALSE),FALSE)</f>
        <v>29.8567</v>
      </c>
      <c r="F6" s="8">
        <f>VLOOKUP($B$1&amp;"-"&amp;$D6&amp;"-"&amp;$B$2,data!$A:$R,MATCH(F$1,data!$1:$1,FALSE),FALSE)</f>
        <v>28.815799999999999</v>
      </c>
      <c r="G6" s="8">
        <f>VLOOKUP($B$1&amp;"-"&amp;$D6&amp;"-"&amp;$B$2,data!$A:$R,MATCH(G$1,data!$1:$1,FALSE),FALSE)</f>
        <v>33.574100000000001</v>
      </c>
      <c r="H6" s="8">
        <f>VLOOKUP($B$1&amp;"-"&amp;$D6&amp;"-"&amp;$B$2,data!$A:$R,MATCH(H$1,data!$1:$1,FALSE),FALSE)</f>
        <v>30.788699999999999</v>
      </c>
      <c r="I6" s="8">
        <f t="shared" si="0"/>
        <v>31.01905</v>
      </c>
    </row>
    <row r="7" spans="1:9">
      <c r="D7">
        <v>0.6</v>
      </c>
      <c r="E7" s="8">
        <f>VLOOKUP($B$1&amp;"-"&amp;$D7&amp;"-"&amp;$B$2,data!$A:$R,MATCH(E$1,data!$1:$1,FALSE),FALSE)</f>
        <v>29.910399999999999</v>
      </c>
      <c r="F7" s="8">
        <f>VLOOKUP($B$1&amp;"-"&amp;$D7&amp;"-"&amp;$B$2,data!$A:$R,MATCH(F$1,data!$1:$1,FALSE),FALSE)</f>
        <v>28.866399999999999</v>
      </c>
      <c r="G7" s="8">
        <f>VLOOKUP($B$1&amp;"-"&amp;$D7&amp;"-"&amp;$B$2,data!$A:$R,MATCH(G$1,data!$1:$1,FALSE),FALSE)</f>
        <v>33.583500000000001</v>
      </c>
      <c r="H7" s="8">
        <f>VLOOKUP($B$1&amp;"-"&amp;$D7&amp;"-"&amp;$B$2,data!$A:$R,MATCH(H$1,data!$1:$1,FALSE),FALSE)</f>
        <v>30.764900000000001</v>
      </c>
      <c r="I7" s="8">
        <f t="shared" si="0"/>
        <v>31.26868</v>
      </c>
    </row>
    <row r="8" spans="1:9">
      <c r="D8">
        <v>0.7</v>
      </c>
      <c r="E8" s="8">
        <f>VLOOKUP($B$1&amp;"-"&amp;$D8&amp;"-"&amp;$B$2,data!$A:$R,MATCH(E$1,data!$1:$1,FALSE),FALSE)</f>
        <v>29.922000000000001</v>
      </c>
      <c r="F8" s="8">
        <f>VLOOKUP($B$1&amp;"-"&amp;$D8&amp;"-"&amp;$B$2,data!$A:$R,MATCH(F$1,data!$1:$1,FALSE),FALSE)</f>
        <v>28.854800000000001</v>
      </c>
      <c r="G8" s="8">
        <f>VLOOKUP($B$1&amp;"-"&amp;$D8&amp;"-"&amp;$B$2,data!$A:$R,MATCH(G$1,data!$1:$1,FALSE),FALSE)</f>
        <v>33.587499999999999</v>
      </c>
      <c r="H8" s="8">
        <f>VLOOKUP($B$1&amp;"-"&amp;$D8&amp;"-"&amp;$B$2,data!$A:$R,MATCH(H$1,data!$1:$1,FALSE),FALSE)</f>
        <v>30.804300000000001</v>
      </c>
      <c r="I8" s="8">
        <f t="shared" si="0"/>
        <v>31.513730000000002</v>
      </c>
    </row>
    <row r="9" spans="1:9">
      <c r="D9">
        <v>0.8</v>
      </c>
      <c r="E9" s="8">
        <f>VLOOKUP($B$1&amp;"-"&amp;$D9&amp;"-"&amp;$B$2,data!$A:$R,MATCH(E$1,data!$1:$1,FALSE),FALSE)</f>
        <v>29.935400000000001</v>
      </c>
      <c r="F9" s="8">
        <f>VLOOKUP($B$1&amp;"-"&amp;$D9&amp;"-"&amp;$B$2,data!$A:$R,MATCH(F$1,data!$1:$1,FALSE),FALSE)</f>
        <v>28.908300000000001</v>
      </c>
      <c r="G9" s="8">
        <f>VLOOKUP($B$1&amp;"-"&amp;$D9&amp;"-"&amp;$B$2,data!$A:$R,MATCH(G$1,data!$1:$1,FALSE),FALSE)</f>
        <v>33.597099999999998</v>
      </c>
      <c r="H9" s="8">
        <f>VLOOKUP($B$1&amp;"-"&amp;$D9&amp;"-"&amp;$B$2,data!$A:$R,MATCH(H$1,data!$1:$1,FALSE),FALSE)</f>
        <v>30.827400000000001</v>
      </c>
      <c r="I9" s="8">
        <f t="shared" si="0"/>
        <v>31.756879999999999</v>
      </c>
    </row>
    <row r="10" spans="1:9">
      <c r="D10">
        <v>0.9</v>
      </c>
      <c r="E10" s="8">
        <f>VLOOKUP($B$1&amp;"-"&amp;$D10&amp;"-"&amp;$B$2,data!$A:$R,MATCH(E$1,data!$1:$1,FALSE),FALSE)</f>
        <v>30.011199999999999</v>
      </c>
      <c r="F10" s="8">
        <f>VLOOKUP($B$1&amp;"-"&amp;$D10&amp;"-"&amp;$B$2,data!$A:$R,MATCH(F$1,data!$1:$1,FALSE),FALSE)</f>
        <v>28.984200000000001</v>
      </c>
      <c r="G10" s="8">
        <f>VLOOKUP($B$1&amp;"-"&amp;$D10&amp;"-"&amp;$B$2,data!$A:$R,MATCH(G$1,data!$1:$1,FALSE),FALSE)</f>
        <v>33.5702</v>
      </c>
      <c r="H10" s="8">
        <f>VLOOKUP($B$1&amp;"-"&amp;$D10&amp;"-"&amp;$B$2,data!$A:$R,MATCH(H$1,data!$1:$1,FALSE),FALSE)</f>
        <v>30.868600000000001</v>
      </c>
      <c r="I10" s="8">
        <f t="shared" si="0"/>
        <v>31.99858</v>
      </c>
    </row>
    <row r="11" spans="1:9" s="7" customFormat="1"/>
    <row r="12" spans="1:9">
      <c r="D12" s="7"/>
      <c r="E12" s="7"/>
      <c r="F12" s="7"/>
      <c r="G12" s="7"/>
      <c r="H12" s="7"/>
    </row>
    <row r="13" spans="1:9">
      <c r="D13" s="7"/>
      <c r="E13" s="7"/>
      <c r="F13" s="7"/>
      <c r="G13" s="7"/>
      <c r="H13" s="7"/>
    </row>
    <row r="14" spans="1:9">
      <c r="D14" s="7"/>
      <c r="E14" s="7"/>
      <c r="F14" s="7"/>
      <c r="G14" s="7"/>
      <c r="H14" s="7"/>
    </row>
    <row r="15" spans="1:9">
      <c r="D15" s="7"/>
      <c r="E15" s="7"/>
      <c r="F15" s="7"/>
      <c r="G15" s="7"/>
      <c r="H15" s="7"/>
    </row>
    <row r="16" spans="1:9">
      <c r="A16" t="s">
        <v>2</v>
      </c>
      <c r="B16" s="2">
        <f>alpha</f>
        <v>0.2</v>
      </c>
      <c r="C16" s="3" t="s">
        <v>1</v>
      </c>
      <c r="D16" s="3" t="s">
        <v>8</v>
      </c>
      <c r="E16" s="3" t="s">
        <v>4</v>
      </c>
      <c r="F16" s="3" t="s">
        <v>23</v>
      </c>
      <c r="G16" s="3" t="s">
        <v>25</v>
      </c>
      <c r="H16" s="3" t="s">
        <v>27</v>
      </c>
    </row>
    <row r="17" spans="1:9">
      <c r="A17" t="s">
        <v>21</v>
      </c>
      <c r="B17" s="2" t="s">
        <v>34</v>
      </c>
      <c r="C17">
        <v>15</v>
      </c>
      <c r="D17">
        <v>4</v>
      </c>
      <c r="E17" s="1">
        <f>VLOOKUP($C17&amp;"-"&amp;$B$16&amp;"-"&amp;$B$17,data!$A:$R,MATCH(E$16,data!$1:$1,FALSE),FALSE)</f>
        <v>23</v>
      </c>
      <c r="F17" s="1">
        <f>VLOOKUP($C17&amp;"-"&amp;$B$16&amp;"-"&amp;$B$17,data!$A:$R,MATCH(F$16,data!$1:$1,FALSE),FALSE)</f>
        <v>11</v>
      </c>
      <c r="G17" s="1">
        <f>VLOOKUP($C17&amp;"-"&amp;$B$16&amp;"-"&amp;$B$17,data!$A:$R,MATCH(G$16,data!$1:$1,FALSE),FALSE)</f>
        <v>19</v>
      </c>
      <c r="H17" s="1">
        <f>VLOOKUP($C17&amp;"-"&amp;$B$16&amp;"-"&amp;$B$17,data!$A:$R,MATCH(H$16,data!$1:$1,FALSE),FALSE)</f>
        <v>17</v>
      </c>
      <c r="I17">
        <f>F17*2</f>
        <v>22</v>
      </c>
    </row>
    <row r="18" spans="1:9">
      <c r="C18">
        <v>31</v>
      </c>
      <c r="D18">
        <v>5</v>
      </c>
      <c r="E18" s="1">
        <f>VLOOKUP($C18&amp;"-"&amp;$B$16&amp;"-"&amp;$B$17,data!$A:$R,MATCH(E$16,data!$1:$1,FALSE),FALSE)</f>
        <v>29</v>
      </c>
      <c r="F18" s="1">
        <f>VLOOKUP($C18&amp;"-"&amp;$B$16&amp;"-"&amp;$B$17,data!$A:$R,MATCH(F$16,data!$1:$1,FALSE),FALSE)</f>
        <v>14</v>
      </c>
      <c r="G18" s="1">
        <f>VLOOKUP($C18&amp;"-"&amp;$B$16&amp;"-"&amp;$B$17,data!$A:$R,MATCH(G$16,data!$1:$1,FALSE),FALSE)</f>
        <v>25</v>
      </c>
      <c r="H18" s="1">
        <f>VLOOKUP($C18&amp;"-"&amp;$B$16&amp;"-"&amp;$B$17,data!$A:$R,MATCH(H$16,data!$1:$1,FALSE),FALSE)</f>
        <v>22</v>
      </c>
      <c r="I18">
        <f t="shared" ref="I18:I26" si="1">F18*2</f>
        <v>28</v>
      </c>
    </row>
    <row r="19" spans="1:9">
      <c r="C19">
        <v>63</v>
      </c>
      <c r="D19">
        <v>6</v>
      </c>
      <c r="E19" s="1">
        <f>VLOOKUP($C19&amp;"-"&amp;$B$16&amp;"-"&amp;$B$17,data!$A:$R,MATCH(E$16,data!$1:$1,FALSE),FALSE)</f>
        <v>37</v>
      </c>
      <c r="F19" s="1">
        <f>VLOOKUP($C19&amp;"-"&amp;$B$16&amp;"-"&amp;$B$17,data!$A:$R,MATCH(F$16,data!$1:$1,FALSE),FALSE)</f>
        <v>19</v>
      </c>
      <c r="G19" s="1">
        <f>VLOOKUP($C19&amp;"-"&amp;$B$16&amp;"-"&amp;$B$17,data!$A:$R,MATCH(G$16,data!$1:$1,FALSE),FALSE)</f>
        <v>33</v>
      </c>
      <c r="H19" s="1">
        <f>VLOOKUP($C19&amp;"-"&amp;$B$16&amp;"-"&amp;$B$17,data!$A:$R,MATCH(H$16,data!$1:$1,FALSE),FALSE)</f>
        <v>29</v>
      </c>
      <c r="I19">
        <f t="shared" si="1"/>
        <v>38</v>
      </c>
    </row>
    <row r="20" spans="1:9">
      <c r="C20">
        <v>127</v>
      </c>
      <c r="D20">
        <v>7</v>
      </c>
      <c r="E20" s="1">
        <f>VLOOKUP($C20&amp;"-"&amp;$B$16&amp;"-"&amp;$B$17,data!$A:$R,MATCH(E$16,data!$1:$1,FALSE),FALSE)</f>
        <v>41</v>
      </c>
      <c r="F20" s="1">
        <f>VLOOKUP($C20&amp;"-"&amp;$B$16&amp;"-"&amp;$B$17,data!$A:$R,MATCH(F$16,data!$1:$1,FALSE),FALSE)</f>
        <v>22</v>
      </c>
      <c r="G20" s="1">
        <f>VLOOKUP($C20&amp;"-"&amp;$B$16&amp;"-"&amp;$B$17,data!$A:$R,MATCH(G$16,data!$1:$1,FALSE),FALSE)</f>
        <v>41</v>
      </c>
      <c r="H20" s="1">
        <f>VLOOKUP($C20&amp;"-"&amp;$B$16&amp;"-"&amp;$B$17,data!$A:$R,MATCH(H$16,data!$1:$1,FALSE),FALSE)</f>
        <v>38</v>
      </c>
      <c r="I20">
        <f t="shared" si="1"/>
        <v>44</v>
      </c>
    </row>
    <row r="21" spans="1:9">
      <c r="C21">
        <v>255</v>
      </c>
      <c r="D21">
        <v>8</v>
      </c>
      <c r="E21" s="1">
        <f>VLOOKUP($C21&amp;"-"&amp;$B$16&amp;"-"&amp;$B$17,data!$A:$R,MATCH(E$16,data!$1:$1,FALSE),FALSE)</f>
        <v>47</v>
      </c>
      <c r="F21" s="1">
        <f>VLOOKUP($C21&amp;"-"&amp;$B$16&amp;"-"&amp;$B$17,data!$A:$R,MATCH(F$16,data!$1:$1,FALSE),FALSE)</f>
        <v>26</v>
      </c>
      <c r="G21" s="1">
        <f>VLOOKUP($C21&amp;"-"&amp;$B$16&amp;"-"&amp;$B$17,data!$A:$R,MATCH(G$16,data!$1:$1,FALSE),FALSE)</f>
        <v>43</v>
      </c>
      <c r="H21" s="1">
        <f>VLOOKUP($C21&amp;"-"&amp;$B$16&amp;"-"&amp;$B$17,data!$A:$R,MATCH(H$16,data!$1:$1,FALSE),FALSE)</f>
        <v>42</v>
      </c>
      <c r="I21">
        <f t="shared" si="1"/>
        <v>52</v>
      </c>
    </row>
    <row r="22" spans="1:9">
      <c r="C22">
        <v>511</v>
      </c>
      <c r="D22">
        <v>9</v>
      </c>
      <c r="E22" s="1">
        <f>VLOOKUP($C22&amp;"-"&amp;$B$16&amp;"-"&amp;$B$17,data!$A:$R,MATCH(E$16,data!$1:$1,FALSE),FALSE)</f>
        <v>57</v>
      </c>
      <c r="F22" s="1">
        <f>VLOOKUP($C22&amp;"-"&amp;$B$16&amp;"-"&amp;$B$17,data!$A:$R,MATCH(F$16,data!$1:$1,FALSE),FALSE)</f>
        <v>32</v>
      </c>
      <c r="G22" s="1">
        <f>VLOOKUP($C22&amp;"-"&amp;$B$16&amp;"-"&amp;$B$17,data!$A:$R,MATCH(G$16,data!$1:$1,FALSE),FALSE)</f>
        <v>55</v>
      </c>
      <c r="H22" s="1">
        <f>VLOOKUP($C22&amp;"-"&amp;$B$16&amp;"-"&amp;$B$17,data!$A:$R,MATCH(H$16,data!$1:$1,FALSE),FALSE)</f>
        <v>48</v>
      </c>
      <c r="I22">
        <f t="shared" si="1"/>
        <v>64</v>
      </c>
    </row>
    <row r="23" spans="1:9">
      <c r="C23">
        <v>1023</v>
      </c>
      <c r="D23">
        <v>10</v>
      </c>
      <c r="E23" s="1">
        <f>VLOOKUP($C23&amp;"-"&amp;$B$16&amp;"-"&amp;$B$17,data!$A:$R,MATCH(E$16,data!$1:$1,FALSE),FALSE)</f>
        <v>57</v>
      </c>
      <c r="F23" s="1">
        <f>VLOOKUP($C23&amp;"-"&amp;$B$16&amp;"-"&amp;$B$17,data!$A:$R,MATCH(F$16,data!$1:$1,FALSE),FALSE)</f>
        <v>35</v>
      </c>
      <c r="G23" s="1">
        <f>VLOOKUP($C23&amp;"-"&amp;$B$16&amp;"-"&amp;$B$17,data!$A:$R,MATCH(G$16,data!$1:$1,FALSE),FALSE)</f>
        <v>61</v>
      </c>
      <c r="H23" s="1">
        <f>VLOOKUP($C23&amp;"-"&amp;$B$16&amp;"-"&amp;$B$17,data!$A:$R,MATCH(H$16,data!$1:$1,FALSE),FALSE)</f>
        <v>56</v>
      </c>
      <c r="I23">
        <f t="shared" si="1"/>
        <v>70</v>
      </c>
    </row>
    <row r="24" spans="1:9">
      <c r="C24">
        <v>2047</v>
      </c>
      <c r="D24">
        <v>11</v>
      </c>
      <c r="E24" s="1">
        <f>VLOOKUP($C24&amp;"-"&amp;$B$16&amp;"-"&amp;$B$17,data!$A:$R,MATCH(E$16,data!$1:$1,FALSE),FALSE)</f>
        <v>71</v>
      </c>
      <c r="F24" s="1">
        <f>VLOOKUP($C24&amp;"-"&amp;$B$16&amp;"-"&amp;$B$17,data!$A:$R,MATCH(F$16,data!$1:$1,FALSE),FALSE)</f>
        <v>40</v>
      </c>
      <c r="G24" s="1">
        <f>VLOOKUP($C24&amp;"-"&amp;$B$16&amp;"-"&amp;$B$17,data!$A:$R,MATCH(G$16,data!$1:$1,FALSE),FALSE)</f>
        <v>59</v>
      </c>
      <c r="H24" s="1">
        <f>VLOOKUP($C24&amp;"-"&amp;$B$16&amp;"-"&amp;$B$17,data!$A:$R,MATCH(H$16,data!$1:$1,FALSE),FALSE)</f>
        <v>61</v>
      </c>
      <c r="I24">
        <f t="shared" si="1"/>
        <v>80</v>
      </c>
    </row>
    <row r="25" spans="1:9">
      <c r="C25">
        <v>4095</v>
      </c>
      <c r="D25">
        <v>12</v>
      </c>
      <c r="E25" s="1">
        <f>VLOOKUP($C25&amp;"-"&amp;$B$16&amp;"-"&amp;$B$17,data!$A:$R,MATCH(E$16,data!$1:$1,FALSE),FALSE)</f>
        <v>75</v>
      </c>
      <c r="F25" s="1">
        <f>VLOOKUP($C25&amp;"-"&amp;$B$16&amp;"-"&amp;$B$17,data!$A:$R,MATCH(F$16,data!$1:$1,FALSE),FALSE)</f>
        <v>43</v>
      </c>
      <c r="G25" s="1">
        <f>VLOOKUP($C25&amp;"-"&amp;$B$16&amp;"-"&amp;$B$17,data!$A:$R,MATCH(G$16,data!$1:$1,FALSE),FALSE)</f>
        <v>69</v>
      </c>
      <c r="H25" s="1">
        <f>VLOOKUP($C25&amp;"-"&amp;$B$16&amp;"-"&amp;$B$17,data!$A:$R,MATCH(H$16,data!$1:$1,FALSE),FALSE)</f>
        <v>72</v>
      </c>
      <c r="I25">
        <f t="shared" si="1"/>
        <v>86</v>
      </c>
    </row>
    <row r="26" spans="1:9">
      <c r="C26">
        <v>8191</v>
      </c>
      <c r="D26">
        <v>13</v>
      </c>
      <c r="E26" s="1">
        <f>VLOOKUP($C26&amp;"-"&amp;$B$16&amp;"-"&amp;$B$17,data!$A:$R,MATCH(E$16,data!$1:$1,FALSE),FALSE)</f>
        <v>83</v>
      </c>
      <c r="F26" s="1">
        <f>VLOOKUP($C26&amp;"-"&amp;$B$16&amp;"-"&amp;$B$17,data!$A:$R,MATCH(F$16,data!$1:$1,FALSE),FALSE)</f>
        <v>49</v>
      </c>
      <c r="G26" s="1">
        <f>VLOOKUP($C26&amp;"-"&amp;$B$16&amp;"-"&amp;$B$17,data!$A:$R,MATCH(G$16,data!$1:$1,FALSE),FALSE)</f>
        <v>77</v>
      </c>
      <c r="H26" s="1">
        <f>VLOOKUP($C26&amp;"-"&amp;$B$16&amp;"-"&amp;$B$17,data!$A:$R,MATCH(H$16,data!$1:$1,FALSE),FALSE)</f>
        <v>72</v>
      </c>
      <c r="I26">
        <f t="shared" si="1"/>
        <v>98</v>
      </c>
    </row>
    <row r="31" spans="1:9">
      <c r="A31" t="s">
        <v>2</v>
      </c>
      <c r="B31" s="2">
        <f>alpha</f>
        <v>0.2</v>
      </c>
      <c r="C31" s="3" t="s">
        <v>1</v>
      </c>
      <c r="D31" s="3" t="s">
        <v>8</v>
      </c>
      <c r="E31" s="3" t="s">
        <v>5</v>
      </c>
      <c r="F31" s="3" t="s">
        <v>24</v>
      </c>
      <c r="G31" s="3" t="s">
        <v>26</v>
      </c>
      <c r="H31" s="3" t="s">
        <v>28</v>
      </c>
    </row>
    <row r="32" spans="1:9">
      <c r="A32" t="s">
        <v>21</v>
      </c>
      <c r="B32" s="2" t="str">
        <f>B17</f>
        <v>Splay</v>
      </c>
      <c r="C32">
        <v>15</v>
      </c>
      <c r="D32">
        <v>4</v>
      </c>
      <c r="E32" s="8">
        <f>VLOOKUP($C32&amp;"-"&amp;$B$16&amp;"-"&amp;$B$17,data!$A:$R,MATCH(E$31,data!$1:$1,FALSE),FALSE)</f>
        <v>7.3777799999999996</v>
      </c>
      <c r="F32" s="8">
        <f>VLOOKUP($C32&amp;"-"&amp;$B$16&amp;"-"&amp;$B$17,data!$A:$R,MATCH(F$31,data!$1:$1,FALSE),FALSE)</f>
        <v>6.03111</v>
      </c>
      <c r="G32" s="8">
        <f>VLOOKUP($C32&amp;"-"&amp;$B$16&amp;"-"&amp;$B$17,data!$A:$R,MATCH(G$31,data!$1:$1,FALSE),FALSE)</f>
        <v>10.1556</v>
      </c>
      <c r="H32" s="8">
        <f>VLOOKUP($C32&amp;"-"&amp;$B$16&amp;"-"&amp;$B$17,data!$A:$R,MATCH(H$31,data!$1:$1,FALSE),FALSE)</f>
        <v>7.5888900000000001</v>
      </c>
      <c r="I32" s="19">
        <f>F32/D32</f>
        <v>1.5077775</v>
      </c>
    </row>
    <row r="33" spans="1:9">
      <c r="A33" s="7"/>
      <c r="B33" s="7"/>
      <c r="C33">
        <v>31</v>
      </c>
      <c r="D33">
        <v>5</v>
      </c>
      <c r="E33" s="8">
        <f>VLOOKUP($C33&amp;"-"&amp;$B$16&amp;"-"&amp;$B$17,data!$A:$R,MATCH(E$31,data!$1:$1,FALSE),FALSE)</f>
        <v>9.8709699999999998</v>
      </c>
      <c r="F33" s="8">
        <f>VLOOKUP($C33&amp;"-"&amp;$B$16&amp;"-"&amp;$B$17,data!$A:$R,MATCH(F$31,data!$1:$1,FALSE),FALSE)</f>
        <v>8.5295699999999997</v>
      </c>
      <c r="G33" s="8">
        <f>VLOOKUP($C33&amp;"-"&amp;$B$16&amp;"-"&amp;$B$17,data!$A:$R,MATCH(G$31,data!$1:$1,FALSE),FALSE)</f>
        <v>13.1075</v>
      </c>
      <c r="H33" s="8">
        <f>VLOOKUP($C33&amp;"-"&amp;$B$16&amp;"-"&amp;$B$17,data!$A:$R,MATCH(H$31,data!$1:$1,FALSE),FALSE)</f>
        <v>10.241899999999999</v>
      </c>
      <c r="I33" s="19">
        <f t="shared" ref="I33:I41" si="2">F33/D33</f>
        <v>1.7059139999999999</v>
      </c>
    </row>
    <row r="34" spans="1:9">
      <c r="A34" s="7"/>
      <c r="B34" s="7"/>
      <c r="C34">
        <v>63</v>
      </c>
      <c r="D34">
        <v>6</v>
      </c>
      <c r="E34" s="8">
        <f>VLOOKUP($C34&amp;"-"&amp;$B$16&amp;"-"&amp;$B$17,data!$A:$R,MATCH(E$31,data!$1:$1,FALSE),FALSE)</f>
        <v>12.7784</v>
      </c>
      <c r="F34" s="8">
        <f>VLOOKUP($C34&amp;"-"&amp;$B$16&amp;"-"&amp;$B$17,data!$A:$R,MATCH(F$31,data!$1:$1,FALSE),FALSE)</f>
        <v>11.2225</v>
      </c>
      <c r="G34" s="8">
        <f>VLOOKUP($C34&amp;"-"&amp;$B$16&amp;"-"&amp;$B$17,data!$A:$R,MATCH(G$31,data!$1:$1,FALSE),FALSE)</f>
        <v>16.248699999999999</v>
      </c>
      <c r="H34" s="8">
        <f>VLOOKUP($C34&amp;"-"&amp;$B$16&amp;"-"&amp;$B$17,data!$A:$R,MATCH(H$31,data!$1:$1,FALSE),FALSE)</f>
        <v>13.198399999999999</v>
      </c>
      <c r="I34" s="19">
        <f t="shared" si="2"/>
        <v>1.8704166666666666</v>
      </c>
    </row>
    <row r="35" spans="1:9">
      <c r="C35">
        <v>127</v>
      </c>
      <c r="D35">
        <v>7</v>
      </c>
      <c r="E35" s="8">
        <f>VLOOKUP($C35&amp;"-"&amp;$B$16&amp;"-"&amp;$B$17,data!$A:$R,MATCH(E$31,data!$1:$1,FALSE),FALSE)</f>
        <v>15.3576</v>
      </c>
      <c r="F35" s="8">
        <f>VLOOKUP($C35&amp;"-"&amp;$B$16&amp;"-"&amp;$B$17,data!$A:$R,MATCH(F$31,data!$1:$1,FALSE),FALSE)</f>
        <v>13.8278</v>
      </c>
      <c r="G35" s="8">
        <f>VLOOKUP($C35&amp;"-"&amp;$B$16&amp;"-"&amp;$B$17,data!$A:$R,MATCH(G$31,data!$1:$1,FALSE),FALSE)</f>
        <v>19.0105</v>
      </c>
      <c r="H35" s="8">
        <f>VLOOKUP($C35&amp;"-"&amp;$B$16&amp;"-"&amp;$B$17,data!$A:$R,MATCH(H$31,data!$1:$1,FALSE),FALSE)</f>
        <v>16.0945</v>
      </c>
      <c r="I35" s="19">
        <f t="shared" si="2"/>
        <v>1.9754</v>
      </c>
    </row>
    <row r="36" spans="1:9">
      <c r="C36">
        <v>255</v>
      </c>
      <c r="D36">
        <v>8</v>
      </c>
      <c r="E36" s="8">
        <f>VLOOKUP($C36&amp;"-"&amp;$B$16&amp;"-"&amp;$B$17,data!$A:$R,MATCH(E$31,data!$1:$1,FALSE),FALSE)</f>
        <v>18.264700000000001</v>
      </c>
      <c r="F36" s="8">
        <f>VLOOKUP($C36&amp;"-"&amp;$B$16&amp;"-"&amp;$B$17,data!$A:$R,MATCH(F$31,data!$1:$1,FALSE),FALSE)</f>
        <v>16.668199999999999</v>
      </c>
      <c r="G36" s="8">
        <f>VLOOKUP($C36&amp;"-"&amp;$B$16&amp;"-"&amp;$B$17,data!$A:$R,MATCH(G$31,data!$1:$1,FALSE),FALSE)</f>
        <v>22.141200000000001</v>
      </c>
      <c r="H36" s="8">
        <f>VLOOKUP($C36&amp;"-"&amp;$B$16&amp;"-"&amp;$B$17,data!$A:$R,MATCH(H$31,data!$1:$1,FALSE),FALSE)</f>
        <v>18.8261</v>
      </c>
      <c r="I36" s="19">
        <f t="shared" si="2"/>
        <v>2.0835249999999998</v>
      </c>
    </row>
    <row r="37" spans="1:9">
      <c r="C37">
        <v>511</v>
      </c>
      <c r="D37">
        <v>9</v>
      </c>
      <c r="E37" s="8">
        <f>VLOOKUP($C37&amp;"-"&amp;$B$16&amp;"-"&amp;$B$17,data!$A:$R,MATCH(E$31,data!$1:$1,FALSE),FALSE)</f>
        <v>21.110199999999999</v>
      </c>
      <c r="F37" s="8">
        <f>VLOOKUP($C37&amp;"-"&amp;$B$16&amp;"-"&amp;$B$17,data!$A:$R,MATCH(F$31,data!$1:$1,FALSE),FALSE)</f>
        <v>19.5625</v>
      </c>
      <c r="G37" s="8">
        <f>VLOOKUP($C37&amp;"-"&amp;$B$16&amp;"-"&amp;$B$17,data!$A:$R,MATCH(G$31,data!$1:$1,FALSE),FALSE)</f>
        <v>24.974599999999999</v>
      </c>
      <c r="H37" s="8">
        <f>VLOOKUP($C37&amp;"-"&amp;$B$16&amp;"-"&amp;$B$17,data!$A:$R,MATCH(H$31,data!$1:$1,FALSE),FALSE)</f>
        <v>21.700299999999999</v>
      </c>
      <c r="I37" s="19">
        <f t="shared" si="2"/>
        <v>2.1736111111111112</v>
      </c>
    </row>
    <row r="38" spans="1:9">
      <c r="C38">
        <v>1023</v>
      </c>
      <c r="D38">
        <v>10</v>
      </c>
      <c r="E38" s="8">
        <f>VLOOKUP($C38&amp;"-"&amp;$B$16&amp;"-"&amp;$B$17,data!$A:$R,MATCH(E$31,data!$1:$1,FALSE),FALSE)</f>
        <v>24.0411</v>
      </c>
      <c r="F38" s="8">
        <f>VLOOKUP($C38&amp;"-"&amp;$B$16&amp;"-"&amp;$B$17,data!$A:$R,MATCH(F$31,data!$1:$1,FALSE),FALSE)</f>
        <v>22.503699999999998</v>
      </c>
      <c r="G38" s="8">
        <f>VLOOKUP($C38&amp;"-"&amp;$B$16&amp;"-"&amp;$B$17,data!$A:$R,MATCH(G$31,data!$1:$1,FALSE),FALSE)</f>
        <v>27.811299999999999</v>
      </c>
      <c r="H38" s="8">
        <f>VLOOKUP($C38&amp;"-"&amp;$B$16&amp;"-"&amp;$B$17,data!$A:$R,MATCH(H$31,data!$1:$1,FALSE),FALSE)</f>
        <v>24.714400000000001</v>
      </c>
      <c r="I38" s="19">
        <f t="shared" si="2"/>
        <v>2.2503699999999998</v>
      </c>
    </row>
    <row r="39" spans="1:9">
      <c r="C39">
        <v>2047</v>
      </c>
      <c r="D39">
        <v>11</v>
      </c>
      <c r="E39" s="8">
        <f>VLOOKUP($C39&amp;"-"&amp;$B$16&amp;"-"&amp;$B$17,data!$A:$R,MATCH(E$31,data!$1:$1,FALSE),FALSE)</f>
        <v>26.9346</v>
      </c>
      <c r="F39" s="8">
        <f>VLOOKUP($C39&amp;"-"&amp;$B$16&amp;"-"&amp;$B$17,data!$A:$R,MATCH(F$31,data!$1:$1,FALSE),FALSE)</f>
        <v>25.567599999999999</v>
      </c>
      <c r="G39" s="8">
        <f>VLOOKUP($C39&amp;"-"&amp;$B$16&amp;"-"&amp;$B$17,data!$A:$R,MATCH(G$31,data!$1:$1,FALSE),FALSE)</f>
        <v>30.7318</v>
      </c>
      <c r="H39" s="8">
        <f>VLOOKUP($C39&amp;"-"&amp;$B$16&amp;"-"&amp;$B$17,data!$A:$R,MATCH(H$31,data!$1:$1,FALSE),FALSE)</f>
        <v>27.734200000000001</v>
      </c>
      <c r="I39" s="19">
        <f t="shared" si="2"/>
        <v>2.3243272727272726</v>
      </c>
    </row>
    <row r="40" spans="1:9">
      <c r="C40">
        <v>4095</v>
      </c>
      <c r="D40">
        <v>12</v>
      </c>
      <c r="E40" s="8">
        <f>VLOOKUP($C40&amp;"-"&amp;$B$16&amp;"-"&amp;$B$17,data!$A:$R,MATCH(E$31,data!$1:$1,FALSE),FALSE)</f>
        <v>29.7852</v>
      </c>
      <c r="F40" s="8">
        <f>VLOOKUP($C40&amp;"-"&amp;$B$16&amp;"-"&amp;$B$17,data!$A:$R,MATCH(F$31,data!$1:$1,FALSE),FALSE)</f>
        <v>28.590699999999998</v>
      </c>
      <c r="G40" s="8">
        <f>VLOOKUP($C40&amp;"-"&amp;$B$16&amp;"-"&amp;$B$17,data!$A:$R,MATCH(G$31,data!$1:$1,FALSE),FALSE)</f>
        <v>33.5867</v>
      </c>
      <c r="H40" s="8">
        <f>VLOOKUP($C40&amp;"-"&amp;$B$16&amp;"-"&amp;$B$17,data!$A:$R,MATCH(H$31,data!$1:$1,FALSE),FALSE)</f>
        <v>30.6008</v>
      </c>
      <c r="I40" s="19">
        <f t="shared" si="2"/>
        <v>2.3825583333333333</v>
      </c>
    </row>
    <row r="41" spans="1:9">
      <c r="C41">
        <v>8191</v>
      </c>
      <c r="D41">
        <v>13</v>
      </c>
      <c r="E41" s="8">
        <f>VLOOKUP($C41&amp;"-"&amp;$B$16&amp;"-"&amp;$B$17,data!$A:$R,MATCH(E$31,data!$1:$1,FALSE),FALSE)</f>
        <v>32.6723</v>
      </c>
      <c r="F41" s="8">
        <f>VLOOKUP($C41&amp;"-"&amp;$B$16&amp;"-"&amp;$B$17,data!$A:$R,MATCH(F$31,data!$1:$1,FALSE),FALSE)</f>
        <v>31.6584</v>
      </c>
      <c r="G41" s="8">
        <f>VLOOKUP($C41&amp;"-"&amp;$B$16&amp;"-"&amp;$B$17,data!$A:$R,MATCH(G$31,data!$1:$1,FALSE),FALSE)</f>
        <v>36.537599999999998</v>
      </c>
      <c r="H41" s="8">
        <f>VLOOKUP($C41&amp;"-"&amp;$B$16&amp;"-"&amp;$B$17,data!$A:$R,MATCH(H$31,data!$1:$1,FALSE),FALSE)</f>
        <v>33.630400000000002</v>
      </c>
      <c r="I41" s="19">
        <f t="shared" si="2"/>
        <v>2.4352615384615386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88DCD-3793-4F7F-9989-768E6261B911}">
  <dimension ref="A1:H10"/>
  <sheetViews>
    <sheetView workbookViewId="0">
      <selection activeCell="H17" sqref="H17"/>
    </sheetView>
  </sheetViews>
  <sheetFormatPr defaultRowHeight="15.5"/>
  <cols>
    <col min="1" max="1" width="1.83203125" bestFit="1" customWidth="1"/>
    <col min="2" max="2" width="4.75" bestFit="1" customWidth="1"/>
    <col min="4" max="6" width="5.4140625" bestFit="1" customWidth="1"/>
    <col min="7" max="7" width="5.5" bestFit="1" customWidth="1"/>
    <col min="8" max="8" width="5.4140625" bestFit="1" customWidth="1"/>
  </cols>
  <sheetData>
    <row r="1" spans="1:8">
      <c r="A1" t="s">
        <v>1</v>
      </c>
      <c r="B1" s="2">
        <f>n</f>
        <v>4095</v>
      </c>
      <c r="D1" s="3" t="s">
        <v>2</v>
      </c>
      <c r="E1" s="3" t="s">
        <v>31</v>
      </c>
      <c r="F1" s="3" t="s">
        <v>32</v>
      </c>
      <c r="G1" s="3" t="s">
        <v>33</v>
      </c>
      <c r="H1" s="3" t="s">
        <v>34</v>
      </c>
    </row>
    <row r="2" spans="1:8">
      <c r="A2" s="7"/>
      <c r="B2" s="7"/>
      <c r="D2">
        <v>0.1</v>
      </c>
      <c r="E2" s="18">
        <f>BST!I2</f>
        <v>14.6624</v>
      </c>
      <c r="F2" s="18">
        <f>AVL!I2</f>
        <v>12.669105</v>
      </c>
      <c r="G2" s="18">
        <f>Treap!I2</f>
        <v>15.431789999999999</v>
      </c>
      <c r="H2" s="18">
        <f>Splay!I2</f>
        <v>29.98583</v>
      </c>
    </row>
    <row r="3" spans="1:8">
      <c r="D3">
        <v>0.2</v>
      </c>
      <c r="E3" s="18">
        <f>BST!I3</f>
        <v>14.38489</v>
      </c>
      <c r="F3" s="18">
        <f>AVL!I3</f>
        <v>14.089650000000002</v>
      </c>
      <c r="G3" s="18">
        <f>Treap!I3</f>
        <v>15.578250000000001</v>
      </c>
      <c r="H3" s="18">
        <f>Splay!I3</f>
        <v>30.24691</v>
      </c>
    </row>
    <row r="4" spans="1:8">
      <c r="D4">
        <v>0.3</v>
      </c>
      <c r="E4" s="18">
        <f>BST!I4</f>
        <v>14.457369999999999</v>
      </c>
      <c r="F4" s="18">
        <f>AVL!I4</f>
        <v>15.505184999999999</v>
      </c>
      <c r="G4" s="18">
        <f>Treap!I4</f>
        <v>15.582439999999998</v>
      </c>
      <c r="H4" s="18">
        <f>Splay!I4</f>
        <v>30.499699999999997</v>
      </c>
    </row>
    <row r="5" spans="1:8">
      <c r="D5">
        <v>0.4</v>
      </c>
      <c r="E5" s="18">
        <f>BST!I5</f>
        <v>14.59948</v>
      </c>
      <c r="F5" s="18">
        <f>AVL!I5</f>
        <v>16.92606</v>
      </c>
      <c r="G5" s="18">
        <f>Treap!I5</f>
        <v>16.352180000000001</v>
      </c>
      <c r="H5" s="18">
        <f>Splay!I5</f>
        <v>30.77018</v>
      </c>
    </row>
    <row r="6" spans="1:8">
      <c r="D6">
        <v>0.5</v>
      </c>
      <c r="E6" s="18">
        <f>BST!I6</f>
        <v>14.703950000000001</v>
      </c>
      <c r="F6" s="18">
        <f>AVL!I6</f>
        <v>18.3401</v>
      </c>
      <c r="G6" s="18">
        <f>Treap!I6</f>
        <v>16.084824999999999</v>
      </c>
      <c r="H6" s="18">
        <f>Splay!I6</f>
        <v>31.01905</v>
      </c>
    </row>
    <row r="7" spans="1:8">
      <c r="D7">
        <v>0.6</v>
      </c>
      <c r="E7" s="18">
        <f>BST!I7</f>
        <v>14.82873</v>
      </c>
      <c r="F7" s="18">
        <f>AVL!I7</f>
        <v>19.757909999999999</v>
      </c>
      <c r="G7" s="18">
        <f>Treap!I7</f>
        <v>16.93299</v>
      </c>
      <c r="H7" s="18">
        <f>Splay!I7</f>
        <v>31.26868</v>
      </c>
    </row>
    <row r="8" spans="1:8">
      <c r="D8">
        <v>0.7</v>
      </c>
      <c r="E8" s="18">
        <f>BST!I8</f>
        <v>14.822819999999998</v>
      </c>
      <c r="F8" s="18">
        <f>AVL!I8</f>
        <v>21.204385000000002</v>
      </c>
      <c r="G8" s="18">
        <f>Treap!I8</f>
        <v>17.250329999999998</v>
      </c>
      <c r="H8" s="18">
        <f>Splay!I8</f>
        <v>31.513730000000002</v>
      </c>
    </row>
    <row r="9" spans="1:8">
      <c r="D9">
        <v>0.8</v>
      </c>
      <c r="E9" s="18">
        <f>BST!I9</f>
        <v>15.912160000000002</v>
      </c>
      <c r="F9" s="18">
        <f>AVL!I9</f>
        <v>22.604040000000001</v>
      </c>
      <c r="G9" s="18">
        <f>Treap!I9</f>
        <v>17.089320000000001</v>
      </c>
      <c r="H9" s="18">
        <f>Splay!I9</f>
        <v>31.756879999999999</v>
      </c>
    </row>
    <row r="10" spans="1:8">
      <c r="D10">
        <v>0.9</v>
      </c>
      <c r="E10" s="18">
        <f>BST!I10</f>
        <v>15.026455</v>
      </c>
      <c r="F10" s="18">
        <f>AVL!I10</f>
        <v>24.007459999999998</v>
      </c>
      <c r="G10" s="18">
        <f>Treap!I10</f>
        <v>17.490345000000001</v>
      </c>
      <c r="H10" s="18">
        <f>Splay!I10</f>
        <v>31.99858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9618C-046C-4977-AD0B-4C98928B1273}">
  <dimension ref="A1:J17"/>
  <sheetViews>
    <sheetView workbookViewId="0">
      <selection activeCell="J2" sqref="J2"/>
    </sheetView>
  </sheetViews>
  <sheetFormatPr defaultRowHeight="15.5"/>
  <cols>
    <col min="1" max="1" width="8.9140625" bestFit="1" customWidth="1"/>
    <col min="2" max="2" width="11.58203125" bestFit="1" customWidth="1"/>
    <col min="4" max="4" width="4.75" style="5" bestFit="1" customWidth="1"/>
    <col min="5" max="5" width="4.75" bestFit="1" customWidth="1"/>
    <col min="6" max="6" width="3.75" bestFit="1" customWidth="1"/>
    <col min="7" max="7" width="3.9140625" bestFit="1" customWidth="1"/>
    <col min="8" max="8" width="5.5" bestFit="1" customWidth="1"/>
    <col min="9" max="9" width="5.1640625" bestFit="1" customWidth="1"/>
    <col min="10" max="10" width="8.6640625" style="11"/>
  </cols>
  <sheetData>
    <row r="1" spans="1:10">
      <c r="A1" t="s">
        <v>2</v>
      </c>
      <c r="B1" s="2">
        <f>alpha</f>
        <v>0.2</v>
      </c>
      <c r="D1" s="3" t="s">
        <v>1</v>
      </c>
      <c r="E1" s="3" t="s">
        <v>8</v>
      </c>
      <c r="F1" s="3" t="s">
        <v>31</v>
      </c>
      <c r="G1" s="3" t="s">
        <v>32</v>
      </c>
      <c r="H1" s="3" t="s">
        <v>33</v>
      </c>
      <c r="I1" s="3" t="s">
        <v>34</v>
      </c>
    </row>
    <row r="2" spans="1:10">
      <c r="A2" t="s">
        <v>9</v>
      </c>
      <c r="B2" s="2" t="s">
        <v>23</v>
      </c>
      <c r="D2">
        <v>15</v>
      </c>
      <c r="E2">
        <v>4</v>
      </c>
      <c r="F2" s="1">
        <f>VLOOKUP($D2&amp;"-"&amp;$B$1&amp;"-"&amp;F$1,data!$A:$R,MATCH($B$2,data!$1:$1,FALSE),FALSE)</f>
        <v>6</v>
      </c>
      <c r="G2" s="1">
        <f>VLOOKUP($D2&amp;"-"&amp;$B$1&amp;"-"&amp;G$1,data!$A:$R,MATCH($B$2,data!$1:$1,FALSE),FALSE)</f>
        <v>4</v>
      </c>
      <c r="H2" s="1">
        <f>VLOOKUP($D2&amp;"-"&amp;$B$1&amp;"-"&amp;H$1,data!$A:$R,MATCH($B$2,data!$1:$1,FALSE),FALSE)</f>
        <v>7</v>
      </c>
      <c r="I2" s="1">
        <f>VLOOKUP($D2&amp;"-"&amp;$B$1&amp;"-"&amp;I$1,data!$A:$R,MATCH($B$2,data!$1:$1,FALSE),FALSE)</f>
        <v>11</v>
      </c>
      <c r="J2" s="11">
        <f>AVERAGE(F2,H2)/G2</f>
        <v>1.625</v>
      </c>
    </row>
    <row r="3" spans="1:10">
      <c r="D3">
        <v>31</v>
      </c>
      <c r="E3">
        <v>5</v>
      </c>
      <c r="F3" s="1">
        <f>VLOOKUP($D3&amp;"-"&amp;$B$1&amp;"-"&amp;F$1,data!$A:$R,MATCH($B$2,data!$1:$1,FALSE),FALSE)</f>
        <v>10</v>
      </c>
      <c r="G3" s="1">
        <f>VLOOKUP($D3&amp;"-"&amp;$B$1&amp;"-"&amp;G$1,data!$A:$R,MATCH($B$2,data!$1:$1,FALSE),FALSE)</f>
        <v>5</v>
      </c>
      <c r="H3" s="1">
        <f>VLOOKUP($D3&amp;"-"&amp;$B$1&amp;"-"&amp;H$1,data!$A:$R,MATCH($B$2,data!$1:$1,FALSE),FALSE)</f>
        <v>12</v>
      </c>
      <c r="I3" s="1">
        <f>VLOOKUP($D3&amp;"-"&amp;$B$1&amp;"-"&amp;I$1,data!$A:$R,MATCH($B$2,data!$1:$1,FALSE),FALSE)</f>
        <v>14</v>
      </c>
      <c r="J3" s="11">
        <f t="shared" ref="J3:J11" si="0">AVERAGE(F3,H3)/G3</f>
        <v>2.2000000000000002</v>
      </c>
    </row>
    <row r="4" spans="1:10">
      <c r="D4">
        <v>63</v>
      </c>
      <c r="E4">
        <v>6</v>
      </c>
      <c r="F4" s="1">
        <f>VLOOKUP($D4&amp;"-"&amp;$B$1&amp;"-"&amp;F$1,data!$A:$R,MATCH($B$2,data!$1:$1,FALSE),FALSE)</f>
        <v>12</v>
      </c>
      <c r="G4" s="1">
        <f>VLOOKUP($D4&amp;"-"&amp;$B$1&amp;"-"&amp;G$1,data!$A:$R,MATCH($B$2,data!$1:$1,FALSE),FALSE)</f>
        <v>7</v>
      </c>
      <c r="H4" s="1">
        <f>VLOOKUP($D4&amp;"-"&amp;$B$1&amp;"-"&amp;H$1,data!$A:$R,MATCH($B$2,data!$1:$1,FALSE),FALSE)</f>
        <v>14</v>
      </c>
      <c r="I4" s="1">
        <f>VLOOKUP($D4&amp;"-"&amp;$B$1&amp;"-"&amp;I$1,data!$A:$R,MATCH($B$2,data!$1:$1,FALSE),FALSE)</f>
        <v>19</v>
      </c>
      <c r="J4" s="11">
        <f t="shared" si="0"/>
        <v>1.8571428571428572</v>
      </c>
    </row>
    <row r="5" spans="1:10">
      <c r="D5">
        <v>127</v>
      </c>
      <c r="E5">
        <v>7</v>
      </c>
      <c r="F5" s="1">
        <f>VLOOKUP($D5&amp;"-"&amp;$B$1&amp;"-"&amp;F$1,data!$A:$R,MATCH($B$2,data!$1:$1,FALSE),FALSE)</f>
        <v>17</v>
      </c>
      <c r="G5" s="1">
        <f>VLOOKUP($D5&amp;"-"&amp;$B$1&amp;"-"&amp;G$1,data!$A:$R,MATCH($B$2,data!$1:$1,FALSE),FALSE)</f>
        <v>8</v>
      </c>
      <c r="H5" s="1">
        <f>VLOOKUP($D5&amp;"-"&amp;$B$1&amp;"-"&amp;H$1,data!$A:$R,MATCH($B$2,data!$1:$1,FALSE),FALSE)</f>
        <v>16</v>
      </c>
      <c r="I5" s="1">
        <f>VLOOKUP($D5&amp;"-"&amp;$B$1&amp;"-"&amp;I$1,data!$A:$R,MATCH($B$2,data!$1:$1,FALSE),FALSE)</f>
        <v>22</v>
      </c>
      <c r="J5" s="11">
        <f t="shared" si="0"/>
        <v>2.0625</v>
      </c>
    </row>
    <row r="6" spans="1:10">
      <c r="D6">
        <v>255</v>
      </c>
      <c r="E6">
        <v>8</v>
      </c>
      <c r="F6" s="1">
        <f>VLOOKUP($D6&amp;"-"&amp;$B$1&amp;"-"&amp;F$1,data!$A:$R,MATCH($B$2,data!$1:$1,FALSE),FALSE)</f>
        <v>18</v>
      </c>
      <c r="G6" s="1">
        <f>VLOOKUP($D6&amp;"-"&amp;$B$1&amp;"-"&amp;G$1,data!$A:$R,MATCH($B$2,data!$1:$1,FALSE),FALSE)</f>
        <v>9</v>
      </c>
      <c r="H6" s="1">
        <f>VLOOKUP($D6&amp;"-"&amp;$B$1&amp;"-"&amp;H$1,data!$A:$R,MATCH($B$2,data!$1:$1,FALSE),FALSE)</f>
        <v>22</v>
      </c>
      <c r="I6" s="1">
        <f>VLOOKUP($D6&amp;"-"&amp;$B$1&amp;"-"&amp;I$1,data!$A:$R,MATCH($B$2,data!$1:$1,FALSE),FALSE)</f>
        <v>26</v>
      </c>
      <c r="J6" s="11">
        <f t="shared" si="0"/>
        <v>2.2222222222222223</v>
      </c>
    </row>
    <row r="7" spans="1:10">
      <c r="D7">
        <v>511</v>
      </c>
      <c r="E7">
        <v>9</v>
      </c>
      <c r="F7" s="1">
        <f>VLOOKUP($D7&amp;"-"&amp;$B$1&amp;"-"&amp;F$1,data!$A:$R,MATCH($B$2,data!$1:$1,FALSE),FALSE)</f>
        <v>20</v>
      </c>
      <c r="G7" s="1">
        <f>VLOOKUP($D7&amp;"-"&amp;$B$1&amp;"-"&amp;G$1,data!$A:$R,MATCH($B$2,data!$1:$1,FALSE),FALSE)</f>
        <v>10</v>
      </c>
      <c r="H7" s="1">
        <f>VLOOKUP($D7&amp;"-"&amp;$B$1&amp;"-"&amp;H$1,data!$A:$R,MATCH($B$2,data!$1:$1,FALSE),FALSE)</f>
        <v>24</v>
      </c>
      <c r="I7" s="1">
        <f>VLOOKUP($D7&amp;"-"&amp;$B$1&amp;"-"&amp;I$1,data!$A:$R,MATCH($B$2,data!$1:$1,FALSE),FALSE)</f>
        <v>32</v>
      </c>
      <c r="J7" s="11">
        <f t="shared" si="0"/>
        <v>2.2000000000000002</v>
      </c>
    </row>
    <row r="8" spans="1:10">
      <c r="D8">
        <v>1023</v>
      </c>
      <c r="E8">
        <v>10</v>
      </c>
      <c r="F8" s="1">
        <f>VLOOKUP($D8&amp;"-"&amp;$B$1&amp;"-"&amp;F$1,data!$A:$R,MATCH($B$2,data!$1:$1,FALSE),FALSE)</f>
        <v>24</v>
      </c>
      <c r="G8" s="1">
        <f>VLOOKUP($D8&amp;"-"&amp;$B$1&amp;"-"&amp;G$1,data!$A:$R,MATCH($B$2,data!$1:$1,FALSE),FALSE)</f>
        <v>11</v>
      </c>
      <c r="H8" s="1">
        <f>VLOOKUP($D8&amp;"-"&amp;$B$1&amp;"-"&amp;H$1,data!$A:$R,MATCH($B$2,data!$1:$1,FALSE),FALSE)</f>
        <v>26</v>
      </c>
      <c r="I8" s="1">
        <f>VLOOKUP($D8&amp;"-"&amp;$B$1&amp;"-"&amp;I$1,data!$A:$R,MATCH($B$2,data!$1:$1,FALSE),FALSE)</f>
        <v>35</v>
      </c>
      <c r="J8" s="11">
        <f t="shared" si="0"/>
        <v>2.2727272727272729</v>
      </c>
    </row>
    <row r="9" spans="1:10">
      <c r="D9">
        <v>2047</v>
      </c>
      <c r="E9">
        <v>11</v>
      </c>
      <c r="F9" s="1">
        <f>VLOOKUP($D9&amp;"-"&amp;$B$1&amp;"-"&amp;F$1,data!$A:$R,MATCH($B$2,data!$1:$1,FALSE),FALSE)</f>
        <v>26</v>
      </c>
      <c r="G9" s="1">
        <f>VLOOKUP($D9&amp;"-"&amp;$B$1&amp;"-"&amp;G$1,data!$A:$R,MATCH($B$2,data!$1:$1,FALSE),FALSE)</f>
        <v>12</v>
      </c>
      <c r="H9" s="1">
        <f>VLOOKUP($D9&amp;"-"&amp;$B$1&amp;"-"&amp;H$1,data!$A:$R,MATCH($B$2,data!$1:$1,FALSE),FALSE)</f>
        <v>27</v>
      </c>
      <c r="I9" s="1">
        <f>VLOOKUP($D9&amp;"-"&amp;$B$1&amp;"-"&amp;I$1,data!$A:$R,MATCH($B$2,data!$1:$1,FALSE),FALSE)</f>
        <v>40</v>
      </c>
      <c r="J9" s="11">
        <f t="shared" si="0"/>
        <v>2.2083333333333335</v>
      </c>
    </row>
    <row r="10" spans="1:10">
      <c r="D10">
        <v>4095</v>
      </c>
      <c r="E10">
        <v>12</v>
      </c>
      <c r="F10" s="1">
        <f>VLOOKUP($D10&amp;"-"&amp;$B$1&amp;"-"&amp;F$1,data!$A:$R,MATCH($B$2,data!$1:$1,FALSE),FALSE)</f>
        <v>28</v>
      </c>
      <c r="G10" s="1">
        <f>VLOOKUP($D10&amp;"-"&amp;$B$1&amp;"-"&amp;G$1,data!$A:$R,MATCH($B$2,data!$1:$1,FALSE),FALSE)</f>
        <v>13</v>
      </c>
      <c r="H10" s="1">
        <f>VLOOKUP($D10&amp;"-"&amp;$B$1&amp;"-"&amp;H$1,data!$A:$R,MATCH($B$2,data!$1:$1,FALSE),FALSE)</f>
        <v>37</v>
      </c>
      <c r="I10" s="1">
        <f>VLOOKUP($D10&amp;"-"&amp;$B$1&amp;"-"&amp;I$1,data!$A:$R,MATCH($B$2,data!$1:$1,FALSE),FALSE)</f>
        <v>43</v>
      </c>
      <c r="J10" s="11">
        <f t="shared" si="0"/>
        <v>2.5</v>
      </c>
    </row>
    <row r="11" spans="1:10">
      <c r="D11">
        <v>8191</v>
      </c>
      <c r="E11">
        <v>13</v>
      </c>
      <c r="F11" s="1">
        <f>VLOOKUP($D11&amp;"-"&amp;$B$1&amp;"-"&amp;F$1,data!$A:$R,MATCH($B$2,data!$1:$1,FALSE),FALSE)</f>
        <v>31</v>
      </c>
      <c r="G11" s="1">
        <f>VLOOKUP($D11&amp;"-"&amp;$B$1&amp;"-"&amp;G$1,data!$A:$R,MATCH($B$2,data!$1:$1,FALSE),FALSE)</f>
        <v>15</v>
      </c>
      <c r="H11" s="1">
        <f>VLOOKUP($D11&amp;"-"&amp;$B$1&amp;"-"&amp;H$1,data!$A:$R,MATCH($B$2,data!$1:$1,FALSE),FALSE)</f>
        <v>35</v>
      </c>
      <c r="I11" s="1">
        <f>VLOOKUP($D11&amp;"-"&amp;$B$1&amp;"-"&amp;I$1,data!$A:$R,MATCH($B$2,data!$1:$1,FALSE),FALSE)</f>
        <v>49</v>
      </c>
      <c r="J11" s="11">
        <f t="shared" si="0"/>
        <v>2.2000000000000002</v>
      </c>
    </row>
    <row r="12" spans="1:10">
      <c r="D12" s="6"/>
      <c r="E12" s="7"/>
      <c r="F12" s="7"/>
      <c r="G12" s="7"/>
      <c r="H12" s="7"/>
      <c r="I12" s="7"/>
      <c r="J12" s="11">
        <f>AVERAGE(J2:J11)</f>
        <v>2.1347925685425682</v>
      </c>
    </row>
    <row r="13" spans="1:10">
      <c r="D13" s="6"/>
      <c r="E13" s="7"/>
      <c r="F13" s="7"/>
      <c r="G13" s="7"/>
      <c r="H13" s="7"/>
      <c r="I13" s="7"/>
    </row>
    <row r="14" spans="1:10">
      <c r="D14" s="6"/>
      <c r="E14" s="7"/>
      <c r="F14" s="7"/>
      <c r="G14" s="7"/>
      <c r="H14" s="7"/>
      <c r="I14" s="7"/>
    </row>
    <row r="15" spans="1:10">
      <c r="D15" s="6"/>
      <c r="E15" s="7"/>
      <c r="F15" s="7"/>
      <c r="G15" s="7"/>
      <c r="H15" s="7"/>
      <c r="I15" s="7"/>
    </row>
    <row r="16" spans="1:10">
      <c r="D16" s="6"/>
      <c r="E16" s="7"/>
      <c r="F16" s="7"/>
      <c r="G16" s="7"/>
      <c r="H16" s="7"/>
      <c r="I16" s="7"/>
    </row>
    <row r="17" spans="4:9">
      <c r="D17" s="6"/>
      <c r="E17" s="7"/>
      <c r="F17" s="7"/>
      <c r="G17" s="7"/>
      <c r="H17" s="7"/>
      <c r="I17" s="7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10</vt:i4>
      </vt:variant>
    </vt:vector>
  </HeadingPairs>
  <TitlesOfParts>
    <vt:vector size="40" baseType="lpstr">
      <vt:lpstr>text</vt:lpstr>
      <vt:lpstr>data</vt:lpstr>
      <vt:lpstr>parameter</vt:lpstr>
      <vt:lpstr>BST</vt:lpstr>
      <vt:lpstr>AVL</vt:lpstr>
      <vt:lpstr>Treap</vt:lpstr>
      <vt:lpstr>Splay</vt:lpstr>
      <vt:lpstr>AR</vt:lpstr>
      <vt:lpstr>height_w</vt:lpstr>
      <vt:lpstr>height_a</vt:lpstr>
      <vt:lpstr>search_w</vt:lpstr>
      <vt:lpstr>search_a</vt:lpstr>
      <vt:lpstr>insert_w</vt:lpstr>
      <vt:lpstr>insert_a</vt:lpstr>
      <vt:lpstr>delete_w</vt:lpstr>
      <vt:lpstr>delete_a</vt:lpstr>
      <vt:lpstr>build_w</vt:lpstr>
      <vt:lpstr>build_a</vt:lpstr>
      <vt:lpstr>height0_w</vt:lpstr>
      <vt:lpstr>height0_a</vt:lpstr>
      <vt:lpstr>destroy_w</vt:lpstr>
      <vt:lpstr>destroy_a</vt:lpstr>
      <vt:lpstr>height_w_lf</vt:lpstr>
      <vt:lpstr>height_a_lf</vt:lpstr>
      <vt:lpstr>search_w_lf</vt:lpstr>
      <vt:lpstr>search_a_lf</vt:lpstr>
      <vt:lpstr>insert_w_lf</vt:lpstr>
      <vt:lpstr>insert_a_lf</vt:lpstr>
      <vt:lpstr>delete_w_lf</vt:lpstr>
      <vt:lpstr>deletek_a_lf</vt:lpstr>
      <vt:lpstr>alpha</vt:lpstr>
      <vt:lpstr>n</vt:lpstr>
      <vt:lpstr>data!result_1</vt:lpstr>
      <vt:lpstr>text!result_1</vt:lpstr>
      <vt:lpstr>data!result_2</vt:lpstr>
      <vt:lpstr>data!result_3</vt:lpstr>
      <vt:lpstr>data!result_4</vt:lpstr>
      <vt:lpstr>data!result_5</vt:lpstr>
      <vt:lpstr>data!result_6</vt:lpstr>
      <vt:lpstr>data!result_7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2018-04-29T04:17:12Z</cp:lastPrinted>
  <dcterms:created xsi:type="dcterms:W3CDTF">2018-04-28T03:01:36Z</dcterms:created>
  <dcterms:modified xsi:type="dcterms:W3CDTF">2018-05-24T18:54:16Z</dcterms:modified>
</cp:coreProperties>
</file>