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.개인자료\50.허세원\99.기타\1000.일일업무보고\"/>
    </mc:Choice>
  </mc:AlternateContent>
  <bookViews>
    <workbookView xWindow="0" yWindow="0" windowWidth="28800" windowHeight="12255" activeTab="1"/>
  </bookViews>
  <sheets>
    <sheet name="업무현황" sheetId="1" r:id="rId1"/>
    <sheet name="Sheet1" sheetId="2" r:id="rId2"/>
    <sheet name="Sheet1 (2)" sheetId="6" r:id="rId3"/>
    <sheet name="Sheet2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3" l="1"/>
  <c r="F29" i="3"/>
  <c r="D29" i="3"/>
  <c r="C29" i="3"/>
  <c r="M27" i="3"/>
  <c r="M26" i="3"/>
  <c r="M25" i="3"/>
  <c r="M24" i="3"/>
  <c r="M23" i="3"/>
  <c r="M22" i="3"/>
  <c r="M21" i="3"/>
  <c r="M20" i="3"/>
  <c r="M19" i="3"/>
  <c r="M18" i="3"/>
  <c r="M17" i="3"/>
  <c r="M16" i="3"/>
  <c r="I16" i="3"/>
  <c r="M15" i="3"/>
  <c r="I15" i="3"/>
  <c r="M14" i="3"/>
  <c r="I14" i="3"/>
  <c r="M13" i="3"/>
  <c r="I13" i="3"/>
  <c r="M10" i="3"/>
  <c r="M9" i="3"/>
  <c r="I9" i="3"/>
  <c r="M8" i="3"/>
  <c r="M7" i="3"/>
  <c r="M6" i="3"/>
  <c r="L6" i="3"/>
  <c r="I6" i="3"/>
</calcChain>
</file>

<file path=xl/sharedStrings.xml><?xml version="1.0" encoding="utf-8"?>
<sst xmlns="http://schemas.openxmlformats.org/spreadsheetml/2006/main" count="201" uniqueCount="152">
  <si>
    <t xml:space="preserve"> -ERP 계정 및 권한 </t>
  </si>
  <si>
    <t xml:space="preserve"> -일일실적보고 메일링 유지관리(IFC,CCT,IFV)</t>
  </si>
  <si>
    <t xml:space="preserve"> -인사(w유창균S)</t>
  </si>
  <si>
    <t xml:space="preserve"> -고도화</t>
  </si>
  <si>
    <t xml:space="preserve"> -각 부서 문서 및 게시판 권한 부여</t>
  </si>
  <si>
    <t xml:space="preserve"> -사용자 관리</t>
  </si>
  <si>
    <t xml:space="preserve"> -대표메일 생성 및 변경, 수신자 추가, 삭제</t>
  </si>
  <si>
    <t xml:space="preserve"> -문서 변경</t>
  </si>
  <si>
    <t xml:space="preserve"> -결재 양식 신규 생성 및 변경 </t>
  </si>
  <si>
    <t xml:space="preserve"> -스팸메일 처리</t>
  </si>
  <si>
    <t xml:space="preserve"> -CNC 웹 관리(w김정욱K)</t>
  </si>
  <si>
    <t xml:space="preserve"> -홈페이지(interflex.co.kr) 유지관리(인사팀 요청)</t>
  </si>
  <si>
    <t xml:space="preserve"> -메뉴 항목 기능 검수 지원</t>
  </si>
  <si>
    <t xml:space="preserve"> -매월 전표처리(AR,AP)</t>
  </si>
  <si>
    <t xml:space="preserve"> -3개월 예산 작성</t>
  </si>
  <si>
    <t xml:space="preserve"> -상, 하반기 계획 예산 </t>
  </si>
  <si>
    <t xml:space="preserve"> -경영실적보고회의 자료 </t>
  </si>
  <si>
    <t xml:space="preserve"> -전산용품 발주</t>
  </si>
  <si>
    <t xml:space="preserve"> -매년 유지보수 업체 및 라이선스 계약 갱신(w김정욱K)</t>
  </si>
  <si>
    <t>항목</t>
    <phoneticPr fontId="1" type="noConversion"/>
  </si>
  <si>
    <t>ERP</t>
    <phoneticPr fontId="1" type="noConversion"/>
  </si>
  <si>
    <t>그룹웨어</t>
  </si>
  <si>
    <t>웹</t>
  </si>
  <si>
    <t>MES</t>
  </si>
  <si>
    <t>행정</t>
  </si>
  <si>
    <t>세부현황</t>
    <phoneticPr fontId="1" type="noConversion"/>
  </si>
  <si>
    <t xml:space="preserve"> -RD 지원</t>
    <phoneticPr fontId="1" type="noConversion"/>
  </si>
  <si>
    <t>비고</t>
    <phoneticPr fontId="1" type="noConversion"/>
  </si>
  <si>
    <t>●업무현황</t>
    <phoneticPr fontId="1" type="noConversion"/>
  </si>
  <si>
    <t>●일일업무 보고</t>
    <phoneticPr fontId="1" type="noConversion"/>
  </si>
  <si>
    <r>
      <rPr>
        <sz val="12"/>
        <color theme="1"/>
        <rFont val="맑은 고딕"/>
        <family val="3"/>
        <charset val="129"/>
      </rPr>
      <t xml:space="preserve">▣ </t>
    </r>
    <r>
      <rPr>
        <sz val="12"/>
        <color theme="1"/>
        <rFont val="맑은 고딕"/>
        <family val="2"/>
        <charset val="129"/>
      </rPr>
      <t>전자계열사 전산 운영비용 현황</t>
    </r>
    <phoneticPr fontId="5" type="noConversion"/>
  </si>
  <si>
    <t>◇ 라이센스,  6월기준</t>
    <phoneticPr fontId="5" type="noConversion"/>
  </si>
  <si>
    <t>계약내역</t>
    <phoneticPr fontId="5" type="noConversion"/>
  </si>
  <si>
    <t>계약근거</t>
    <phoneticPr fontId="5" type="noConversion"/>
  </si>
  <si>
    <t xml:space="preserve"> </t>
    <phoneticPr fontId="5" type="noConversion"/>
  </si>
  <si>
    <t>분류</t>
    <phoneticPr fontId="5" type="noConversion"/>
  </si>
  <si>
    <t>항목</t>
    <phoneticPr fontId="5" type="noConversion"/>
  </si>
  <si>
    <t>계약일</t>
    <phoneticPr fontId="5" type="noConversion"/>
  </si>
  <si>
    <t>계약기간</t>
  </si>
  <si>
    <t>수량</t>
    <phoneticPr fontId="5" type="noConversion"/>
  </si>
  <si>
    <t>계약구분</t>
    <phoneticPr fontId="5" type="noConversion"/>
  </si>
  <si>
    <t>금액</t>
    <phoneticPr fontId="5" type="noConversion"/>
  </si>
  <si>
    <t>금액(년)</t>
    <phoneticPr fontId="5" type="noConversion"/>
  </si>
  <si>
    <t>계약업체</t>
    <phoneticPr fontId="5" type="noConversion"/>
  </si>
  <si>
    <t>계약대상총수</t>
    <phoneticPr fontId="5" type="noConversion"/>
  </si>
  <si>
    <t>미계약대수</t>
    <phoneticPr fontId="5" type="noConversion"/>
  </si>
  <si>
    <t>계약율(%)</t>
    <phoneticPr fontId="5" type="noConversion"/>
  </si>
  <si>
    <t>비고</t>
    <phoneticPr fontId="5" type="noConversion"/>
  </si>
  <si>
    <t>MS</t>
  </si>
  <si>
    <t>MS EA  ( OS / OFFICE )</t>
    <phoneticPr fontId="5" type="noConversion"/>
  </si>
  <si>
    <t>2021.07.01</t>
    <phoneticPr fontId="5" type="noConversion"/>
  </si>
  <si>
    <t>2021.07.01 ~ 2024.06.30</t>
    <phoneticPr fontId="5" type="noConversion"/>
  </si>
  <si>
    <t>3년</t>
    <phoneticPr fontId="5" type="noConversion"/>
  </si>
  <si>
    <t>제니스앤컴퍼니</t>
    <phoneticPr fontId="5" type="noConversion"/>
  </si>
  <si>
    <t>PC대수</t>
    <phoneticPr fontId="5" type="noConversion"/>
  </si>
  <si>
    <t>MS-SERVER</t>
    <phoneticPr fontId="5" type="noConversion"/>
  </si>
  <si>
    <t>서버대수</t>
    <phoneticPr fontId="5" type="noConversion"/>
  </si>
  <si>
    <t>MS-CAL</t>
    <phoneticPr fontId="5" type="noConversion"/>
  </si>
  <si>
    <t>MS-SQL ( Server / CAL )</t>
    <phoneticPr fontId="5" type="noConversion"/>
  </si>
  <si>
    <t>2021.04.01</t>
    <phoneticPr fontId="5" type="noConversion"/>
  </si>
  <si>
    <t>2021.04.01 ~ 2024.03.30</t>
    <phoneticPr fontId="5" type="noConversion"/>
  </si>
  <si>
    <t>User 수량</t>
    <phoneticPr fontId="5" type="noConversion"/>
  </si>
  <si>
    <t>기타</t>
    <phoneticPr fontId="5" type="noConversion"/>
  </si>
  <si>
    <t>AUTO-CAD 2021</t>
    <phoneticPr fontId="5" type="noConversion"/>
  </si>
  <si>
    <t>2020.12.15</t>
    <phoneticPr fontId="5" type="noConversion"/>
  </si>
  <si>
    <t>2020.12.15 ~ 2021.12.14</t>
    <phoneticPr fontId="5" type="noConversion"/>
  </si>
  <si>
    <t>1년</t>
    <phoneticPr fontId="5" type="noConversion"/>
  </si>
  <si>
    <t>해냄솔루션</t>
    <phoneticPr fontId="5" type="noConversion"/>
  </si>
  <si>
    <t>JMP</t>
    <phoneticPr fontId="5" type="noConversion"/>
  </si>
  <si>
    <t>2020.11.30</t>
    <phoneticPr fontId="5" type="noConversion"/>
  </si>
  <si>
    <t>2020.11.30 ~ 2021.11.29</t>
    <phoneticPr fontId="5" type="noConversion"/>
  </si>
  <si>
    <t>한국쌔스소프트웨어</t>
    <phoneticPr fontId="5" type="noConversion"/>
  </si>
  <si>
    <t>사용대수</t>
    <phoneticPr fontId="5" type="noConversion"/>
  </si>
  <si>
    <t>Oracle EBS 11i</t>
    <phoneticPr fontId="5" type="noConversion"/>
  </si>
  <si>
    <t>2020.11.29</t>
    <phoneticPr fontId="5" type="noConversion"/>
  </si>
  <si>
    <t>2020.11.29 ~ 2021.11.28</t>
    <phoneticPr fontId="5" type="noConversion"/>
  </si>
  <si>
    <t>바이텍정보통신</t>
    <phoneticPr fontId="5" type="noConversion"/>
  </si>
  <si>
    <t>카스퍼스키(백신)</t>
    <phoneticPr fontId="5" type="noConversion"/>
  </si>
  <si>
    <t>2021.03.01</t>
    <phoneticPr fontId="5" type="noConversion"/>
  </si>
  <si>
    <t>2021.03.01 ~ 2022.02.28</t>
    <phoneticPr fontId="5" type="noConversion"/>
  </si>
  <si>
    <t>소프트웨어원</t>
    <phoneticPr fontId="5" type="noConversion"/>
  </si>
  <si>
    <t>한/글 2004 라이선스 Level B</t>
    <phoneticPr fontId="5" type="noConversion"/>
  </si>
  <si>
    <t>2004.07.16</t>
    <phoneticPr fontId="5" type="noConversion"/>
  </si>
  <si>
    <t>영구</t>
    <phoneticPr fontId="5" type="noConversion"/>
  </si>
  <si>
    <t>한글과컴퓨터</t>
    <phoneticPr fontId="5" type="noConversion"/>
  </si>
  <si>
    <t>ACRO-BAT PRO X</t>
    <phoneticPr fontId="5" type="noConversion"/>
  </si>
  <si>
    <t>2011.06.03</t>
    <phoneticPr fontId="5" type="noConversion"/>
  </si>
  <si>
    <t>Crownix Report&amp;ERS 6.0</t>
    <phoneticPr fontId="5" type="noConversion"/>
  </si>
  <si>
    <t>2016.09.06</t>
    <phoneticPr fontId="5" type="noConversion"/>
  </si>
  <si>
    <t>엠투소프트</t>
    <phoneticPr fontId="5" type="noConversion"/>
  </si>
  <si>
    <t>MINI-TAB 16</t>
    <phoneticPr fontId="5" type="noConversion"/>
  </si>
  <si>
    <t>2013.12.10</t>
    <phoneticPr fontId="5" type="noConversion"/>
  </si>
  <si>
    <t>이레테크</t>
    <phoneticPr fontId="5" type="noConversion"/>
  </si>
  <si>
    <t>PHOTOSHOP CS2 9.0</t>
    <phoneticPr fontId="5" type="noConversion"/>
  </si>
  <si>
    <t>2005.10.30</t>
    <phoneticPr fontId="5" type="noConversion"/>
  </si>
  <si>
    <t>PHOTOSHOP CS5 12.0</t>
    <phoneticPr fontId="5" type="noConversion"/>
  </si>
  <si>
    <t xml:space="preserve">Flash CS5.5 11.5
</t>
    <phoneticPr fontId="5" type="noConversion"/>
  </si>
  <si>
    <t>2011.06.03</t>
  </si>
  <si>
    <t>AUTO-CAD 2013</t>
    <phoneticPr fontId="5" type="noConversion"/>
  </si>
  <si>
    <t>2012.07.26</t>
    <phoneticPr fontId="5" type="noConversion"/>
  </si>
  <si>
    <t>-</t>
    <phoneticPr fontId="5" type="noConversion"/>
  </si>
  <si>
    <t>바이소프트</t>
    <phoneticPr fontId="5" type="noConversion"/>
  </si>
  <si>
    <t>User 수량</t>
    <phoneticPr fontId="5" type="noConversion"/>
  </si>
  <si>
    <t xml:space="preserve">GstarCad 8
</t>
    <phoneticPr fontId="5" type="noConversion"/>
  </si>
  <si>
    <t xml:space="preserve">Solid Waork Professional
</t>
    <phoneticPr fontId="5" type="noConversion"/>
  </si>
  <si>
    <t>2015.03.17</t>
    <phoneticPr fontId="5" type="noConversion"/>
  </si>
  <si>
    <t>다쏘시스템</t>
    <phoneticPr fontId="5" type="noConversion"/>
  </si>
  <si>
    <t xml:space="preserve">Solid Waork Standard
</t>
    <phoneticPr fontId="5" type="noConversion"/>
  </si>
  <si>
    <t xml:space="preserve">CST Studio Suite
</t>
    <phoneticPr fontId="5" type="noConversion"/>
  </si>
  <si>
    <t>2013.05.02</t>
    <phoneticPr fontId="5" type="noConversion"/>
  </si>
  <si>
    <t>씨에스티오브코리아</t>
    <phoneticPr fontId="5" type="noConversion"/>
  </si>
  <si>
    <t>계</t>
    <phoneticPr fontId="5" type="noConversion"/>
  </si>
  <si>
    <t>*작성기준</t>
    <phoneticPr fontId="5" type="noConversion"/>
  </si>
  <si>
    <t>*계약구분</t>
    <phoneticPr fontId="5" type="noConversion"/>
  </si>
  <si>
    <t xml:space="preserve"> -인원  :  2021년 6월 30일 기준 재직자</t>
    <phoneticPr fontId="5" type="noConversion"/>
  </si>
  <si>
    <t xml:space="preserve"> -영구</t>
    <phoneticPr fontId="5" type="noConversion"/>
  </si>
  <si>
    <t xml:space="preserve"> -계약금액을 년간으로 환산</t>
    <phoneticPr fontId="5" type="noConversion"/>
  </si>
  <si>
    <t xml:space="preserve"> -인건비  :  2021년 6월 급여</t>
    <phoneticPr fontId="5" type="noConversion"/>
  </si>
  <si>
    <t xml:space="preserve"> -년간사용료</t>
    <phoneticPr fontId="5" type="noConversion"/>
  </si>
  <si>
    <t xml:space="preserve"> (영구인경우 표시안함)</t>
    <phoneticPr fontId="5" type="noConversion"/>
  </si>
  <si>
    <t>WIP</t>
    <phoneticPr fontId="1" type="noConversion"/>
  </si>
  <si>
    <t xml:space="preserve"> -고객사 모델별 QR RULE 신규 등록 및 변경, 품목코드관리 </t>
    <phoneticPr fontId="1" type="noConversion"/>
  </si>
  <si>
    <t>HR</t>
    <phoneticPr fontId="1" type="noConversion"/>
  </si>
  <si>
    <t xml:space="preserve"> </t>
    <phoneticPr fontId="1" type="noConversion"/>
  </si>
  <si>
    <t>AR, AP</t>
    <phoneticPr fontId="1" type="noConversion"/>
  </si>
  <si>
    <t>그룹웨어</t>
    <phoneticPr fontId="1" type="noConversion"/>
  </si>
  <si>
    <t>품의 및 기타</t>
    <phoneticPr fontId="1" type="noConversion"/>
  </si>
  <si>
    <t>USER</t>
    <phoneticPr fontId="1" type="noConversion"/>
  </si>
  <si>
    <t>-3개월 실행계획 예산 수립 송부(경영관리팀)</t>
    <phoneticPr fontId="1" type="noConversion"/>
  </si>
  <si>
    <t>2021.07.23</t>
    <phoneticPr fontId="1" type="noConversion"/>
  </si>
  <si>
    <t>-고객사 모델별 QR RULE 신규 등록 및 변경
  O2756 RF CAMERA(6L)-M3/4L_1060957A1</t>
    <phoneticPr fontId="1" type="noConversion"/>
  </si>
  <si>
    <t>-에스제이테크(P1241021) 신규 업체 계정 생성
-환경안전팀(203201) 계정 비밀번호 초기화</t>
    <phoneticPr fontId="1" type="noConversion"/>
  </si>
  <si>
    <t>-QMS 변경 신청서 결재라인 수정(황준형K)</t>
    <phoneticPr fontId="1" type="noConversion"/>
  </si>
  <si>
    <t>-전표 작성 완료, 전표 결재 중</t>
    <phoneticPr fontId="1" type="noConversion"/>
  </si>
  <si>
    <t>지급 내용</t>
    <phoneticPr fontId="1" type="noConversion"/>
  </si>
  <si>
    <t>지급 완료</t>
    <phoneticPr fontId="1" type="noConversion"/>
  </si>
  <si>
    <t>지급 형태</t>
    <phoneticPr fontId="1" type="noConversion"/>
  </si>
  <si>
    <t>어음 발행</t>
    <phoneticPr fontId="1" type="noConversion"/>
  </si>
  <si>
    <t>지급 일자</t>
    <phoneticPr fontId="1" type="noConversion"/>
  </si>
  <si>
    <t>(VAT 별도)</t>
    <phoneticPr fontId="1" type="noConversion"/>
  </si>
  <si>
    <t>총액</t>
    <phoneticPr fontId="1" type="noConversion"/>
  </si>
  <si>
    <t>MES 시스템 구축 중도금(30%)</t>
    <phoneticPr fontId="1" type="noConversion"/>
  </si>
  <si>
    <t>MES ERP 연계 중도금(40%)</t>
    <phoneticPr fontId="1" type="noConversion"/>
  </si>
  <si>
    <t>세금계산서 발행 일자 2021.07.21</t>
    <phoneticPr fontId="1" type="noConversion"/>
  </si>
  <si>
    <t>지급 금액</t>
    <phoneticPr fontId="1" type="noConversion"/>
  </si>
  <si>
    <t>●MES 중도금 처리 내역</t>
    <phoneticPr fontId="1" type="noConversion"/>
  </si>
  <si>
    <t>-퇴직정산 지급내역 기산일 컬럼 추가(IFCHRR032)</t>
    <phoneticPr fontId="1" type="noConversion"/>
  </si>
  <si>
    <t>2021.07.27</t>
    <phoneticPr fontId="1" type="noConversion"/>
  </si>
  <si>
    <t>2021.07.28</t>
    <phoneticPr fontId="1" type="noConversion"/>
  </si>
  <si>
    <t>-전표 결재 완료</t>
    <phoneticPr fontId="1" type="noConversion"/>
  </si>
  <si>
    <t>-선우전자(P1241026) 신규 업체 계정 생성
-태성전자(P1241027) 신규 업체 계정 생성</t>
    <phoneticPr fontId="1" type="noConversion"/>
  </si>
  <si>
    <t xml:space="preserve">-고객사 모델별 QR RULE 신규 등록 및 변경
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</si>
</sst>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 "/>
    <numFmt numFmtId="177" formatCode="0.0%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</font>
    <font>
      <sz val="12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 tint="0.499984740745262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7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49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Continuous" vertical="center"/>
    </xf>
    <xf numFmtId="49" fontId="6" fillId="0" borderId="15" xfId="0" applyNumberFormat="1" applyFont="1" applyBorder="1" applyAlignment="1">
      <alignment horizontal="centerContinuous" vertical="center"/>
    </xf>
    <xf numFmtId="49" fontId="6" fillId="0" borderId="16" xfId="0" applyNumberFormat="1" applyFont="1" applyBorder="1" applyAlignment="1">
      <alignment horizontal="centerContinuous" vertical="center"/>
    </xf>
    <xf numFmtId="0" fontId="6" fillId="0" borderId="17" xfId="0" applyFont="1" applyBorder="1" applyAlignment="1">
      <alignment horizontal="centerContinuous" vertical="center"/>
    </xf>
    <xf numFmtId="0" fontId="6" fillId="0" borderId="18" xfId="0" applyFont="1" applyBorder="1" applyAlignment="1">
      <alignment horizontal="centerContinuous" vertical="center"/>
    </xf>
    <xf numFmtId="0" fontId="6" fillId="0" borderId="19" xfId="0" applyFont="1" applyBorder="1" applyAlignment="1">
      <alignment horizontal="centerContinuous" vertical="center"/>
    </xf>
    <xf numFmtId="0" fontId="6" fillId="0" borderId="15" xfId="0" applyFont="1" applyBorder="1" applyAlignment="1">
      <alignment horizontal="centerContinuous" vertical="center"/>
    </xf>
    <xf numFmtId="49" fontId="6" fillId="0" borderId="19" xfId="0" applyNumberFormat="1" applyFont="1" applyBorder="1" applyAlignment="1">
      <alignment horizontal="centerContinuous" vertical="center"/>
    </xf>
    <xf numFmtId="0" fontId="6" fillId="0" borderId="20" xfId="0" applyFont="1" applyBorder="1" applyAlignment="1">
      <alignment horizontal="centerContinuous" vertical="center"/>
    </xf>
    <xf numFmtId="0" fontId="6" fillId="0" borderId="21" xfId="0" applyFont="1" applyBorder="1" applyAlignment="1">
      <alignment horizontal="centerContinuous" vertical="center"/>
    </xf>
    <xf numFmtId="0" fontId="6" fillId="0" borderId="22" xfId="0" applyFont="1" applyBorder="1" applyAlignment="1">
      <alignment horizontal="centerContinuous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9" fontId="6" fillId="0" borderId="25" xfId="0" applyNumberFormat="1" applyFont="1" applyBorder="1" applyAlignment="1">
      <alignment horizontal="center" vertical="center"/>
    </xf>
    <xf numFmtId="49" fontId="6" fillId="0" borderId="26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49" fontId="6" fillId="0" borderId="29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centerContinuous" vertical="center"/>
    </xf>
    <xf numFmtId="0" fontId="6" fillId="0" borderId="31" xfId="0" applyFont="1" applyBorder="1" applyAlignment="1">
      <alignment horizontal="centerContinuous" vertical="center"/>
    </xf>
    <xf numFmtId="0" fontId="6" fillId="0" borderId="32" xfId="0" applyFont="1" applyBorder="1" applyAlignment="1">
      <alignment horizontal="centerContinuous" vertical="center"/>
    </xf>
    <xf numFmtId="0" fontId="6" fillId="0" borderId="24" xfId="0" applyFont="1" applyBorder="1" applyAlignment="1">
      <alignment horizontal="centerContinuous" vertical="center"/>
    </xf>
    <xf numFmtId="0" fontId="6" fillId="0" borderId="33" xfId="0" applyFont="1" applyBorder="1" applyAlignment="1">
      <alignment horizontal="center" vertical="center"/>
    </xf>
    <xf numFmtId="176" fontId="6" fillId="0" borderId="34" xfId="0" applyNumberFormat="1" applyFont="1" applyBorder="1" applyAlignment="1">
      <alignment vertical="center"/>
    </xf>
    <xf numFmtId="49" fontId="6" fillId="0" borderId="35" xfId="0" applyNumberFormat="1" applyFont="1" applyBorder="1" applyAlignment="1">
      <alignment horizontal="center" vertical="center"/>
    </xf>
    <xf numFmtId="49" fontId="6" fillId="0" borderId="36" xfId="0" applyNumberFormat="1" applyFont="1" applyBorder="1" applyAlignment="1">
      <alignment horizontal="center" vertical="center"/>
    </xf>
    <xf numFmtId="176" fontId="6" fillId="0" borderId="37" xfId="0" applyNumberFormat="1" applyFont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176" fontId="6" fillId="0" borderId="38" xfId="0" applyNumberFormat="1" applyFont="1" applyBorder="1" applyAlignment="1">
      <alignment vertical="center"/>
    </xf>
    <xf numFmtId="176" fontId="6" fillId="0" borderId="35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49" fontId="6" fillId="0" borderId="38" xfId="0" applyNumberFormat="1" applyFont="1" applyBorder="1" applyAlignment="1">
      <alignment vertical="center"/>
    </xf>
    <xf numFmtId="176" fontId="6" fillId="0" borderId="39" xfId="0" applyNumberFormat="1" applyFont="1" applyBorder="1" applyAlignment="1">
      <alignment vertical="center"/>
    </xf>
    <xf numFmtId="176" fontId="6" fillId="0" borderId="40" xfId="0" applyNumberFormat="1" applyFont="1" applyBorder="1" applyAlignment="1">
      <alignment vertical="center"/>
    </xf>
    <xf numFmtId="176" fontId="6" fillId="0" borderId="41" xfId="0" applyNumberFormat="1" applyFont="1" applyBorder="1" applyAlignment="1">
      <alignment vertical="center"/>
    </xf>
    <xf numFmtId="49" fontId="6" fillId="0" borderId="42" xfId="0" applyNumberFormat="1" applyFont="1" applyBorder="1" applyAlignment="1">
      <alignment horizontal="center" vertical="center"/>
    </xf>
    <xf numFmtId="49" fontId="6" fillId="0" borderId="43" xfId="0" applyNumberFormat="1" applyFont="1" applyBorder="1" applyAlignment="1">
      <alignment horizontal="center" vertical="center"/>
    </xf>
    <xf numFmtId="176" fontId="6" fillId="0" borderId="44" xfId="0" applyNumberFormat="1" applyFont="1" applyBorder="1" applyAlignment="1">
      <alignment horizontal="center" vertical="center"/>
    </xf>
    <xf numFmtId="176" fontId="6" fillId="0" borderId="41" xfId="0" applyNumberFormat="1" applyFont="1" applyBorder="1" applyAlignment="1">
      <alignment horizontal="center" vertical="center"/>
    </xf>
    <xf numFmtId="176" fontId="6" fillId="0" borderId="45" xfId="0" applyNumberFormat="1" applyFont="1" applyBorder="1" applyAlignment="1">
      <alignment vertical="center"/>
    </xf>
    <xf numFmtId="176" fontId="6" fillId="0" borderId="42" xfId="0" applyNumberFormat="1" applyFont="1" applyBorder="1" applyAlignment="1">
      <alignment horizontal="center" vertical="center"/>
    </xf>
    <xf numFmtId="177" fontId="6" fillId="0" borderId="44" xfId="1" applyNumberFormat="1" applyFont="1" applyBorder="1" applyAlignment="1">
      <alignment horizontal="center" vertical="center"/>
    </xf>
    <xf numFmtId="49" fontId="6" fillId="0" borderId="45" xfId="0" applyNumberFormat="1" applyFont="1" applyBorder="1" applyAlignment="1">
      <alignment vertical="center"/>
    </xf>
    <xf numFmtId="176" fontId="6" fillId="0" borderId="46" xfId="0" applyNumberFormat="1" applyFont="1" applyBorder="1" applyAlignment="1">
      <alignment vertical="center"/>
    </xf>
    <xf numFmtId="176" fontId="6" fillId="0" borderId="47" xfId="0" applyNumberFormat="1" applyFont="1" applyBorder="1" applyAlignment="1">
      <alignment vertical="center"/>
    </xf>
    <xf numFmtId="0" fontId="6" fillId="0" borderId="48" xfId="0" applyFont="1" applyBorder="1" applyAlignment="1">
      <alignment horizontal="center" vertical="center"/>
    </xf>
    <xf numFmtId="176" fontId="6" fillId="0" borderId="41" xfId="0" applyNumberFormat="1" applyFont="1" applyBorder="1" applyAlignment="1">
      <alignment vertical="center" wrapText="1"/>
    </xf>
    <xf numFmtId="176" fontId="6" fillId="0" borderId="28" xfId="0" applyNumberFormat="1" applyFont="1" applyBorder="1" applyAlignment="1">
      <alignment vertical="center"/>
    </xf>
    <xf numFmtId="176" fontId="6" fillId="0" borderId="27" xfId="0" applyNumberFormat="1" applyFont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6" fontId="6" fillId="0" borderId="29" xfId="0" applyNumberFormat="1" applyFont="1" applyBorder="1" applyAlignment="1">
      <alignment vertical="center"/>
    </xf>
    <xf numFmtId="176" fontId="6" fillId="0" borderId="25" xfId="0" applyNumberFormat="1" applyFont="1" applyBorder="1" applyAlignment="1">
      <alignment horizontal="center" vertical="center"/>
    </xf>
    <xf numFmtId="49" fontId="6" fillId="0" borderId="29" xfId="0" applyNumberFormat="1" applyFont="1" applyBorder="1" applyAlignment="1">
      <alignment vertical="center"/>
    </xf>
    <xf numFmtId="176" fontId="6" fillId="0" borderId="49" xfId="0" applyNumberFormat="1" applyFont="1" applyBorder="1" applyAlignment="1">
      <alignment vertical="center"/>
    </xf>
    <xf numFmtId="176" fontId="6" fillId="0" borderId="50" xfId="0" applyNumberFormat="1" applyFont="1" applyBorder="1" applyAlignment="1">
      <alignment vertical="center"/>
    </xf>
    <xf numFmtId="177" fontId="6" fillId="0" borderId="27" xfId="1" applyNumberFormat="1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176" fontId="6" fillId="0" borderId="52" xfId="0" applyNumberFormat="1" applyFont="1" applyBorder="1" applyAlignment="1">
      <alignment vertical="center"/>
    </xf>
    <xf numFmtId="49" fontId="6" fillId="0" borderId="53" xfId="0" applyNumberFormat="1" applyFont="1" applyBorder="1" applyAlignment="1">
      <alignment horizontal="center" vertical="center"/>
    </xf>
    <xf numFmtId="49" fontId="6" fillId="0" borderId="54" xfId="0" applyNumberFormat="1" applyFont="1" applyBorder="1" applyAlignment="1">
      <alignment horizontal="center" vertical="center"/>
    </xf>
    <xf numFmtId="176" fontId="6" fillId="0" borderId="55" xfId="0" applyNumberFormat="1" applyFont="1" applyBorder="1" applyAlignment="1">
      <alignment horizontal="center" vertical="center"/>
    </xf>
    <xf numFmtId="176" fontId="6" fillId="0" borderId="52" xfId="0" applyNumberFormat="1" applyFont="1" applyBorder="1" applyAlignment="1">
      <alignment horizontal="center" vertical="center"/>
    </xf>
    <xf numFmtId="176" fontId="6" fillId="0" borderId="56" xfId="0" applyNumberFormat="1" applyFont="1" applyBorder="1" applyAlignment="1">
      <alignment vertical="center"/>
    </xf>
    <xf numFmtId="176" fontId="6" fillId="0" borderId="53" xfId="0" applyNumberFormat="1" applyFont="1" applyBorder="1" applyAlignment="1">
      <alignment horizontal="center" vertical="center"/>
    </xf>
    <xf numFmtId="177" fontId="6" fillId="0" borderId="55" xfId="1" applyNumberFormat="1" applyFont="1" applyBorder="1" applyAlignment="1">
      <alignment horizontal="center" vertical="center"/>
    </xf>
    <xf numFmtId="49" fontId="6" fillId="0" borderId="56" xfId="0" applyNumberFormat="1" applyFont="1" applyBorder="1" applyAlignment="1">
      <alignment vertical="center"/>
    </xf>
    <xf numFmtId="176" fontId="6" fillId="0" borderId="57" xfId="0" applyNumberFormat="1" applyFont="1" applyBorder="1" applyAlignment="1">
      <alignment vertical="center"/>
    </xf>
    <xf numFmtId="176" fontId="6" fillId="0" borderId="58" xfId="0" applyNumberFormat="1" applyFont="1" applyBorder="1" applyAlignment="1">
      <alignment vertical="center"/>
    </xf>
    <xf numFmtId="0" fontId="6" fillId="0" borderId="59" xfId="0" applyFont="1" applyBorder="1" applyAlignment="1">
      <alignment horizontal="center" vertical="center"/>
    </xf>
    <xf numFmtId="176" fontId="6" fillId="0" borderId="60" xfId="0" applyNumberFormat="1" applyFont="1" applyBorder="1" applyAlignment="1">
      <alignment vertical="center" wrapText="1"/>
    </xf>
    <xf numFmtId="49" fontId="6" fillId="0" borderId="61" xfId="0" applyNumberFormat="1" applyFont="1" applyBorder="1" applyAlignment="1">
      <alignment horizontal="center" vertical="center"/>
    </xf>
    <xf numFmtId="176" fontId="6" fillId="0" borderId="62" xfId="0" applyNumberFormat="1" applyFont="1" applyBorder="1" applyAlignment="1">
      <alignment horizontal="center" vertical="center"/>
    </xf>
    <xf numFmtId="176" fontId="6" fillId="0" borderId="60" xfId="0" applyNumberFormat="1" applyFont="1" applyBorder="1" applyAlignment="1">
      <alignment horizontal="center" vertical="center"/>
    </xf>
    <xf numFmtId="176" fontId="6" fillId="0" borderId="63" xfId="0" applyNumberFormat="1" applyFont="1" applyBorder="1" applyAlignment="1">
      <alignment vertical="center"/>
    </xf>
    <xf numFmtId="176" fontId="6" fillId="0" borderId="64" xfId="0" applyNumberFormat="1" applyFont="1" applyBorder="1" applyAlignment="1">
      <alignment horizontal="center" vertical="center"/>
    </xf>
    <xf numFmtId="49" fontId="6" fillId="0" borderId="63" xfId="0" applyNumberFormat="1" applyFont="1" applyBorder="1" applyAlignment="1">
      <alignment vertical="center"/>
    </xf>
    <xf numFmtId="176" fontId="6" fillId="0" borderId="65" xfId="0" applyNumberFormat="1" applyFont="1" applyBorder="1" applyAlignment="1">
      <alignment vertical="center"/>
    </xf>
    <xf numFmtId="176" fontId="6" fillId="0" borderId="66" xfId="0" applyNumberFormat="1" applyFont="1" applyBorder="1" applyAlignment="1">
      <alignment vertical="center"/>
    </xf>
    <xf numFmtId="176" fontId="6" fillId="0" borderId="60" xfId="0" applyNumberFormat="1" applyFont="1" applyBorder="1" applyAlignment="1">
      <alignment vertical="center"/>
    </xf>
    <xf numFmtId="49" fontId="6" fillId="0" borderId="64" xfId="0" applyNumberFormat="1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176" fontId="6" fillId="0" borderId="24" xfId="0" applyNumberFormat="1" applyFont="1" applyBorder="1" applyAlignment="1">
      <alignment vertical="center"/>
    </xf>
    <xf numFmtId="176" fontId="6" fillId="0" borderId="48" xfId="0" applyNumberFormat="1" applyFont="1" applyBorder="1" applyAlignment="1">
      <alignment horizontal="center" vertical="center"/>
    </xf>
    <xf numFmtId="176" fontId="6" fillId="0" borderId="31" xfId="0" applyNumberFormat="1" applyFont="1" applyBorder="1" applyAlignment="1">
      <alignment horizontal="center" vertical="center"/>
    </xf>
    <xf numFmtId="49" fontId="6" fillId="0" borderId="24" xfId="0" applyNumberFormat="1" applyFont="1" applyBorder="1" applyAlignment="1">
      <alignment vertical="center"/>
    </xf>
    <xf numFmtId="176" fontId="6" fillId="0" borderId="0" xfId="0" applyNumberFormat="1" applyFont="1" applyBorder="1" applyAlignment="1">
      <alignment vertical="center"/>
    </xf>
    <xf numFmtId="176" fontId="6" fillId="0" borderId="67" xfId="0" applyNumberFormat="1" applyFont="1" applyBorder="1" applyAlignment="1">
      <alignment vertical="center"/>
    </xf>
    <xf numFmtId="49" fontId="6" fillId="0" borderId="48" xfId="0" applyNumberFormat="1" applyFont="1" applyBorder="1" applyAlignment="1">
      <alignment horizontal="center" vertical="center"/>
    </xf>
    <xf numFmtId="49" fontId="6" fillId="0" borderId="30" xfId="0" applyNumberFormat="1" applyFont="1" applyBorder="1" applyAlignment="1">
      <alignment horizontal="center" vertical="center"/>
    </xf>
    <xf numFmtId="0" fontId="6" fillId="3" borderId="48" xfId="0" applyFont="1" applyFill="1" applyBorder="1" applyAlignment="1">
      <alignment horizontal="center" vertical="center"/>
    </xf>
    <xf numFmtId="176" fontId="6" fillId="3" borderId="32" xfId="0" applyNumberFormat="1" applyFont="1" applyFill="1" applyBorder="1" applyAlignment="1">
      <alignment horizontal="center" vertical="center"/>
    </xf>
    <xf numFmtId="49" fontId="6" fillId="3" borderId="48" xfId="0" applyNumberFormat="1" applyFont="1" applyFill="1" applyBorder="1" applyAlignment="1">
      <alignment horizontal="center" vertical="center"/>
    </xf>
    <xf numFmtId="49" fontId="6" fillId="3" borderId="30" xfId="0" applyNumberFormat="1" applyFont="1" applyFill="1" applyBorder="1" applyAlignment="1">
      <alignment horizontal="center" vertical="center"/>
    </xf>
    <xf numFmtId="176" fontId="6" fillId="3" borderId="31" xfId="0" applyNumberFormat="1" applyFont="1" applyFill="1" applyBorder="1" applyAlignment="1">
      <alignment horizontal="center" vertical="center"/>
    </xf>
    <xf numFmtId="176" fontId="6" fillId="3" borderId="24" xfId="0" applyNumberFormat="1" applyFont="1" applyFill="1" applyBorder="1" applyAlignment="1">
      <alignment vertical="center"/>
    </xf>
    <xf numFmtId="176" fontId="6" fillId="3" borderId="48" xfId="0" applyNumberFormat="1" applyFont="1" applyFill="1" applyBorder="1" applyAlignment="1">
      <alignment horizontal="center" vertical="center"/>
    </xf>
    <xf numFmtId="49" fontId="6" fillId="3" borderId="24" xfId="0" applyNumberFormat="1" applyFont="1" applyFill="1" applyBorder="1" applyAlignment="1">
      <alignment vertical="center"/>
    </xf>
    <xf numFmtId="0" fontId="6" fillId="0" borderId="68" xfId="0" applyFont="1" applyBorder="1" applyAlignment="1">
      <alignment horizontal="center" vertical="center"/>
    </xf>
    <xf numFmtId="176" fontId="6" fillId="0" borderId="69" xfId="0" applyNumberFormat="1" applyFont="1" applyBorder="1" applyAlignment="1">
      <alignment horizontal="center" vertical="center"/>
    </xf>
    <xf numFmtId="49" fontId="6" fillId="0" borderId="70" xfId="0" applyNumberFormat="1" applyFont="1" applyBorder="1" applyAlignment="1">
      <alignment horizontal="center" vertical="center"/>
    </xf>
    <xf numFmtId="49" fontId="6" fillId="0" borderId="71" xfId="0" applyNumberFormat="1" applyFont="1" applyBorder="1" applyAlignment="1">
      <alignment horizontal="center" vertical="center"/>
    </xf>
    <xf numFmtId="176" fontId="6" fillId="0" borderId="72" xfId="0" applyNumberFormat="1" applyFont="1" applyBorder="1" applyAlignment="1">
      <alignment horizontal="center" vertical="center"/>
    </xf>
    <xf numFmtId="176" fontId="6" fillId="0" borderId="73" xfId="0" applyNumberFormat="1" applyFont="1" applyBorder="1" applyAlignment="1">
      <alignment vertical="center"/>
    </xf>
    <xf numFmtId="176" fontId="6" fillId="0" borderId="70" xfId="0" applyNumberFormat="1" applyFont="1" applyBorder="1" applyAlignment="1">
      <alignment horizontal="center" vertical="center"/>
    </xf>
    <xf numFmtId="49" fontId="6" fillId="0" borderId="73" xfId="0" applyNumberFormat="1" applyFont="1" applyBorder="1" applyAlignment="1">
      <alignment vertical="center"/>
    </xf>
    <xf numFmtId="176" fontId="6" fillId="0" borderId="74" xfId="0" applyNumberFormat="1" applyFont="1" applyBorder="1" applyAlignment="1">
      <alignment vertical="center"/>
    </xf>
    <xf numFmtId="176" fontId="6" fillId="0" borderId="75" xfId="0" applyNumberFormat="1" applyFont="1" applyBorder="1" applyAlignment="1">
      <alignment vertic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0" borderId="1" xfId="0" quotePrefix="1" applyBorder="1" applyAlignment="1">
      <alignment vertical="center" wrapText="1"/>
    </xf>
    <xf numFmtId="0" fontId="0" fillId="2" borderId="12" xfId="0" applyFill="1" applyBorder="1" applyAlignment="1">
      <alignment horizontal="center" vertical="center"/>
    </xf>
    <xf numFmtId="0" fontId="0" fillId="0" borderId="3" xfId="0" quotePrefix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41" fontId="0" fillId="4" borderId="8" xfId="2" applyFont="1" applyFill="1" applyBorder="1" applyAlignment="1">
      <alignment horizontal="center" vertical="center"/>
    </xf>
    <xf numFmtId="41" fontId="0" fillId="4" borderId="8" xfId="2" applyFont="1" applyFill="1" applyBorder="1" applyAlignment="1">
      <alignment horizontal="right" vertical="center"/>
    </xf>
    <xf numFmtId="41" fontId="0" fillId="4" borderId="1" xfId="2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76" xfId="0" applyBorder="1" applyAlignment="1">
      <alignment horizontal="right"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"/>
  <sheetViews>
    <sheetView workbookViewId="0">
      <selection activeCell="C4" sqref="C4"/>
    </sheetView>
  </sheetViews>
  <sheetFormatPr defaultRowHeight="16.5" x14ac:dyDescent="0.3"/>
  <cols>
    <col min="2" max="2" width="10.25" customWidth="1"/>
    <col min="3" max="3" width="56" bestFit="1" customWidth="1"/>
    <col min="4" max="4" width="10" customWidth="1"/>
  </cols>
  <sheetData>
    <row r="2" spans="2:4" x14ac:dyDescent="0.3">
      <c r="B2" s="132" t="s">
        <v>28</v>
      </c>
      <c r="C2" s="132"/>
    </row>
    <row r="3" spans="2:4" x14ac:dyDescent="0.3">
      <c r="B3" s="3" t="s">
        <v>19</v>
      </c>
      <c r="C3" s="3" t="s">
        <v>25</v>
      </c>
      <c r="D3" s="3" t="s">
        <v>27</v>
      </c>
    </row>
    <row r="4" spans="2:4" x14ac:dyDescent="0.3">
      <c r="B4" s="136" t="s">
        <v>20</v>
      </c>
      <c r="C4" s="1" t="s">
        <v>121</v>
      </c>
      <c r="D4" s="133"/>
    </row>
    <row r="5" spans="2:4" x14ac:dyDescent="0.3">
      <c r="B5" s="136"/>
      <c r="C5" s="1" t="s">
        <v>0</v>
      </c>
      <c r="D5" s="134"/>
    </row>
    <row r="6" spans="2:4" x14ac:dyDescent="0.3">
      <c r="B6" s="136"/>
      <c r="C6" s="1" t="s">
        <v>1</v>
      </c>
      <c r="D6" s="134"/>
    </row>
    <row r="7" spans="2:4" x14ac:dyDescent="0.3">
      <c r="B7" s="136"/>
      <c r="C7" s="1" t="s">
        <v>2</v>
      </c>
      <c r="D7" s="135"/>
    </row>
    <row r="8" spans="2:4" x14ac:dyDescent="0.3">
      <c r="B8" s="136" t="s">
        <v>21</v>
      </c>
      <c r="C8" s="1" t="s">
        <v>3</v>
      </c>
      <c r="D8" s="133"/>
    </row>
    <row r="9" spans="2:4" x14ac:dyDescent="0.3">
      <c r="B9" s="136"/>
      <c r="C9" s="1" t="s">
        <v>4</v>
      </c>
      <c r="D9" s="134"/>
    </row>
    <row r="10" spans="2:4" x14ac:dyDescent="0.3">
      <c r="B10" s="136"/>
      <c r="C10" s="1" t="s">
        <v>5</v>
      </c>
      <c r="D10" s="134"/>
    </row>
    <row r="11" spans="2:4" x14ac:dyDescent="0.3">
      <c r="B11" s="136"/>
      <c r="C11" s="1" t="s">
        <v>6</v>
      </c>
      <c r="D11" s="134"/>
    </row>
    <row r="12" spans="2:4" x14ac:dyDescent="0.3">
      <c r="B12" s="136"/>
      <c r="C12" s="1" t="s">
        <v>7</v>
      </c>
      <c r="D12" s="134"/>
    </row>
    <row r="13" spans="2:4" x14ac:dyDescent="0.3">
      <c r="B13" s="136"/>
      <c r="C13" s="1" t="s">
        <v>8</v>
      </c>
      <c r="D13" s="134"/>
    </row>
    <row r="14" spans="2:4" x14ac:dyDescent="0.3">
      <c r="B14" s="136"/>
      <c r="C14" s="1" t="s">
        <v>9</v>
      </c>
      <c r="D14" s="135"/>
    </row>
    <row r="15" spans="2:4" x14ac:dyDescent="0.3">
      <c r="B15" s="136" t="s">
        <v>22</v>
      </c>
      <c r="C15" s="1" t="s">
        <v>10</v>
      </c>
      <c r="D15" s="133"/>
    </row>
    <row r="16" spans="2:4" x14ac:dyDescent="0.3">
      <c r="B16" s="136"/>
      <c r="C16" s="1" t="s">
        <v>11</v>
      </c>
      <c r="D16" s="135"/>
    </row>
    <row r="17" spans="2:4" x14ac:dyDescent="0.3">
      <c r="B17" s="136" t="s">
        <v>23</v>
      </c>
      <c r="C17" s="2" t="s">
        <v>26</v>
      </c>
      <c r="D17" s="133"/>
    </row>
    <row r="18" spans="2:4" x14ac:dyDescent="0.3">
      <c r="B18" s="136"/>
      <c r="C18" s="1" t="s">
        <v>12</v>
      </c>
      <c r="D18" s="135"/>
    </row>
    <row r="19" spans="2:4" x14ac:dyDescent="0.3">
      <c r="B19" s="136" t="s">
        <v>24</v>
      </c>
      <c r="C19" s="1" t="s">
        <v>13</v>
      </c>
      <c r="D19" s="133"/>
    </row>
    <row r="20" spans="2:4" x14ac:dyDescent="0.3">
      <c r="B20" s="136"/>
      <c r="C20" s="1" t="s">
        <v>14</v>
      </c>
      <c r="D20" s="134"/>
    </row>
    <row r="21" spans="2:4" x14ac:dyDescent="0.3">
      <c r="B21" s="136"/>
      <c r="C21" s="1" t="s">
        <v>15</v>
      </c>
      <c r="D21" s="134"/>
    </row>
    <row r="22" spans="2:4" x14ac:dyDescent="0.3">
      <c r="B22" s="136"/>
      <c r="C22" s="1" t="s">
        <v>16</v>
      </c>
      <c r="D22" s="134"/>
    </row>
    <row r="23" spans="2:4" x14ac:dyDescent="0.3">
      <c r="B23" s="136"/>
      <c r="C23" s="1" t="s">
        <v>17</v>
      </c>
      <c r="D23" s="134"/>
    </row>
    <row r="24" spans="2:4" x14ac:dyDescent="0.3">
      <c r="B24" s="136"/>
      <c r="C24" s="1" t="s">
        <v>18</v>
      </c>
      <c r="D24" s="135"/>
    </row>
  </sheetData>
  <mergeCells count="11">
    <mergeCell ref="D19:D24"/>
    <mergeCell ref="B4:B7"/>
    <mergeCell ref="B8:B14"/>
    <mergeCell ref="B15:B16"/>
    <mergeCell ref="B17:B18"/>
    <mergeCell ref="B19:B24"/>
    <mergeCell ref="B2:C2"/>
    <mergeCell ref="D4:D7"/>
    <mergeCell ref="D8:D14"/>
    <mergeCell ref="D15:D16"/>
    <mergeCell ref="D17:D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15"/>
  <sheetViews>
    <sheetView tabSelected="1" topLeftCell="B1" workbookViewId="0">
      <selection activeCell="L7" sqref="L7"/>
    </sheetView>
  </sheetViews>
  <sheetFormatPr defaultRowHeight="16.5" x14ac:dyDescent="0.3"/>
  <cols>
    <col min="4" max="4" width="6.875" customWidth="1"/>
    <col min="5" max="5" width="7.75" customWidth="1"/>
    <col min="6" max="6" width="52.125" customWidth="1"/>
    <col min="7" max="7" width="14.25" customWidth="1"/>
    <col min="10" max="10" width="7.5" customWidth="1"/>
    <col min="11" max="11" width="8.375" customWidth="1"/>
    <col min="12" max="12" width="42" bestFit="1" customWidth="1"/>
    <col min="13" max="13" width="11.5" customWidth="1"/>
  </cols>
  <sheetData>
    <row r="4" spans="4:13" x14ac:dyDescent="0.3">
      <c r="D4" s="141" t="s">
        <v>29</v>
      </c>
      <c r="E4" s="142"/>
      <c r="F4" s="142"/>
      <c r="G4" s="5"/>
      <c r="J4" s="141" t="s">
        <v>29</v>
      </c>
      <c r="K4" s="142"/>
      <c r="L4" s="142"/>
      <c r="M4" s="5"/>
    </row>
    <row r="5" spans="4:13" x14ac:dyDescent="0.3">
      <c r="D5" s="6"/>
      <c r="E5" s="7"/>
      <c r="F5" s="139" t="s">
        <v>147</v>
      </c>
      <c r="G5" s="140"/>
      <c r="J5" s="6"/>
      <c r="K5" s="7"/>
      <c r="L5" s="139" t="s">
        <v>148</v>
      </c>
      <c r="M5" s="140"/>
    </row>
    <row r="6" spans="4:13" x14ac:dyDescent="0.3">
      <c r="D6" s="137" t="s">
        <v>19</v>
      </c>
      <c r="E6" s="138"/>
      <c r="F6" s="4" t="s">
        <v>25</v>
      </c>
      <c r="G6" s="4" t="s">
        <v>27</v>
      </c>
      <c r="J6" s="137" t="s">
        <v>19</v>
      </c>
      <c r="K6" s="138"/>
      <c r="L6" s="130" t="s">
        <v>25</v>
      </c>
      <c r="M6" s="130" t="s">
        <v>27</v>
      </c>
    </row>
    <row r="7" spans="4:13" ht="77.25" customHeight="1" x14ac:dyDescent="0.3">
      <c r="D7" s="143" t="s">
        <v>20</v>
      </c>
      <c r="E7" s="8" t="s">
        <v>120</v>
      </c>
      <c r="F7" s="126" t="s">
        <v>130</v>
      </c>
      <c r="G7" s="129"/>
      <c r="J7" s="143" t="s">
        <v>20</v>
      </c>
      <c r="K7" s="131" t="s">
        <v>120</v>
      </c>
      <c r="L7" s="126" t="s">
        <v>151</v>
      </c>
      <c r="M7" s="129"/>
    </row>
    <row r="8" spans="4:13" ht="46.5" customHeight="1" x14ac:dyDescent="0.3">
      <c r="D8" s="144"/>
      <c r="E8" s="127" t="s">
        <v>127</v>
      </c>
      <c r="F8" s="126" t="s">
        <v>131</v>
      </c>
      <c r="G8" s="129"/>
      <c r="J8" s="144"/>
      <c r="K8" s="131" t="s">
        <v>127</v>
      </c>
      <c r="L8" s="126" t="s">
        <v>150</v>
      </c>
      <c r="M8" s="129"/>
    </row>
    <row r="9" spans="4:13" ht="36" customHeight="1" x14ac:dyDescent="0.3">
      <c r="D9" s="144"/>
      <c r="E9" s="8" t="s">
        <v>122</v>
      </c>
      <c r="F9" s="126" t="s">
        <v>146</v>
      </c>
      <c r="G9" s="129"/>
      <c r="J9" s="144"/>
      <c r="K9" s="131" t="s">
        <v>122</v>
      </c>
      <c r="L9" s="126" t="s">
        <v>146</v>
      </c>
      <c r="M9" s="129"/>
    </row>
    <row r="10" spans="4:13" ht="18.75" customHeight="1" x14ac:dyDescent="0.3">
      <c r="D10" s="145"/>
      <c r="E10" s="8" t="s">
        <v>124</v>
      </c>
      <c r="F10" s="128" t="s">
        <v>133</v>
      </c>
      <c r="G10" s="129"/>
      <c r="J10" s="145"/>
      <c r="K10" s="131" t="s">
        <v>124</v>
      </c>
      <c r="L10" s="128" t="s">
        <v>149</v>
      </c>
      <c r="M10" s="129"/>
    </row>
    <row r="11" spans="4:13" ht="29.25" customHeight="1" x14ac:dyDescent="0.3">
      <c r="D11" s="137" t="s">
        <v>125</v>
      </c>
      <c r="E11" s="138"/>
      <c r="F11" s="126" t="s">
        <v>132</v>
      </c>
      <c r="G11" s="9"/>
      <c r="J11" s="137" t="s">
        <v>125</v>
      </c>
      <c r="K11" s="138"/>
      <c r="L11" s="126" t="s">
        <v>132</v>
      </c>
      <c r="M11" s="9"/>
    </row>
    <row r="12" spans="4:13" ht="26.25" customHeight="1" x14ac:dyDescent="0.3">
      <c r="D12" s="137" t="s">
        <v>126</v>
      </c>
      <c r="E12" s="138"/>
      <c r="F12" s="126" t="s">
        <v>128</v>
      </c>
      <c r="G12" s="9"/>
      <c r="J12" s="137" t="s">
        <v>126</v>
      </c>
      <c r="K12" s="138"/>
      <c r="L12" s="126" t="s">
        <v>128</v>
      </c>
      <c r="M12" s="9"/>
    </row>
    <row r="15" spans="4:13" x14ac:dyDescent="0.3">
      <c r="K15" t="s">
        <v>123</v>
      </c>
    </row>
  </sheetData>
  <mergeCells count="12">
    <mergeCell ref="J4:L4"/>
    <mergeCell ref="L5:M5"/>
    <mergeCell ref="J6:K6"/>
    <mergeCell ref="J7:J10"/>
    <mergeCell ref="J11:K11"/>
    <mergeCell ref="J12:K12"/>
    <mergeCell ref="D4:F4"/>
    <mergeCell ref="D12:E12"/>
    <mergeCell ref="D11:E11"/>
    <mergeCell ref="F5:G5"/>
    <mergeCell ref="D7:D10"/>
    <mergeCell ref="D6:E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O9"/>
  <sheetViews>
    <sheetView workbookViewId="0">
      <selection activeCell="F9" sqref="F9"/>
    </sheetView>
  </sheetViews>
  <sheetFormatPr defaultRowHeight="16.5" x14ac:dyDescent="0.3"/>
  <cols>
    <col min="4" max="4" width="6.875" customWidth="1"/>
    <col min="5" max="5" width="21.625" customWidth="1"/>
    <col min="6" max="7" width="13" bestFit="1" customWidth="1"/>
    <col min="8" max="8" width="9.625" bestFit="1" customWidth="1"/>
    <col min="9" max="9" width="10.25" bestFit="1" customWidth="1"/>
    <col min="10" max="10" width="11.625" customWidth="1"/>
    <col min="11" max="11" width="31" customWidth="1"/>
  </cols>
  <sheetData>
    <row r="2" spans="4:15" x14ac:dyDescent="0.3">
      <c r="D2" s="152" t="s">
        <v>145</v>
      </c>
      <c r="E2" s="153"/>
      <c r="F2" s="153"/>
      <c r="G2" s="153"/>
      <c r="H2" s="153"/>
      <c r="I2" s="153"/>
      <c r="J2" s="153"/>
      <c r="K2" s="5"/>
    </row>
    <row r="3" spans="4:15" ht="18" customHeight="1" x14ac:dyDescent="0.3">
      <c r="D3" s="154"/>
      <c r="E3" s="155"/>
      <c r="F3" s="155"/>
      <c r="G3" s="155"/>
      <c r="H3" s="155"/>
      <c r="I3" s="155"/>
      <c r="J3" s="155"/>
      <c r="K3" s="156" t="s">
        <v>139</v>
      </c>
    </row>
    <row r="4" spans="4:15" x14ac:dyDescent="0.3">
      <c r="D4" s="137" t="s">
        <v>19</v>
      </c>
      <c r="E4" s="138"/>
      <c r="F4" s="131" t="s">
        <v>140</v>
      </c>
      <c r="G4" s="131" t="s">
        <v>144</v>
      </c>
      <c r="H4" s="131" t="s">
        <v>136</v>
      </c>
      <c r="I4" s="131" t="s">
        <v>138</v>
      </c>
      <c r="J4" s="131" t="s">
        <v>134</v>
      </c>
      <c r="K4" s="130" t="s">
        <v>27</v>
      </c>
    </row>
    <row r="5" spans="4:15" ht="28.5" customHeight="1" x14ac:dyDescent="0.3">
      <c r="D5" s="146" t="s">
        <v>141</v>
      </c>
      <c r="E5" s="147"/>
      <c r="F5" s="149">
        <v>952500000</v>
      </c>
      <c r="G5" s="150">
        <v>285750000</v>
      </c>
      <c r="H5" s="148" t="s">
        <v>137</v>
      </c>
      <c r="I5" s="148" t="s">
        <v>129</v>
      </c>
      <c r="J5" s="148" t="s">
        <v>135</v>
      </c>
      <c r="K5" s="129" t="s">
        <v>143</v>
      </c>
    </row>
    <row r="6" spans="4:15" ht="30.75" customHeight="1" x14ac:dyDescent="0.3">
      <c r="D6" s="136" t="s">
        <v>142</v>
      </c>
      <c r="E6" s="136"/>
      <c r="F6" s="151">
        <v>249000000</v>
      </c>
      <c r="G6" s="151">
        <v>99600000</v>
      </c>
      <c r="H6" s="148" t="s">
        <v>137</v>
      </c>
      <c r="I6" s="148" t="s">
        <v>129</v>
      </c>
      <c r="J6" s="148" t="s">
        <v>135</v>
      </c>
      <c r="K6" s="129" t="s">
        <v>143</v>
      </c>
    </row>
    <row r="9" spans="4:15" x14ac:dyDescent="0.3">
      <c r="O9" t="s">
        <v>123</v>
      </c>
    </row>
  </sheetData>
  <mergeCells count="3">
    <mergeCell ref="D5:E5"/>
    <mergeCell ref="D6:E6"/>
    <mergeCell ref="D4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3"/>
  <sheetViews>
    <sheetView workbookViewId="0">
      <selection activeCell="C33" sqref="C33"/>
    </sheetView>
  </sheetViews>
  <sheetFormatPr defaultRowHeight="13.5" x14ac:dyDescent="0.3"/>
  <cols>
    <col min="1" max="1" width="2.625" style="11" customWidth="1"/>
    <col min="2" max="2" width="13.75" style="11" customWidth="1"/>
    <col min="3" max="3" width="24.25" style="11" bestFit="1" customWidth="1"/>
    <col min="4" max="4" width="12" style="12" customWidth="1"/>
    <col min="5" max="5" width="20.75" style="12" customWidth="1"/>
    <col min="6" max="9" width="12" style="11" customWidth="1"/>
    <col min="10" max="10" width="18.125" style="11" customWidth="1"/>
    <col min="11" max="13" width="12" style="11" customWidth="1"/>
    <col min="14" max="14" width="19.875" style="12" customWidth="1"/>
    <col min="15" max="25" width="9.375" style="11" customWidth="1"/>
    <col min="26" max="16384" width="9" style="11"/>
  </cols>
  <sheetData>
    <row r="1" spans="2:18" ht="17.25" x14ac:dyDescent="0.3">
      <c r="B1" s="10" t="s">
        <v>30</v>
      </c>
    </row>
    <row r="3" spans="2:18" ht="14.25" thickBot="1" x14ac:dyDescent="0.35">
      <c r="B3" s="13" t="s">
        <v>31</v>
      </c>
    </row>
    <row r="4" spans="2:18" x14ac:dyDescent="0.3">
      <c r="B4" s="14"/>
      <c r="C4" s="15"/>
      <c r="D4" s="16" t="s">
        <v>32</v>
      </c>
      <c r="E4" s="17"/>
      <c r="F4" s="18"/>
      <c r="G4" s="19"/>
      <c r="H4" s="19"/>
      <c r="I4" s="19"/>
      <c r="J4" s="20"/>
      <c r="K4" s="21" t="s">
        <v>33</v>
      </c>
      <c r="L4" s="18"/>
      <c r="M4" s="18"/>
      <c r="N4" s="22"/>
      <c r="O4" s="23" t="s">
        <v>34</v>
      </c>
      <c r="P4" s="24"/>
      <c r="Q4" s="25"/>
      <c r="R4" s="15"/>
    </row>
    <row r="5" spans="2:18" x14ac:dyDescent="0.3">
      <c r="B5" s="26" t="s">
        <v>35</v>
      </c>
      <c r="C5" s="27" t="s">
        <v>36</v>
      </c>
      <c r="D5" s="28" t="s">
        <v>37</v>
      </c>
      <c r="E5" s="29" t="s">
        <v>38</v>
      </c>
      <c r="F5" s="30" t="s">
        <v>39</v>
      </c>
      <c r="G5" s="31" t="s">
        <v>40</v>
      </c>
      <c r="H5" s="31" t="s">
        <v>41</v>
      </c>
      <c r="I5" s="31" t="s">
        <v>42</v>
      </c>
      <c r="J5" s="32" t="s">
        <v>43</v>
      </c>
      <c r="K5" s="33" t="s">
        <v>44</v>
      </c>
      <c r="L5" s="30" t="s">
        <v>45</v>
      </c>
      <c r="M5" s="30" t="s">
        <v>46</v>
      </c>
      <c r="N5" s="34" t="s">
        <v>33</v>
      </c>
      <c r="O5" s="35" t="s">
        <v>47</v>
      </c>
      <c r="P5" s="36"/>
      <c r="Q5" s="37"/>
      <c r="R5" s="38"/>
    </row>
    <row r="6" spans="2:18" x14ac:dyDescent="0.3">
      <c r="B6" s="39" t="s">
        <v>48</v>
      </c>
      <c r="C6" s="40" t="s">
        <v>49</v>
      </c>
      <c r="D6" s="41" t="s">
        <v>50</v>
      </c>
      <c r="E6" s="42" t="s">
        <v>51</v>
      </c>
      <c r="F6" s="43">
        <v>500</v>
      </c>
      <c r="G6" s="44" t="s">
        <v>52</v>
      </c>
      <c r="H6" s="44">
        <v>275400000</v>
      </c>
      <c r="I6" s="44">
        <f>H6/3</f>
        <v>91800000</v>
      </c>
      <c r="J6" s="45" t="s">
        <v>53</v>
      </c>
      <c r="K6" s="46">
        <v>500</v>
      </c>
      <c r="L6" s="43">
        <f>+K6-F6</f>
        <v>0</v>
      </c>
      <c r="M6" s="47">
        <f>IF(ISNUMBER(K6),F6/K6,0)</f>
        <v>1</v>
      </c>
      <c r="N6" s="48" t="s">
        <v>54</v>
      </c>
      <c r="O6" s="49"/>
      <c r="P6" s="49"/>
      <c r="Q6" s="49"/>
      <c r="R6" s="50"/>
    </row>
    <row r="7" spans="2:18" x14ac:dyDescent="0.3">
      <c r="B7" s="33"/>
      <c r="C7" s="51" t="s">
        <v>55</v>
      </c>
      <c r="D7" s="52"/>
      <c r="E7" s="53"/>
      <c r="F7" s="54"/>
      <c r="G7" s="55"/>
      <c r="H7" s="55"/>
      <c r="I7" s="55"/>
      <c r="J7" s="56"/>
      <c r="K7" s="57"/>
      <c r="L7" s="54"/>
      <c r="M7" s="58">
        <f t="shared" ref="M7:M10" si="0">IF(ISNUMBER(K7),F7/K7,0)</f>
        <v>0</v>
      </c>
      <c r="N7" s="59" t="s">
        <v>56</v>
      </c>
      <c r="O7" s="60"/>
      <c r="P7" s="60"/>
      <c r="Q7" s="60"/>
      <c r="R7" s="61"/>
    </row>
    <row r="8" spans="2:18" x14ac:dyDescent="0.3">
      <c r="B8" s="62"/>
      <c r="C8" s="51" t="s">
        <v>57</v>
      </c>
      <c r="D8" s="52"/>
      <c r="E8" s="53"/>
      <c r="F8" s="54"/>
      <c r="G8" s="55"/>
      <c r="H8" s="55"/>
      <c r="I8" s="55"/>
      <c r="J8" s="56"/>
      <c r="K8" s="57"/>
      <c r="L8" s="54"/>
      <c r="M8" s="58">
        <f t="shared" si="0"/>
        <v>0</v>
      </c>
      <c r="N8" s="59"/>
      <c r="O8" s="60"/>
      <c r="P8" s="60"/>
      <c r="Q8" s="60"/>
      <c r="R8" s="61"/>
    </row>
    <row r="9" spans="2:18" x14ac:dyDescent="0.3">
      <c r="B9" s="62"/>
      <c r="C9" s="63" t="s">
        <v>58</v>
      </c>
      <c r="D9" s="52" t="s">
        <v>59</v>
      </c>
      <c r="E9" s="53" t="s">
        <v>60</v>
      </c>
      <c r="F9" s="54">
        <v>695</v>
      </c>
      <c r="G9" s="55" t="s">
        <v>52</v>
      </c>
      <c r="H9" s="55">
        <v>118509000</v>
      </c>
      <c r="I9" s="55">
        <f>H9/3</f>
        <v>39503000</v>
      </c>
      <c r="J9" s="56" t="s">
        <v>53</v>
      </c>
      <c r="K9" s="57">
        <v>695</v>
      </c>
      <c r="L9" s="54">
        <v>0</v>
      </c>
      <c r="M9" s="58">
        <f t="shared" si="0"/>
        <v>1</v>
      </c>
      <c r="N9" s="59" t="s">
        <v>61</v>
      </c>
      <c r="O9" s="60"/>
      <c r="P9" s="60"/>
      <c r="Q9" s="60"/>
      <c r="R9" s="61"/>
    </row>
    <row r="10" spans="2:18" x14ac:dyDescent="0.3">
      <c r="B10" s="62"/>
      <c r="C10" s="64"/>
      <c r="D10" s="28"/>
      <c r="E10" s="29"/>
      <c r="F10" s="65"/>
      <c r="G10" s="66"/>
      <c r="H10" s="66"/>
      <c r="I10" s="66"/>
      <c r="J10" s="67"/>
      <c r="K10" s="68"/>
      <c r="L10" s="65"/>
      <c r="M10" s="58">
        <f t="shared" si="0"/>
        <v>0</v>
      </c>
      <c r="N10" s="69"/>
      <c r="O10" s="70"/>
      <c r="P10" s="70"/>
      <c r="Q10" s="70"/>
      <c r="R10" s="71"/>
    </row>
    <row r="11" spans="2:18" x14ac:dyDescent="0.3">
      <c r="B11" s="62"/>
      <c r="C11" s="64"/>
      <c r="D11" s="28"/>
      <c r="E11" s="29"/>
      <c r="F11" s="65"/>
      <c r="G11" s="66"/>
      <c r="H11" s="66"/>
      <c r="I11" s="66"/>
      <c r="J11" s="67"/>
      <c r="K11" s="68"/>
      <c r="L11" s="65"/>
      <c r="M11" s="72"/>
      <c r="N11" s="69"/>
      <c r="O11" s="70"/>
      <c r="P11" s="70"/>
      <c r="Q11" s="70"/>
      <c r="R11" s="71"/>
    </row>
    <row r="12" spans="2:18" x14ac:dyDescent="0.3">
      <c r="B12" s="73"/>
      <c r="C12" s="74"/>
      <c r="D12" s="75"/>
      <c r="E12" s="76"/>
      <c r="F12" s="77"/>
      <c r="G12" s="78"/>
      <c r="H12" s="78"/>
      <c r="I12" s="78"/>
      <c r="J12" s="79"/>
      <c r="K12" s="80"/>
      <c r="L12" s="77"/>
      <c r="M12" s="81"/>
      <c r="N12" s="82"/>
      <c r="O12" s="83"/>
      <c r="P12" s="83"/>
      <c r="Q12" s="83"/>
      <c r="R12" s="84"/>
    </row>
    <row r="13" spans="2:18" x14ac:dyDescent="0.3">
      <c r="B13" s="85" t="s">
        <v>62</v>
      </c>
      <c r="C13" s="40" t="s">
        <v>63</v>
      </c>
      <c r="D13" s="41" t="s">
        <v>64</v>
      </c>
      <c r="E13" s="42" t="s">
        <v>65</v>
      </c>
      <c r="F13" s="43">
        <v>1</v>
      </c>
      <c r="G13" s="44" t="s">
        <v>66</v>
      </c>
      <c r="H13" s="44">
        <v>1980000</v>
      </c>
      <c r="I13" s="44">
        <f>+H13</f>
        <v>1980000</v>
      </c>
      <c r="J13" s="45" t="s">
        <v>67</v>
      </c>
      <c r="K13" s="46">
        <v>1</v>
      </c>
      <c r="L13" s="43">
        <v>0</v>
      </c>
      <c r="M13" s="47">
        <f t="shared" ref="M13" si="1">IF(ISNUMBER(K13),F13/K13,0)</f>
        <v>1</v>
      </c>
      <c r="N13" s="48" t="s">
        <v>61</v>
      </c>
      <c r="O13" s="49"/>
      <c r="P13" s="49"/>
      <c r="Q13" s="49"/>
      <c r="R13" s="50"/>
    </row>
    <row r="14" spans="2:18" x14ac:dyDescent="0.3">
      <c r="B14" s="62"/>
      <c r="C14" s="51" t="s">
        <v>68</v>
      </c>
      <c r="D14" s="52" t="s">
        <v>69</v>
      </c>
      <c r="E14" s="53" t="s">
        <v>70</v>
      </c>
      <c r="F14" s="54">
        <v>1</v>
      </c>
      <c r="G14" s="55" t="s">
        <v>66</v>
      </c>
      <c r="H14" s="55">
        <v>2040000</v>
      </c>
      <c r="I14" s="55">
        <f>+H14</f>
        <v>2040000</v>
      </c>
      <c r="J14" s="56" t="s">
        <v>71</v>
      </c>
      <c r="K14" s="57">
        <v>1</v>
      </c>
      <c r="L14" s="54">
        <v>0</v>
      </c>
      <c r="M14" s="58">
        <f>IF(ISNUMBER(K14),F14/K14,0)</f>
        <v>1</v>
      </c>
      <c r="N14" s="59" t="s">
        <v>72</v>
      </c>
      <c r="O14" s="60"/>
      <c r="P14" s="60"/>
      <c r="Q14" s="60"/>
      <c r="R14" s="61"/>
    </row>
    <row r="15" spans="2:18" x14ac:dyDescent="0.3">
      <c r="B15" s="62"/>
      <c r="C15" s="51" t="s">
        <v>73</v>
      </c>
      <c r="D15" s="28" t="s">
        <v>74</v>
      </c>
      <c r="E15" s="29" t="s">
        <v>75</v>
      </c>
      <c r="F15" s="65">
        <v>252</v>
      </c>
      <c r="G15" s="66" t="s">
        <v>66</v>
      </c>
      <c r="H15" s="66">
        <v>124920000</v>
      </c>
      <c r="I15" s="55">
        <f>+H15</f>
        <v>124920000</v>
      </c>
      <c r="J15" s="67" t="s">
        <v>76</v>
      </c>
      <c r="K15" s="68">
        <v>252</v>
      </c>
      <c r="L15" s="65">
        <v>0</v>
      </c>
      <c r="M15" s="58">
        <f>IF(ISNUMBER(K15),F15/K15,0)</f>
        <v>1</v>
      </c>
      <c r="N15" s="69" t="s">
        <v>61</v>
      </c>
      <c r="O15" s="70"/>
      <c r="P15" s="70"/>
      <c r="Q15" s="70"/>
      <c r="R15" s="71"/>
    </row>
    <row r="16" spans="2:18" x14ac:dyDescent="0.3">
      <c r="B16" s="62"/>
      <c r="C16" s="51" t="s">
        <v>77</v>
      </c>
      <c r="D16" s="28" t="s">
        <v>78</v>
      </c>
      <c r="E16" s="29" t="s">
        <v>79</v>
      </c>
      <c r="F16" s="65">
        <v>798</v>
      </c>
      <c r="G16" s="66" t="s">
        <v>66</v>
      </c>
      <c r="H16" s="66">
        <v>5120000</v>
      </c>
      <c r="I16" s="66">
        <f>+H16</f>
        <v>5120000</v>
      </c>
      <c r="J16" s="67" t="s">
        <v>80</v>
      </c>
      <c r="K16" s="68">
        <v>798</v>
      </c>
      <c r="L16" s="65">
        <v>0</v>
      </c>
      <c r="M16" s="58">
        <f>IF(ISNUMBER(K16),F16/K16,0)</f>
        <v>1</v>
      </c>
      <c r="N16" s="69" t="s">
        <v>54</v>
      </c>
      <c r="O16" s="70"/>
      <c r="P16" s="70"/>
      <c r="Q16" s="70"/>
      <c r="R16" s="71"/>
    </row>
    <row r="17" spans="2:18" x14ac:dyDescent="0.3">
      <c r="B17" s="62"/>
      <c r="C17" s="86" t="s">
        <v>81</v>
      </c>
      <c r="D17" s="28" t="s">
        <v>82</v>
      </c>
      <c r="E17" s="87"/>
      <c r="F17" s="88">
        <v>300</v>
      </c>
      <c r="G17" s="89" t="s">
        <v>83</v>
      </c>
      <c r="H17" s="89"/>
      <c r="I17" s="89"/>
      <c r="J17" s="90" t="s">
        <v>84</v>
      </c>
      <c r="K17" s="91"/>
      <c r="L17" s="88"/>
      <c r="M17" s="58">
        <f t="shared" ref="M17:M27" si="2">IF(ISNUMBER(K17),F17/K17,0)</f>
        <v>0</v>
      </c>
      <c r="N17" s="92"/>
      <c r="O17" s="93"/>
      <c r="P17" s="93"/>
      <c r="Q17" s="93"/>
      <c r="R17" s="94"/>
    </row>
    <row r="18" spans="2:18" x14ac:dyDescent="0.3">
      <c r="B18" s="62"/>
      <c r="C18" s="95" t="s">
        <v>85</v>
      </c>
      <c r="D18" s="96" t="s">
        <v>86</v>
      </c>
      <c r="E18" s="87"/>
      <c r="F18" s="88">
        <v>55</v>
      </c>
      <c r="G18" s="89" t="s">
        <v>83</v>
      </c>
      <c r="H18" s="89"/>
      <c r="I18" s="89"/>
      <c r="J18" s="90"/>
      <c r="K18" s="91"/>
      <c r="L18" s="88"/>
      <c r="M18" s="58">
        <f t="shared" si="2"/>
        <v>0</v>
      </c>
      <c r="N18" s="92"/>
      <c r="O18" s="93"/>
      <c r="P18" s="93"/>
      <c r="Q18" s="93"/>
      <c r="R18" s="94"/>
    </row>
    <row r="19" spans="2:18" x14ac:dyDescent="0.3">
      <c r="B19" s="62"/>
      <c r="C19" s="86" t="s">
        <v>87</v>
      </c>
      <c r="D19" s="96" t="s">
        <v>88</v>
      </c>
      <c r="E19" s="87"/>
      <c r="F19" s="88">
        <v>1</v>
      </c>
      <c r="G19" s="89" t="s">
        <v>83</v>
      </c>
      <c r="H19" s="89">
        <v>17000000</v>
      </c>
      <c r="I19" s="89"/>
      <c r="J19" s="90" t="s">
        <v>89</v>
      </c>
      <c r="K19" s="91"/>
      <c r="L19" s="88"/>
      <c r="M19" s="58">
        <f t="shared" si="2"/>
        <v>0</v>
      </c>
      <c r="N19" s="92"/>
      <c r="O19" s="93"/>
      <c r="P19" s="93"/>
      <c r="Q19" s="93"/>
      <c r="R19" s="94"/>
    </row>
    <row r="20" spans="2:18" x14ac:dyDescent="0.3">
      <c r="B20" s="62"/>
      <c r="C20" s="51" t="s">
        <v>90</v>
      </c>
      <c r="D20" s="52" t="s">
        <v>91</v>
      </c>
      <c r="E20" s="53"/>
      <c r="F20" s="54">
        <v>10</v>
      </c>
      <c r="G20" s="55" t="s">
        <v>83</v>
      </c>
      <c r="H20" s="55">
        <v>24966000</v>
      </c>
      <c r="I20" s="55"/>
      <c r="J20" s="56" t="s">
        <v>92</v>
      </c>
      <c r="K20" s="57"/>
      <c r="L20" s="54"/>
      <c r="M20" s="58">
        <f t="shared" si="2"/>
        <v>0</v>
      </c>
      <c r="N20" s="59"/>
      <c r="O20" s="60"/>
      <c r="P20" s="60"/>
      <c r="Q20" s="60"/>
      <c r="R20" s="61"/>
    </row>
    <row r="21" spans="2:18" x14ac:dyDescent="0.3">
      <c r="B21" s="62"/>
      <c r="C21" s="95" t="s">
        <v>93</v>
      </c>
      <c r="D21" s="96" t="s">
        <v>94</v>
      </c>
      <c r="E21" s="87"/>
      <c r="F21" s="88">
        <v>35</v>
      </c>
      <c r="G21" s="89" t="s">
        <v>83</v>
      </c>
      <c r="H21" s="89"/>
      <c r="I21" s="89"/>
      <c r="J21" s="90"/>
      <c r="K21" s="91"/>
      <c r="L21" s="88"/>
      <c r="M21" s="58">
        <f t="shared" si="2"/>
        <v>0</v>
      </c>
      <c r="N21" s="92"/>
      <c r="O21" s="93"/>
      <c r="P21" s="93"/>
      <c r="Q21" s="93"/>
      <c r="R21" s="94"/>
    </row>
    <row r="22" spans="2:18" x14ac:dyDescent="0.3">
      <c r="B22" s="62"/>
      <c r="C22" s="95" t="s">
        <v>95</v>
      </c>
      <c r="D22" s="96" t="s">
        <v>86</v>
      </c>
      <c r="E22" s="87"/>
      <c r="F22" s="88">
        <v>5</v>
      </c>
      <c r="G22" s="89" t="s">
        <v>83</v>
      </c>
      <c r="H22" s="89"/>
      <c r="I22" s="89"/>
      <c r="J22" s="90"/>
      <c r="K22" s="91"/>
      <c r="L22" s="88"/>
      <c r="M22" s="58">
        <f t="shared" si="2"/>
        <v>0</v>
      </c>
      <c r="N22" s="92"/>
      <c r="O22" s="93"/>
      <c r="P22" s="93"/>
      <c r="Q22" s="93"/>
      <c r="R22" s="94"/>
    </row>
    <row r="23" spans="2:18" x14ac:dyDescent="0.3">
      <c r="B23" s="62"/>
      <c r="C23" s="95" t="s">
        <v>96</v>
      </c>
      <c r="D23" s="96" t="s">
        <v>97</v>
      </c>
      <c r="E23" s="87"/>
      <c r="F23" s="88">
        <v>1</v>
      </c>
      <c r="G23" s="89" t="s">
        <v>83</v>
      </c>
      <c r="H23" s="89"/>
      <c r="I23" s="89"/>
      <c r="J23" s="90"/>
      <c r="K23" s="91"/>
      <c r="L23" s="88"/>
      <c r="M23" s="58">
        <f t="shared" si="2"/>
        <v>0</v>
      </c>
      <c r="N23" s="92"/>
      <c r="O23" s="93"/>
      <c r="P23" s="93"/>
      <c r="Q23" s="93"/>
      <c r="R23" s="94"/>
    </row>
    <row r="24" spans="2:18" x14ac:dyDescent="0.3">
      <c r="B24" s="62"/>
      <c r="C24" s="95" t="s">
        <v>98</v>
      </c>
      <c r="D24" s="96" t="s">
        <v>99</v>
      </c>
      <c r="E24" s="87" t="s">
        <v>100</v>
      </c>
      <c r="F24" s="88">
        <v>10</v>
      </c>
      <c r="G24" s="89" t="s">
        <v>83</v>
      </c>
      <c r="H24" s="89">
        <v>40000000</v>
      </c>
      <c r="I24" s="89"/>
      <c r="J24" s="90" t="s">
        <v>101</v>
      </c>
      <c r="K24" s="91">
        <v>10</v>
      </c>
      <c r="L24" s="88">
        <v>0</v>
      </c>
      <c r="M24" s="58">
        <f t="shared" si="2"/>
        <v>1</v>
      </c>
      <c r="N24" s="92" t="s">
        <v>102</v>
      </c>
      <c r="O24" s="93"/>
      <c r="P24" s="93"/>
      <c r="Q24" s="93"/>
      <c r="R24" s="94"/>
    </row>
    <row r="25" spans="2:18" x14ac:dyDescent="0.3">
      <c r="B25" s="62"/>
      <c r="C25" s="95" t="s">
        <v>103</v>
      </c>
      <c r="D25" s="28"/>
      <c r="E25" s="29"/>
      <c r="F25" s="88">
        <v>20</v>
      </c>
      <c r="G25" s="89" t="s">
        <v>83</v>
      </c>
      <c r="H25" s="97"/>
      <c r="I25" s="97"/>
      <c r="J25" s="98"/>
      <c r="K25" s="99"/>
      <c r="L25" s="100"/>
      <c r="M25" s="58">
        <f t="shared" si="2"/>
        <v>0</v>
      </c>
      <c r="N25" s="101"/>
      <c r="O25" s="102"/>
      <c r="P25" s="102"/>
      <c r="Q25" s="102"/>
      <c r="R25" s="103"/>
    </row>
    <row r="26" spans="2:18" x14ac:dyDescent="0.3">
      <c r="B26" s="62"/>
      <c r="C26" s="95" t="s">
        <v>104</v>
      </c>
      <c r="D26" s="104" t="s">
        <v>105</v>
      </c>
      <c r="E26" s="105"/>
      <c r="F26" s="88">
        <v>1</v>
      </c>
      <c r="G26" s="89" t="s">
        <v>83</v>
      </c>
      <c r="H26" s="97">
        <v>7600000</v>
      </c>
      <c r="I26" s="97"/>
      <c r="J26" s="98" t="s">
        <v>106</v>
      </c>
      <c r="K26" s="99"/>
      <c r="L26" s="100"/>
      <c r="M26" s="58">
        <f t="shared" si="2"/>
        <v>0</v>
      </c>
      <c r="N26" s="101"/>
      <c r="O26" s="102"/>
      <c r="P26" s="102"/>
      <c r="Q26" s="102"/>
      <c r="R26" s="103"/>
    </row>
    <row r="27" spans="2:18" x14ac:dyDescent="0.3">
      <c r="B27" s="62"/>
      <c r="C27" s="95" t="s">
        <v>107</v>
      </c>
      <c r="D27" s="28" t="s">
        <v>105</v>
      </c>
      <c r="E27" s="29"/>
      <c r="F27" s="88">
        <v>1</v>
      </c>
      <c r="G27" s="89" t="s">
        <v>83</v>
      </c>
      <c r="H27" s="66">
        <v>6650000</v>
      </c>
      <c r="I27" s="66"/>
      <c r="J27" s="67" t="s">
        <v>106</v>
      </c>
      <c r="K27" s="68"/>
      <c r="L27" s="65"/>
      <c r="M27" s="58">
        <f t="shared" si="2"/>
        <v>0</v>
      </c>
      <c r="N27" s="69"/>
      <c r="O27" s="70"/>
      <c r="P27" s="70"/>
      <c r="Q27" s="70"/>
      <c r="R27" s="71"/>
    </row>
    <row r="28" spans="2:18" x14ac:dyDescent="0.3">
      <c r="B28" s="62"/>
      <c r="C28" s="95" t="s">
        <v>108</v>
      </c>
      <c r="D28" s="28" t="s">
        <v>109</v>
      </c>
      <c r="E28" s="29"/>
      <c r="F28" s="100">
        <v>1</v>
      </c>
      <c r="G28" s="97" t="s">
        <v>83</v>
      </c>
      <c r="H28" s="66">
        <v>20000000</v>
      </c>
      <c r="I28" s="66"/>
      <c r="J28" s="67" t="s">
        <v>110</v>
      </c>
      <c r="K28" s="68"/>
      <c r="L28" s="65"/>
      <c r="M28" s="72"/>
      <c r="N28" s="69"/>
      <c r="O28" s="70"/>
      <c r="P28" s="70"/>
      <c r="Q28" s="70"/>
      <c r="R28" s="71"/>
    </row>
    <row r="29" spans="2:18" x14ac:dyDescent="0.3">
      <c r="B29" s="106" t="s">
        <v>111</v>
      </c>
      <c r="C29" s="107">
        <f>SUM(C6:C24)</f>
        <v>0</v>
      </c>
      <c r="D29" s="108">
        <f>SUM(D6:D24)</f>
        <v>0</v>
      </c>
      <c r="E29" s="109"/>
      <c r="F29" s="110">
        <f>SUM(F6:F24)</f>
        <v>2664</v>
      </c>
      <c r="G29" s="107"/>
      <c r="H29" s="107"/>
      <c r="I29" s="107"/>
      <c r="J29" s="111">
        <f>SUM(J6:J24)</f>
        <v>0</v>
      </c>
      <c r="K29" s="112"/>
      <c r="L29" s="110"/>
      <c r="M29" s="110"/>
      <c r="N29" s="113"/>
      <c r="O29" s="102"/>
      <c r="P29" s="102"/>
      <c r="Q29" s="102"/>
      <c r="R29" s="103"/>
    </row>
    <row r="30" spans="2:18" ht="14.25" thickBot="1" x14ac:dyDescent="0.35">
      <c r="B30" s="114"/>
      <c r="C30" s="115"/>
      <c r="D30" s="116"/>
      <c r="E30" s="117"/>
      <c r="F30" s="118"/>
      <c r="G30" s="115"/>
      <c r="H30" s="115"/>
      <c r="I30" s="115"/>
      <c r="J30" s="119"/>
      <c r="K30" s="120"/>
      <c r="L30" s="118"/>
      <c r="M30" s="118"/>
      <c r="N30" s="121"/>
      <c r="O30" s="122"/>
      <c r="P30" s="122"/>
      <c r="Q30" s="122"/>
      <c r="R30" s="123"/>
    </row>
    <row r="31" spans="2:18" s="124" customFormat="1" x14ac:dyDescent="0.3">
      <c r="B31" s="124" t="s">
        <v>112</v>
      </c>
      <c r="D31" s="125"/>
      <c r="E31" s="125"/>
      <c r="G31" s="124" t="s">
        <v>113</v>
      </c>
      <c r="I31" s="124" t="s">
        <v>42</v>
      </c>
      <c r="N31" s="125"/>
    </row>
    <row r="32" spans="2:18" s="124" customFormat="1" x14ac:dyDescent="0.3">
      <c r="B32" s="124" t="s">
        <v>114</v>
      </c>
      <c r="D32" s="125"/>
      <c r="E32" s="125"/>
      <c r="G32" s="124" t="s">
        <v>115</v>
      </c>
      <c r="I32" s="124" t="s">
        <v>116</v>
      </c>
      <c r="N32" s="125"/>
    </row>
    <row r="33" spans="2:14" s="124" customFormat="1" x14ac:dyDescent="0.3">
      <c r="B33" s="124" t="s">
        <v>117</v>
      </c>
      <c r="D33" s="125"/>
      <c r="E33" s="125"/>
      <c r="G33" s="124" t="s">
        <v>118</v>
      </c>
      <c r="I33" s="124" t="s">
        <v>119</v>
      </c>
      <c r="N33" s="12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업무현황</vt:lpstr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부서명_이름</dc:creator>
  <cp:lastModifiedBy>부서명_이름</cp:lastModifiedBy>
  <dcterms:created xsi:type="dcterms:W3CDTF">2021-06-30T07:37:00Z</dcterms:created>
  <dcterms:modified xsi:type="dcterms:W3CDTF">2021-07-29T07:33:12Z</dcterms:modified>
</cp:coreProperties>
</file>