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pantoja\Downloads\BDPostgresEF-master\"/>
    </mc:Choice>
  </mc:AlternateContent>
  <xr:revisionPtr revIDLastSave="0" documentId="13_ncr:1_{0E9DA13C-6414-4163-A02C-24F229024587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DATA" sheetId="1" r:id="rId1"/>
    <sheet name="GANDIA" sheetId="2" r:id="rId2"/>
    <sheet name="GANAC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6" i="1" l="1"/>
  <c r="H67" i="1"/>
  <c r="I67" i="1"/>
  <c r="J67" i="1"/>
  <c r="K67" i="1"/>
  <c r="AC67" i="1" s="1"/>
  <c r="H68" i="1"/>
  <c r="I68" i="1"/>
  <c r="J68" i="1"/>
  <c r="AB68" i="1" s="1"/>
  <c r="K68" i="1"/>
  <c r="H69" i="1"/>
  <c r="I69" i="1"/>
  <c r="AA69" i="1" s="1"/>
  <c r="J69" i="1"/>
  <c r="K69" i="1"/>
  <c r="L69" i="1"/>
  <c r="H70" i="1"/>
  <c r="Z70" i="1" s="1"/>
  <c r="I70" i="1"/>
  <c r="J70" i="1"/>
  <c r="K70" i="1"/>
  <c r="L70" i="1" s="1"/>
  <c r="AD70" i="1" s="1"/>
  <c r="H71" i="1"/>
  <c r="I71" i="1"/>
  <c r="J71" i="1"/>
  <c r="L71" i="1" s="1"/>
  <c r="AD71" i="1" s="1"/>
  <c r="K71" i="1"/>
  <c r="AC71" i="1" s="1"/>
  <c r="H72" i="1"/>
  <c r="I72" i="1"/>
  <c r="L72" i="1" s="1"/>
  <c r="AD72" i="1" s="1"/>
  <c r="J72" i="1"/>
  <c r="AB72" i="1" s="1"/>
  <c r="K72" i="1"/>
  <c r="H73" i="1"/>
  <c r="I73" i="1"/>
  <c r="J73" i="1"/>
  <c r="K73" i="1"/>
  <c r="H74" i="1"/>
  <c r="Z74" i="1" s="1"/>
  <c r="I74" i="1"/>
  <c r="J74" i="1"/>
  <c r="K74" i="1"/>
  <c r="AC74" i="1" s="1"/>
  <c r="L74" i="1"/>
  <c r="AD74" i="1" s="1"/>
  <c r="H75" i="1"/>
  <c r="I75" i="1"/>
  <c r="J75" i="1"/>
  <c r="K75" i="1"/>
  <c r="AC75" i="1" s="1"/>
  <c r="H76" i="1"/>
  <c r="I76" i="1"/>
  <c r="J76" i="1"/>
  <c r="AB76" i="1" s="1"/>
  <c r="K76" i="1"/>
  <c r="H77" i="1"/>
  <c r="I77" i="1"/>
  <c r="AA77" i="1" s="1"/>
  <c r="J77" i="1"/>
  <c r="K77" i="1"/>
  <c r="L77" i="1"/>
  <c r="H78" i="1"/>
  <c r="Z78" i="1" s="1"/>
  <c r="I78" i="1"/>
  <c r="J78" i="1"/>
  <c r="K78" i="1"/>
  <c r="L78" i="1" s="1"/>
  <c r="AD78" i="1" s="1"/>
  <c r="H79" i="1"/>
  <c r="I79" i="1"/>
  <c r="J79" i="1"/>
  <c r="L79" i="1" s="1"/>
  <c r="AD79" i="1" s="1"/>
  <c r="K79" i="1"/>
  <c r="AC79" i="1" s="1"/>
  <c r="H80" i="1"/>
  <c r="I80" i="1"/>
  <c r="L80" i="1" s="1"/>
  <c r="AD80" i="1" s="1"/>
  <c r="J80" i="1"/>
  <c r="AB80" i="1" s="1"/>
  <c r="K80" i="1"/>
  <c r="H81" i="1"/>
  <c r="I81" i="1"/>
  <c r="J81" i="1"/>
  <c r="K81" i="1"/>
  <c r="H82" i="1"/>
  <c r="Z82" i="1" s="1"/>
  <c r="I82" i="1"/>
  <c r="J82" i="1"/>
  <c r="K82" i="1"/>
  <c r="AC82" i="1" s="1"/>
  <c r="L82" i="1"/>
  <c r="AD82" i="1" s="1"/>
  <c r="H83" i="1"/>
  <c r="I83" i="1"/>
  <c r="J83" i="1"/>
  <c r="K83" i="1"/>
  <c r="AC83" i="1" s="1"/>
  <c r="H84" i="1"/>
  <c r="I84" i="1"/>
  <c r="J84" i="1"/>
  <c r="AB84" i="1" s="1"/>
  <c r="K84" i="1"/>
  <c r="H85" i="1"/>
  <c r="I85" i="1"/>
  <c r="AA85" i="1" s="1"/>
  <c r="J85" i="1"/>
  <c r="K85" i="1"/>
  <c r="L85" i="1"/>
  <c r="H86" i="1"/>
  <c r="Z86" i="1" s="1"/>
  <c r="I86" i="1"/>
  <c r="J86" i="1"/>
  <c r="K86" i="1"/>
  <c r="L86" i="1" s="1"/>
  <c r="AD86" i="1" s="1"/>
  <c r="H87" i="1"/>
  <c r="I87" i="1"/>
  <c r="J87" i="1"/>
  <c r="L87" i="1" s="1"/>
  <c r="AD87" i="1" s="1"/>
  <c r="K87" i="1"/>
  <c r="AC87" i="1" s="1"/>
  <c r="H88" i="1"/>
  <c r="I88" i="1"/>
  <c r="L88" i="1" s="1"/>
  <c r="AD88" i="1" s="1"/>
  <c r="J88" i="1"/>
  <c r="AB88" i="1" s="1"/>
  <c r="K88" i="1"/>
  <c r="H89" i="1"/>
  <c r="I89" i="1"/>
  <c r="J89" i="1"/>
  <c r="K89" i="1"/>
  <c r="H90" i="1"/>
  <c r="Z90" i="1" s="1"/>
  <c r="I90" i="1"/>
  <c r="J90" i="1"/>
  <c r="K90" i="1"/>
  <c r="AC90" i="1" s="1"/>
  <c r="L90" i="1"/>
  <c r="AD90" i="1" s="1"/>
  <c r="H91" i="1"/>
  <c r="I91" i="1"/>
  <c r="J91" i="1"/>
  <c r="K91" i="1"/>
  <c r="AC91" i="1" s="1"/>
  <c r="H92" i="1"/>
  <c r="I92" i="1"/>
  <c r="J92" i="1"/>
  <c r="AB92" i="1" s="1"/>
  <c r="K92" i="1"/>
  <c r="H93" i="1"/>
  <c r="I93" i="1"/>
  <c r="AA93" i="1" s="1"/>
  <c r="J93" i="1"/>
  <c r="K93" i="1"/>
  <c r="L93" i="1"/>
  <c r="H94" i="1"/>
  <c r="Z94" i="1" s="1"/>
  <c r="I94" i="1"/>
  <c r="J94" i="1"/>
  <c r="K94" i="1"/>
  <c r="L94" i="1" s="1"/>
  <c r="AD94" i="1" s="1"/>
  <c r="H95" i="1"/>
  <c r="I95" i="1"/>
  <c r="J95" i="1"/>
  <c r="L95" i="1" s="1"/>
  <c r="AD95" i="1" s="1"/>
  <c r="K95" i="1"/>
  <c r="AC95" i="1" s="1"/>
  <c r="H96" i="1"/>
  <c r="I96" i="1"/>
  <c r="L96" i="1" s="1"/>
  <c r="AD96" i="1" s="1"/>
  <c r="J96" i="1"/>
  <c r="AB96" i="1" s="1"/>
  <c r="K96" i="1"/>
  <c r="H97" i="1"/>
  <c r="I97" i="1"/>
  <c r="J97" i="1"/>
  <c r="K97" i="1"/>
  <c r="H98" i="1"/>
  <c r="Z98" i="1" s="1"/>
  <c r="I98" i="1"/>
  <c r="J98" i="1"/>
  <c r="K98" i="1"/>
  <c r="AC98" i="1" s="1"/>
  <c r="L98" i="1"/>
  <c r="AD98" i="1" s="1"/>
  <c r="H99" i="1"/>
  <c r="I99" i="1"/>
  <c r="J99" i="1"/>
  <c r="K99" i="1"/>
  <c r="AC99" i="1" s="1"/>
  <c r="H100" i="1"/>
  <c r="I100" i="1"/>
  <c r="J100" i="1"/>
  <c r="AB100" i="1" s="1"/>
  <c r="K100" i="1"/>
  <c r="H101" i="1"/>
  <c r="I101" i="1"/>
  <c r="AA101" i="1" s="1"/>
  <c r="J101" i="1"/>
  <c r="K101" i="1"/>
  <c r="L101" i="1"/>
  <c r="H102" i="1"/>
  <c r="Z102" i="1" s="1"/>
  <c r="I102" i="1"/>
  <c r="J102" i="1"/>
  <c r="K102" i="1"/>
  <c r="L102" i="1" s="1"/>
  <c r="AD102" i="1" s="1"/>
  <c r="H103" i="1"/>
  <c r="I103" i="1"/>
  <c r="J103" i="1"/>
  <c r="L103" i="1" s="1"/>
  <c r="K103" i="1"/>
  <c r="AC103" i="1" s="1"/>
  <c r="H104" i="1"/>
  <c r="I104" i="1"/>
  <c r="J104" i="1"/>
  <c r="AB104" i="1" s="1"/>
  <c r="K104" i="1"/>
  <c r="H105" i="1"/>
  <c r="I105" i="1"/>
  <c r="J105" i="1"/>
  <c r="K105" i="1"/>
  <c r="H106" i="1"/>
  <c r="Z106" i="1" s="1"/>
  <c r="I106" i="1"/>
  <c r="J106" i="1"/>
  <c r="K106" i="1"/>
  <c r="AC106" i="1" s="1"/>
  <c r="L106" i="1"/>
  <c r="AD106" i="1" s="1"/>
  <c r="H107" i="1"/>
  <c r="I107" i="1"/>
  <c r="J107" i="1"/>
  <c r="K107" i="1"/>
  <c r="AC107" i="1" s="1"/>
  <c r="H108" i="1"/>
  <c r="I108" i="1"/>
  <c r="J108" i="1"/>
  <c r="AB108" i="1" s="1"/>
  <c r="K108" i="1"/>
  <c r="H109" i="1"/>
  <c r="I109" i="1"/>
  <c r="AA109" i="1" s="1"/>
  <c r="J109" i="1"/>
  <c r="K109" i="1"/>
  <c r="L109" i="1"/>
  <c r="AD109" i="1" s="1"/>
  <c r="H110" i="1"/>
  <c r="Z110" i="1" s="1"/>
  <c r="I110" i="1"/>
  <c r="J110" i="1"/>
  <c r="K110" i="1"/>
  <c r="L110" i="1" s="1"/>
  <c r="AD110" i="1" s="1"/>
  <c r="H111" i="1"/>
  <c r="I111" i="1"/>
  <c r="J111" i="1"/>
  <c r="L111" i="1" s="1"/>
  <c r="K111" i="1"/>
  <c r="AC111" i="1" s="1"/>
  <c r="H112" i="1"/>
  <c r="I112" i="1"/>
  <c r="J112" i="1"/>
  <c r="AB112" i="1" s="1"/>
  <c r="K112" i="1"/>
  <c r="H113" i="1"/>
  <c r="Z113" i="1" s="1"/>
  <c r="I113" i="1"/>
  <c r="J113" i="1"/>
  <c r="K113" i="1"/>
  <c r="H114" i="1"/>
  <c r="Z114" i="1" s="1"/>
  <c r="I114" i="1"/>
  <c r="J114" i="1"/>
  <c r="K114" i="1"/>
  <c r="L114" i="1"/>
  <c r="AD114" i="1" s="1"/>
  <c r="H115" i="1"/>
  <c r="I115" i="1"/>
  <c r="J115" i="1"/>
  <c r="K115" i="1"/>
  <c r="AC115" i="1" s="1"/>
  <c r="H116" i="1"/>
  <c r="I116" i="1"/>
  <c r="J116" i="1"/>
  <c r="AB116" i="1" s="1"/>
  <c r="K116" i="1"/>
  <c r="H117" i="1"/>
  <c r="I117" i="1"/>
  <c r="AA117" i="1" s="1"/>
  <c r="J117" i="1"/>
  <c r="K117" i="1"/>
  <c r="L117" i="1"/>
  <c r="H118" i="1"/>
  <c r="Z118" i="1" s="1"/>
  <c r="I118" i="1"/>
  <c r="J118" i="1"/>
  <c r="K118" i="1"/>
  <c r="L118" i="1" s="1"/>
  <c r="AD118" i="1" s="1"/>
  <c r="H119" i="1"/>
  <c r="I119" i="1"/>
  <c r="J119" i="1"/>
  <c r="L119" i="1" s="1"/>
  <c r="K119" i="1"/>
  <c r="H120" i="1"/>
  <c r="I120" i="1"/>
  <c r="J120" i="1"/>
  <c r="K120" i="1"/>
  <c r="H121" i="1"/>
  <c r="I121" i="1"/>
  <c r="AA121" i="1" s="1"/>
  <c r="J121" i="1"/>
  <c r="K121" i="1"/>
  <c r="H122" i="1"/>
  <c r="Z122" i="1" s="1"/>
  <c r="I122" i="1"/>
  <c r="J122" i="1"/>
  <c r="K122" i="1"/>
  <c r="AC122" i="1" s="1"/>
  <c r="L122" i="1"/>
  <c r="AD122" i="1" s="1"/>
  <c r="H123" i="1"/>
  <c r="I123" i="1"/>
  <c r="J123" i="1"/>
  <c r="K123" i="1"/>
  <c r="AC123" i="1" s="1"/>
  <c r="H124" i="1"/>
  <c r="I124" i="1"/>
  <c r="J124" i="1"/>
  <c r="K124" i="1"/>
  <c r="H125" i="1"/>
  <c r="Z125" i="1" s="1"/>
  <c r="I125" i="1"/>
  <c r="J125" i="1"/>
  <c r="K125" i="1"/>
  <c r="L125" i="1"/>
  <c r="AD125" i="1" s="1"/>
  <c r="H126" i="1"/>
  <c r="I126" i="1"/>
  <c r="J126" i="1"/>
  <c r="K126" i="1"/>
  <c r="L126" i="1" s="1"/>
  <c r="AD126" i="1" s="1"/>
  <c r="H127" i="1"/>
  <c r="I127" i="1"/>
  <c r="J127" i="1"/>
  <c r="L127" i="1" s="1"/>
  <c r="K127" i="1"/>
  <c r="H128" i="1"/>
  <c r="I128" i="1"/>
  <c r="J128" i="1"/>
  <c r="K128" i="1"/>
  <c r="H129" i="1"/>
  <c r="L129" i="1" s="1"/>
  <c r="AD129" i="1" s="1"/>
  <c r="I129" i="1"/>
  <c r="AA129" i="1" s="1"/>
  <c r="J129" i="1"/>
  <c r="K129" i="1"/>
  <c r="H130" i="1"/>
  <c r="Z130" i="1" s="1"/>
  <c r="I130" i="1"/>
  <c r="J130" i="1"/>
  <c r="K130" i="1"/>
  <c r="AC130" i="1" s="1"/>
  <c r="L130" i="1"/>
  <c r="AD130" i="1" s="1"/>
  <c r="H131" i="1"/>
  <c r="I131" i="1"/>
  <c r="J131" i="1"/>
  <c r="K131" i="1"/>
  <c r="AC131" i="1" s="1"/>
  <c r="H132" i="1"/>
  <c r="I132" i="1"/>
  <c r="J132" i="1"/>
  <c r="K132" i="1"/>
  <c r="H133" i="1"/>
  <c r="Z133" i="1" s="1"/>
  <c r="I133" i="1"/>
  <c r="J133" i="1"/>
  <c r="K133" i="1"/>
  <c r="L133" i="1"/>
  <c r="AD133" i="1" s="1"/>
  <c r="H134" i="1"/>
  <c r="I134" i="1"/>
  <c r="J134" i="1"/>
  <c r="K134" i="1"/>
  <c r="L134" i="1" s="1"/>
  <c r="H135" i="1"/>
  <c r="I135" i="1"/>
  <c r="J135" i="1"/>
  <c r="L135" i="1" s="1"/>
  <c r="K135" i="1"/>
  <c r="H136" i="1"/>
  <c r="I136" i="1"/>
  <c r="J136" i="1"/>
  <c r="K136" i="1"/>
  <c r="H137" i="1"/>
  <c r="Z137" i="1" s="1"/>
  <c r="I137" i="1"/>
  <c r="J137" i="1"/>
  <c r="K137" i="1"/>
  <c r="H138" i="1"/>
  <c r="I138" i="1"/>
  <c r="J138" i="1"/>
  <c r="K138" i="1"/>
  <c r="AC138" i="1" s="1"/>
  <c r="L138" i="1"/>
  <c r="AD138" i="1" s="1"/>
  <c r="H139" i="1"/>
  <c r="I139" i="1"/>
  <c r="J139" i="1"/>
  <c r="AB139" i="1" s="1"/>
  <c r="K139" i="1"/>
  <c r="H140" i="1"/>
  <c r="I140" i="1"/>
  <c r="J140" i="1"/>
  <c r="K140" i="1"/>
  <c r="H141" i="1"/>
  <c r="Z141" i="1" s="1"/>
  <c r="I141" i="1"/>
  <c r="J141" i="1"/>
  <c r="K141" i="1"/>
  <c r="L141" i="1"/>
  <c r="AD141" i="1" s="1"/>
  <c r="H142" i="1"/>
  <c r="I142" i="1"/>
  <c r="J142" i="1"/>
  <c r="K142" i="1"/>
  <c r="L142" i="1" s="1"/>
  <c r="H143" i="1"/>
  <c r="I143" i="1"/>
  <c r="J143" i="1"/>
  <c r="L143" i="1" s="1"/>
  <c r="K143" i="1"/>
  <c r="H144" i="1"/>
  <c r="I144" i="1"/>
  <c r="J144" i="1"/>
  <c r="K144" i="1"/>
  <c r="H145" i="1"/>
  <c r="L145" i="1" s="1"/>
  <c r="AD145" i="1" s="1"/>
  <c r="I145" i="1"/>
  <c r="J145" i="1"/>
  <c r="K145" i="1"/>
  <c r="H146" i="1"/>
  <c r="Z146" i="1" s="1"/>
  <c r="I146" i="1"/>
  <c r="J146" i="1"/>
  <c r="K146" i="1"/>
  <c r="AC146" i="1" s="1"/>
  <c r="L146" i="1"/>
  <c r="AD146" i="1" s="1"/>
  <c r="L66" i="1"/>
  <c r="K66" i="1"/>
  <c r="J66" i="1"/>
  <c r="H66" i="1"/>
  <c r="I65" i="1"/>
  <c r="I50" i="1"/>
  <c r="J50" i="1"/>
  <c r="H50" i="1"/>
  <c r="T50" i="1"/>
  <c r="Z65" i="1"/>
  <c r="Z47" i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Z50" i="1"/>
  <c r="AA50" i="1"/>
  <c r="AB50" i="1"/>
  <c r="AC50" i="1"/>
  <c r="AD50" i="1"/>
  <c r="Z51" i="1"/>
  <c r="AA51" i="1"/>
  <c r="AB51" i="1"/>
  <c r="AC51" i="1"/>
  <c r="AD51" i="1"/>
  <c r="Z52" i="1"/>
  <c r="AA52" i="1"/>
  <c r="AB52" i="1"/>
  <c r="AC52" i="1"/>
  <c r="AD52" i="1"/>
  <c r="Z53" i="1"/>
  <c r="AA53" i="1"/>
  <c r="AB53" i="1"/>
  <c r="AC53" i="1"/>
  <c r="AD53" i="1"/>
  <c r="Z54" i="1"/>
  <c r="AA54" i="1"/>
  <c r="AB54" i="1"/>
  <c r="AC54" i="1"/>
  <c r="AD54" i="1"/>
  <c r="Z55" i="1"/>
  <c r="AA55" i="1"/>
  <c r="AB55" i="1"/>
  <c r="AC55" i="1"/>
  <c r="AD55" i="1"/>
  <c r="Z56" i="1"/>
  <c r="AA56" i="1"/>
  <c r="AB56" i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AA59" i="1"/>
  <c r="AB59" i="1"/>
  <c r="AC59" i="1"/>
  <c r="AD59" i="1"/>
  <c r="Z60" i="1"/>
  <c r="AA60" i="1"/>
  <c r="AB60" i="1"/>
  <c r="AC60" i="1"/>
  <c r="AD60" i="1"/>
  <c r="Z61" i="1"/>
  <c r="AA61" i="1"/>
  <c r="AB61" i="1"/>
  <c r="AC61" i="1"/>
  <c r="AD61" i="1"/>
  <c r="Z62" i="1"/>
  <c r="AA62" i="1"/>
  <c r="AB62" i="1"/>
  <c r="AC62" i="1"/>
  <c r="AD62" i="1"/>
  <c r="Z63" i="1"/>
  <c r="AA63" i="1"/>
  <c r="AB63" i="1"/>
  <c r="AC63" i="1"/>
  <c r="AD63" i="1"/>
  <c r="Z64" i="1"/>
  <c r="AA64" i="1"/>
  <c r="AB64" i="1"/>
  <c r="AC64" i="1"/>
  <c r="AD64" i="1"/>
  <c r="AA65" i="1"/>
  <c r="AB65" i="1"/>
  <c r="AC65" i="1"/>
  <c r="AD65" i="1"/>
  <c r="Z66" i="1"/>
  <c r="AA66" i="1"/>
  <c r="AB66" i="1"/>
  <c r="AC66" i="1"/>
  <c r="Z67" i="1"/>
  <c r="AA67" i="1"/>
  <c r="AB67" i="1"/>
  <c r="Z68" i="1"/>
  <c r="AA68" i="1"/>
  <c r="AC68" i="1"/>
  <c r="Z69" i="1"/>
  <c r="AB69" i="1"/>
  <c r="AC69" i="1"/>
  <c r="AD69" i="1"/>
  <c r="AA70" i="1"/>
  <c r="AB70" i="1"/>
  <c r="AC70" i="1"/>
  <c r="Z71" i="1"/>
  <c r="AA71" i="1"/>
  <c r="AB71" i="1"/>
  <c r="Z72" i="1"/>
  <c r="AA72" i="1"/>
  <c r="AC72" i="1"/>
  <c r="Z73" i="1"/>
  <c r="AB73" i="1"/>
  <c r="AC73" i="1"/>
  <c r="AA74" i="1"/>
  <c r="AB74" i="1"/>
  <c r="Z75" i="1"/>
  <c r="AA75" i="1"/>
  <c r="AB75" i="1"/>
  <c r="Z76" i="1"/>
  <c r="AA76" i="1"/>
  <c r="AC76" i="1"/>
  <c r="Z77" i="1"/>
  <c r="AB77" i="1"/>
  <c r="AC77" i="1"/>
  <c r="AD77" i="1"/>
  <c r="AA78" i="1"/>
  <c r="AB78" i="1"/>
  <c r="AC78" i="1"/>
  <c r="Z79" i="1"/>
  <c r="AA79" i="1"/>
  <c r="AB79" i="1"/>
  <c r="Z80" i="1"/>
  <c r="AA80" i="1"/>
  <c r="AC80" i="1"/>
  <c r="Z81" i="1"/>
  <c r="AB81" i="1"/>
  <c r="AC81" i="1"/>
  <c r="AA82" i="1"/>
  <c r="AB82" i="1"/>
  <c r="Z83" i="1"/>
  <c r="AA83" i="1"/>
  <c r="AB83" i="1"/>
  <c r="Z84" i="1"/>
  <c r="AA84" i="1"/>
  <c r="AC84" i="1"/>
  <c r="Z85" i="1"/>
  <c r="AB85" i="1"/>
  <c r="AC85" i="1"/>
  <c r="AD85" i="1"/>
  <c r="AA86" i="1"/>
  <c r="AB86" i="1"/>
  <c r="AC86" i="1"/>
  <c r="Z87" i="1"/>
  <c r="AA87" i="1"/>
  <c r="AB87" i="1"/>
  <c r="Z88" i="1"/>
  <c r="AC88" i="1"/>
  <c r="Z89" i="1"/>
  <c r="AB89" i="1"/>
  <c r="AC89" i="1"/>
  <c r="AA90" i="1"/>
  <c r="AB90" i="1"/>
  <c r="Z91" i="1"/>
  <c r="AA91" i="1"/>
  <c r="AB91" i="1"/>
  <c r="Z92" i="1"/>
  <c r="AA92" i="1"/>
  <c r="AC92" i="1"/>
  <c r="Z93" i="1"/>
  <c r="AB93" i="1"/>
  <c r="AC93" i="1"/>
  <c r="AD93" i="1"/>
  <c r="AA94" i="1"/>
  <c r="AB94" i="1"/>
  <c r="AC94" i="1"/>
  <c r="Z95" i="1"/>
  <c r="AA95" i="1"/>
  <c r="AB95" i="1"/>
  <c r="Z96" i="1"/>
  <c r="AA96" i="1"/>
  <c r="AC96" i="1"/>
  <c r="Z97" i="1"/>
  <c r="AB97" i="1"/>
  <c r="AC97" i="1"/>
  <c r="AA98" i="1"/>
  <c r="AB98" i="1"/>
  <c r="Z99" i="1"/>
  <c r="AA99" i="1"/>
  <c r="AB99" i="1"/>
  <c r="Z100" i="1"/>
  <c r="AA100" i="1"/>
  <c r="AC100" i="1"/>
  <c r="Z101" i="1"/>
  <c r="AB101" i="1"/>
  <c r="AC101" i="1"/>
  <c r="AD101" i="1"/>
  <c r="AA102" i="1"/>
  <c r="AB102" i="1"/>
  <c r="AC102" i="1"/>
  <c r="Z103" i="1"/>
  <c r="AA103" i="1"/>
  <c r="AD103" i="1"/>
  <c r="Z104" i="1"/>
  <c r="AC104" i="1"/>
  <c r="Z105" i="1"/>
  <c r="AB105" i="1"/>
  <c r="AC105" i="1"/>
  <c r="AA106" i="1"/>
  <c r="AB106" i="1"/>
  <c r="Z107" i="1"/>
  <c r="AA107" i="1"/>
  <c r="Z108" i="1"/>
  <c r="AA108" i="1"/>
  <c r="AC108" i="1"/>
  <c r="Z109" i="1"/>
  <c r="AB109" i="1"/>
  <c r="AC109" i="1"/>
  <c r="AA110" i="1"/>
  <c r="AB110" i="1"/>
  <c r="AC110" i="1"/>
  <c r="Z111" i="1"/>
  <c r="AA111" i="1"/>
  <c r="AB111" i="1"/>
  <c r="AD111" i="1"/>
  <c r="Z112" i="1"/>
  <c r="AC112" i="1"/>
  <c r="AB113" i="1"/>
  <c r="AC113" i="1"/>
  <c r="AA114" i="1"/>
  <c r="AB114" i="1"/>
  <c r="AC114" i="1"/>
  <c r="Z115" i="1"/>
  <c r="AA115" i="1"/>
  <c r="AB115" i="1"/>
  <c r="Z116" i="1"/>
  <c r="AA116" i="1"/>
  <c r="AC116" i="1"/>
  <c r="Z117" i="1"/>
  <c r="AB117" i="1"/>
  <c r="AC117" i="1"/>
  <c r="AD117" i="1"/>
  <c r="AA118" i="1"/>
  <c r="AB118" i="1"/>
  <c r="AC118" i="1"/>
  <c r="Z119" i="1"/>
  <c r="AA119" i="1"/>
  <c r="AC119" i="1"/>
  <c r="AD119" i="1"/>
  <c r="Z120" i="1"/>
  <c r="AB120" i="1"/>
  <c r="AC120" i="1"/>
  <c r="AB121" i="1"/>
  <c r="AC121" i="1"/>
  <c r="AA122" i="1"/>
  <c r="AB122" i="1"/>
  <c r="Z123" i="1"/>
  <c r="AA123" i="1"/>
  <c r="Z124" i="1"/>
  <c r="AA124" i="1"/>
  <c r="AB124" i="1"/>
  <c r="AC124" i="1"/>
  <c r="AA125" i="1"/>
  <c r="AB125" i="1"/>
  <c r="AC125" i="1"/>
  <c r="Z126" i="1"/>
  <c r="AA126" i="1"/>
  <c r="AB126" i="1"/>
  <c r="Z127" i="1"/>
  <c r="AA127" i="1"/>
  <c r="AC127" i="1"/>
  <c r="AD127" i="1"/>
  <c r="Z128" i="1"/>
  <c r="AB128" i="1"/>
  <c r="AC128" i="1"/>
  <c r="AB129" i="1"/>
  <c r="AC129" i="1"/>
  <c r="AA130" i="1"/>
  <c r="AB130" i="1"/>
  <c r="Z131" i="1"/>
  <c r="AA131" i="1"/>
  <c r="Z132" i="1"/>
  <c r="AA132" i="1"/>
  <c r="AB132" i="1"/>
  <c r="AC132" i="1"/>
  <c r="AA133" i="1"/>
  <c r="AB133" i="1"/>
  <c r="AC133" i="1"/>
  <c r="Z134" i="1"/>
  <c r="AA134" i="1"/>
  <c r="AB134" i="1"/>
  <c r="AD134" i="1"/>
  <c r="Z135" i="1"/>
  <c r="AA135" i="1"/>
  <c r="AC135" i="1"/>
  <c r="AD135" i="1"/>
  <c r="Z136" i="1"/>
  <c r="AB136" i="1"/>
  <c r="AC136" i="1"/>
  <c r="AA137" i="1"/>
  <c r="AB137" i="1"/>
  <c r="AC137" i="1"/>
  <c r="Z138" i="1"/>
  <c r="AA138" i="1"/>
  <c r="AB138" i="1"/>
  <c r="Z139" i="1"/>
  <c r="AA139" i="1"/>
  <c r="AC139" i="1"/>
  <c r="Z140" i="1"/>
  <c r="AA140" i="1"/>
  <c r="AB140" i="1"/>
  <c r="AC140" i="1"/>
  <c r="AA141" i="1"/>
  <c r="AB141" i="1"/>
  <c r="AC141" i="1"/>
  <c r="Z142" i="1"/>
  <c r="AA142" i="1"/>
  <c r="AB142" i="1"/>
  <c r="AD142" i="1"/>
  <c r="Z143" i="1"/>
  <c r="AA143" i="1"/>
  <c r="AC143" i="1"/>
  <c r="AD143" i="1"/>
  <c r="Z144" i="1"/>
  <c r="AB144" i="1"/>
  <c r="AC144" i="1"/>
  <c r="AA145" i="1"/>
  <c r="AB145" i="1"/>
  <c r="AC145" i="1"/>
  <c r="AA146" i="1"/>
  <c r="AB146" i="1"/>
  <c r="R65" i="1"/>
  <c r="F65" i="1"/>
  <c r="R64" i="1"/>
  <c r="I64" i="1"/>
  <c r="E64" i="1"/>
  <c r="K65" i="1" s="1"/>
  <c r="D64" i="1"/>
  <c r="J65" i="1" s="1"/>
  <c r="C64" i="1"/>
  <c r="B64" i="1"/>
  <c r="H65" i="1" s="1"/>
  <c r="L65" i="1" s="1"/>
  <c r="R63" i="1"/>
  <c r="K63" i="1"/>
  <c r="J63" i="1"/>
  <c r="I63" i="1"/>
  <c r="H63" i="1"/>
  <c r="L63" i="1" s="1"/>
  <c r="F63" i="1"/>
  <c r="R62" i="1"/>
  <c r="K62" i="1"/>
  <c r="J62" i="1"/>
  <c r="I62" i="1"/>
  <c r="H62" i="1"/>
  <c r="L62" i="1" s="1"/>
  <c r="F62" i="1"/>
  <c r="R61" i="1"/>
  <c r="J61" i="1"/>
  <c r="I61" i="1"/>
  <c r="H61" i="1"/>
  <c r="L61" i="1" s="1"/>
  <c r="F61" i="1"/>
  <c r="R60" i="1"/>
  <c r="J60" i="1"/>
  <c r="I60" i="1"/>
  <c r="H60" i="1"/>
  <c r="E60" i="1"/>
  <c r="K61" i="1" s="1"/>
  <c r="R59" i="1"/>
  <c r="F59" i="1"/>
  <c r="R58" i="1"/>
  <c r="R57" i="1"/>
  <c r="I57" i="1"/>
  <c r="E57" i="1"/>
  <c r="K57" i="1" s="1"/>
  <c r="D57" i="1"/>
  <c r="J57" i="1" s="1"/>
  <c r="C57" i="1"/>
  <c r="C58" i="1" s="1"/>
  <c r="B57" i="1"/>
  <c r="B58" i="1" s="1"/>
  <c r="R56" i="1"/>
  <c r="K56" i="1"/>
  <c r="J56" i="1"/>
  <c r="I56" i="1"/>
  <c r="H56" i="1"/>
  <c r="L56" i="1" s="1"/>
  <c r="F56" i="1"/>
  <c r="R55" i="1"/>
  <c r="K55" i="1"/>
  <c r="J55" i="1"/>
  <c r="I55" i="1"/>
  <c r="H55" i="1"/>
  <c r="L55" i="1" s="1"/>
  <c r="F55" i="1"/>
  <c r="R54" i="1"/>
  <c r="K54" i="1"/>
  <c r="J54" i="1"/>
  <c r="I54" i="1"/>
  <c r="H54" i="1"/>
  <c r="L54" i="1" s="1"/>
  <c r="F54" i="1"/>
  <c r="R53" i="1"/>
  <c r="K53" i="1"/>
  <c r="J53" i="1"/>
  <c r="I53" i="1"/>
  <c r="H53" i="1"/>
  <c r="L53" i="1" s="1"/>
  <c r="F53" i="1"/>
  <c r="R52" i="1"/>
  <c r="J52" i="1"/>
  <c r="I52" i="1"/>
  <c r="H52" i="1"/>
  <c r="L52" i="1" s="1"/>
  <c r="F52" i="1"/>
  <c r="R51" i="1"/>
  <c r="K51" i="1"/>
  <c r="J51" i="1"/>
  <c r="I51" i="1"/>
  <c r="F51" i="1"/>
  <c r="E51" i="1"/>
  <c r="K52" i="1" s="1"/>
  <c r="R50" i="1"/>
  <c r="B50" i="1"/>
  <c r="R49" i="1"/>
  <c r="J49" i="1"/>
  <c r="I49" i="1"/>
  <c r="H49" i="1"/>
  <c r="L49" i="1" s="1"/>
  <c r="F49" i="1"/>
  <c r="E49" i="1"/>
  <c r="K50" i="1" s="1"/>
  <c r="R48" i="1"/>
  <c r="J48" i="1"/>
  <c r="I48" i="1"/>
  <c r="H48" i="1"/>
  <c r="E48" i="1"/>
  <c r="K49" i="1" s="1"/>
  <c r="R47" i="1"/>
  <c r="K47" i="1"/>
  <c r="J47" i="1"/>
  <c r="I47" i="1"/>
  <c r="H47" i="1"/>
  <c r="L47" i="1" s="1"/>
  <c r="F47" i="1"/>
  <c r="E47" i="1"/>
  <c r="AB46" i="1"/>
  <c r="Z46" i="1"/>
  <c r="R46" i="1"/>
  <c r="J46" i="1"/>
  <c r="I46" i="1"/>
  <c r="AA46" i="1" s="1"/>
  <c r="H46" i="1"/>
  <c r="F46" i="1"/>
  <c r="AA45" i="1"/>
  <c r="R45" i="1"/>
  <c r="J45" i="1"/>
  <c r="AB45" i="1" s="1"/>
  <c r="I45" i="1"/>
  <c r="E45" i="1"/>
  <c r="K46" i="1" s="1"/>
  <c r="AC46" i="1" s="1"/>
  <c r="P44" i="1"/>
  <c r="R44" i="1" s="1"/>
  <c r="K44" i="1"/>
  <c r="AC44" i="1" s="1"/>
  <c r="I44" i="1"/>
  <c r="AA44" i="1" s="1"/>
  <c r="D44" i="1"/>
  <c r="J44" i="1" s="1"/>
  <c r="AB44" i="1" s="1"/>
  <c r="B44" i="1"/>
  <c r="H44" i="1" s="1"/>
  <c r="AA43" i="1"/>
  <c r="R43" i="1"/>
  <c r="J43" i="1"/>
  <c r="AB43" i="1" s="1"/>
  <c r="I43" i="1"/>
  <c r="H43" i="1"/>
  <c r="F43" i="1"/>
  <c r="AB42" i="1"/>
  <c r="Z42" i="1"/>
  <c r="R42" i="1"/>
  <c r="K42" i="1"/>
  <c r="AC42" i="1" s="1"/>
  <c r="J42" i="1"/>
  <c r="I42" i="1"/>
  <c r="AA42" i="1" s="1"/>
  <c r="H42" i="1"/>
  <c r="L42" i="1" s="1"/>
  <c r="AD42" i="1" s="1"/>
  <c r="F42" i="1"/>
  <c r="E42" i="1"/>
  <c r="K43" i="1" s="1"/>
  <c r="AC43" i="1" s="1"/>
  <c r="AB41" i="1"/>
  <c r="Z41" i="1"/>
  <c r="R41" i="1"/>
  <c r="K41" i="1"/>
  <c r="AC41" i="1" s="1"/>
  <c r="J41" i="1"/>
  <c r="I41" i="1"/>
  <c r="AA41" i="1" s="1"/>
  <c r="H41" i="1"/>
  <c r="L41" i="1" s="1"/>
  <c r="AD41" i="1" s="1"/>
  <c r="F41" i="1"/>
  <c r="AC40" i="1"/>
  <c r="AA40" i="1"/>
  <c r="R40" i="1"/>
  <c r="K40" i="1"/>
  <c r="J40" i="1"/>
  <c r="AB40" i="1" s="1"/>
  <c r="I40" i="1"/>
  <c r="H40" i="1"/>
  <c r="L40" i="1" s="1"/>
  <c r="AD40" i="1" s="1"/>
  <c r="F40" i="1"/>
  <c r="AB39" i="1"/>
  <c r="Z39" i="1"/>
  <c r="R39" i="1"/>
  <c r="K39" i="1"/>
  <c r="AC39" i="1" s="1"/>
  <c r="J39" i="1"/>
  <c r="I39" i="1"/>
  <c r="AA39" i="1" s="1"/>
  <c r="H39" i="1"/>
  <c r="L39" i="1" s="1"/>
  <c r="AD39" i="1" s="1"/>
  <c r="F39" i="1"/>
  <c r="AC38" i="1"/>
  <c r="AA38" i="1"/>
  <c r="R38" i="1"/>
  <c r="K38" i="1"/>
  <c r="J38" i="1"/>
  <c r="AB38" i="1" s="1"/>
  <c r="I38" i="1"/>
  <c r="H38" i="1"/>
  <c r="L38" i="1" s="1"/>
  <c r="AD38" i="1" s="1"/>
  <c r="F38" i="1"/>
  <c r="AB37" i="1"/>
  <c r="Z37" i="1"/>
  <c r="U37" i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R37" i="1"/>
  <c r="J37" i="1"/>
  <c r="I37" i="1"/>
  <c r="AA37" i="1" s="1"/>
  <c r="H37" i="1"/>
  <c r="L37" i="1" s="1"/>
  <c r="AD37" i="1" s="1"/>
  <c r="F37" i="1"/>
  <c r="AA36" i="1"/>
  <c r="W36" i="1"/>
  <c r="V36" i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U36" i="1"/>
  <c r="T36" i="1"/>
  <c r="T37" i="1" s="1"/>
  <c r="R36" i="1"/>
  <c r="J36" i="1"/>
  <c r="AB36" i="1" s="1"/>
  <c r="I36" i="1"/>
  <c r="H36" i="1"/>
  <c r="E36" i="1"/>
  <c r="K37" i="1" s="1"/>
  <c r="AC37" i="1" s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AB35" i="1"/>
  <c r="R35" i="1"/>
  <c r="K35" i="1"/>
  <c r="AC35" i="1" s="1"/>
  <c r="J35" i="1"/>
  <c r="I35" i="1"/>
  <c r="AA35" i="1" s="1"/>
  <c r="H35" i="1"/>
  <c r="F35" i="1"/>
  <c r="AC34" i="1"/>
  <c r="R34" i="1"/>
  <c r="K34" i="1"/>
  <c r="J34" i="1"/>
  <c r="AB34" i="1" s="1"/>
  <c r="I34" i="1"/>
  <c r="AA34" i="1" s="1"/>
  <c r="H34" i="1"/>
  <c r="F34" i="1"/>
  <c r="Z33" i="1"/>
  <c r="R33" i="1"/>
  <c r="K33" i="1"/>
  <c r="AC33" i="1" s="1"/>
  <c r="J33" i="1"/>
  <c r="AB33" i="1" s="1"/>
  <c r="I33" i="1"/>
  <c r="AA33" i="1" s="1"/>
  <c r="H33" i="1"/>
  <c r="F33" i="1"/>
  <c r="AA32" i="1"/>
  <c r="R32" i="1"/>
  <c r="K32" i="1"/>
  <c r="AC32" i="1" s="1"/>
  <c r="J32" i="1"/>
  <c r="AB32" i="1" s="1"/>
  <c r="I32" i="1"/>
  <c r="H32" i="1"/>
  <c r="Z32" i="1" s="1"/>
  <c r="F32" i="1"/>
  <c r="AB31" i="1"/>
  <c r="R31" i="1"/>
  <c r="K31" i="1"/>
  <c r="AC31" i="1" s="1"/>
  <c r="J31" i="1"/>
  <c r="I31" i="1"/>
  <c r="AA31" i="1" s="1"/>
  <c r="H31" i="1"/>
  <c r="L31" i="1" s="1"/>
  <c r="AD31" i="1" s="1"/>
  <c r="F31" i="1"/>
  <c r="AC30" i="1"/>
  <c r="R30" i="1"/>
  <c r="K30" i="1"/>
  <c r="J30" i="1"/>
  <c r="AB30" i="1" s="1"/>
  <c r="I30" i="1"/>
  <c r="AA30" i="1" s="1"/>
  <c r="H30" i="1"/>
  <c r="L30" i="1" s="1"/>
  <c r="AD30" i="1" s="1"/>
  <c r="F30" i="1"/>
  <c r="Z29" i="1"/>
  <c r="R29" i="1"/>
  <c r="K29" i="1"/>
  <c r="AC29" i="1" s="1"/>
  <c r="J29" i="1"/>
  <c r="AB29" i="1" s="1"/>
  <c r="I29" i="1"/>
  <c r="AA29" i="1" s="1"/>
  <c r="H29" i="1"/>
  <c r="L29" i="1" s="1"/>
  <c r="AD29" i="1" s="1"/>
  <c r="F29" i="1"/>
  <c r="AA28" i="1"/>
  <c r="R28" i="1"/>
  <c r="K28" i="1"/>
  <c r="AC28" i="1" s="1"/>
  <c r="J28" i="1"/>
  <c r="AB28" i="1" s="1"/>
  <c r="I28" i="1"/>
  <c r="H28" i="1"/>
  <c r="Z28" i="1" s="1"/>
  <c r="F28" i="1"/>
  <c r="R27" i="1"/>
  <c r="K27" i="1"/>
  <c r="AC27" i="1" s="1"/>
  <c r="J27" i="1"/>
  <c r="AB27" i="1" s="1"/>
  <c r="I27" i="1"/>
  <c r="AA27" i="1" s="1"/>
  <c r="H27" i="1"/>
  <c r="Z27" i="1" s="1"/>
  <c r="F27" i="1"/>
  <c r="AC26" i="1"/>
  <c r="AB26" i="1"/>
  <c r="R26" i="1"/>
  <c r="K26" i="1"/>
  <c r="J26" i="1"/>
  <c r="I26" i="1"/>
  <c r="AA26" i="1" s="1"/>
  <c r="H26" i="1"/>
  <c r="L26" i="1" s="1"/>
  <c r="AD26" i="1" s="1"/>
  <c r="F26" i="1"/>
  <c r="AC25" i="1"/>
  <c r="R25" i="1"/>
  <c r="K25" i="1"/>
  <c r="J25" i="1"/>
  <c r="AB25" i="1" s="1"/>
  <c r="I25" i="1"/>
  <c r="AA25" i="1" s="1"/>
  <c r="H25" i="1"/>
  <c r="L25" i="1" s="1"/>
  <c r="AD25" i="1" s="1"/>
  <c r="F25" i="1"/>
  <c r="Z24" i="1"/>
  <c r="R24" i="1"/>
  <c r="K24" i="1"/>
  <c r="AC24" i="1" s="1"/>
  <c r="J24" i="1"/>
  <c r="AB24" i="1" s="1"/>
  <c r="I24" i="1"/>
  <c r="AA24" i="1" s="1"/>
  <c r="H24" i="1"/>
  <c r="L24" i="1" s="1"/>
  <c r="AD24" i="1" s="1"/>
  <c r="F24" i="1"/>
  <c r="AA23" i="1"/>
  <c r="R23" i="1"/>
  <c r="K23" i="1"/>
  <c r="AC23" i="1" s="1"/>
  <c r="J23" i="1"/>
  <c r="AB23" i="1" s="1"/>
  <c r="I23" i="1"/>
  <c r="H23" i="1"/>
  <c r="Z23" i="1" s="1"/>
  <c r="F23" i="1"/>
  <c r="AB22" i="1"/>
  <c r="R22" i="1"/>
  <c r="K22" i="1"/>
  <c r="AC22" i="1" s="1"/>
  <c r="J22" i="1"/>
  <c r="I22" i="1"/>
  <c r="AA22" i="1" s="1"/>
  <c r="H22" i="1"/>
  <c r="L22" i="1" s="1"/>
  <c r="AD22" i="1" s="1"/>
  <c r="F22" i="1"/>
  <c r="AC21" i="1"/>
  <c r="R21" i="1"/>
  <c r="K21" i="1"/>
  <c r="J21" i="1"/>
  <c r="AB21" i="1" s="1"/>
  <c r="I21" i="1"/>
  <c r="AA21" i="1" s="1"/>
  <c r="H21" i="1"/>
  <c r="L21" i="1" s="1"/>
  <c r="AD21" i="1" s="1"/>
  <c r="F21" i="1"/>
  <c r="Z20" i="1"/>
  <c r="R20" i="1"/>
  <c r="K20" i="1"/>
  <c r="AC20" i="1" s="1"/>
  <c r="J20" i="1"/>
  <c r="AB20" i="1" s="1"/>
  <c r="I20" i="1"/>
  <c r="AA20" i="1" s="1"/>
  <c r="H20" i="1"/>
  <c r="L20" i="1" s="1"/>
  <c r="AD20" i="1" s="1"/>
  <c r="F20" i="1"/>
  <c r="AA19" i="1"/>
  <c r="R19" i="1"/>
  <c r="I19" i="1"/>
  <c r="H19" i="1"/>
  <c r="Z19" i="1" s="1"/>
  <c r="F19" i="1"/>
  <c r="R18" i="1"/>
  <c r="I18" i="1"/>
  <c r="AA18" i="1" s="1"/>
  <c r="H18" i="1"/>
  <c r="E18" i="1"/>
  <c r="K19" i="1" s="1"/>
  <c r="AC19" i="1" s="1"/>
  <c r="D18" i="1"/>
  <c r="F17" i="1" s="1"/>
  <c r="AA17" i="1"/>
  <c r="R17" i="1"/>
  <c r="K17" i="1"/>
  <c r="AC17" i="1" s="1"/>
  <c r="J17" i="1"/>
  <c r="AB17" i="1" s="1"/>
  <c r="I17" i="1"/>
  <c r="H17" i="1"/>
  <c r="Z17" i="1" s="1"/>
  <c r="AB16" i="1"/>
  <c r="R16" i="1"/>
  <c r="K16" i="1"/>
  <c r="AC16" i="1" s="1"/>
  <c r="J16" i="1"/>
  <c r="I16" i="1"/>
  <c r="AA16" i="1" s="1"/>
  <c r="F16" i="1"/>
  <c r="AC15" i="1"/>
  <c r="R15" i="1"/>
  <c r="K15" i="1"/>
  <c r="J15" i="1"/>
  <c r="AB15" i="1" s="1"/>
  <c r="I15" i="1"/>
  <c r="AA15" i="1" s="1"/>
  <c r="B15" i="1"/>
  <c r="H16" i="1" s="1"/>
  <c r="AA14" i="1"/>
  <c r="R14" i="1"/>
  <c r="K14" i="1"/>
  <c r="AC14" i="1" s="1"/>
  <c r="J14" i="1"/>
  <c r="AB14" i="1" s="1"/>
  <c r="I14" i="1"/>
  <c r="H14" i="1"/>
  <c r="Z14" i="1" s="1"/>
  <c r="F14" i="1"/>
  <c r="AB13" i="1"/>
  <c r="R13" i="1"/>
  <c r="K13" i="1"/>
  <c r="AC13" i="1" s="1"/>
  <c r="J13" i="1"/>
  <c r="I13" i="1"/>
  <c r="AA13" i="1" s="1"/>
  <c r="H13" i="1"/>
  <c r="L13" i="1" s="1"/>
  <c r="AD13" i="1" s="1"/>
  <c r="F13" i="1"/>
  <c r="AC12" i="1"/>
  <c r="R12" i="1"/>
  <c r="K12" i="1"/>
  <c r="J12" i="1"/>
  <c r="AB12" i="1" s="1"/>
  <c r="I12" i="1"/>
  <c r="AA12" i="1" s="1"/>
  <c r="H12" i="1"/>
  <c r="L12" i="1" s="1"/>
  <c r="AD12" i="1" s="1"/>
  <c r="F12" i="1"/>
  <c r="Z11" i="1"/>
  <c r="R11" i="1"/>
  <c r="K11" i="1"/>
  <c r="AC11" i="1" s="1"/>
  <c r="J11" i="1"/>
  <c r="AB11" i="1" s="1"/>
  <c r="I11" i="1"/>
  <c r="AA11" i="1" s="1"/>
  <c r="H11" i="1"/>
  <c r="L11" i="1" s="1"/>
  <c r="AD11" i="1" s="1"/>
  <c r="F11" i="1"/>
  <c r="AA10" i="1"/>
  <c r="R10" i="1"/>
  <c r="K10" i="1"/>
  <c r="AC10" i="1" s="1"/>
  <c r="J10" i="1"/>
  <c r="AB10" i="1" s="1"/>
  <c r="I10" i="1"/>
  <c r="H10" i="1"/>
  <c r="Z10" i="1" s="1"/>
  <c r="F10" i="1"/>
  <c r="AB9" i="1"/>
  <c r="R9" i="1"/>
  <c r="K9" i="1"/>
  <c r="AC9" i="1" s="1"/>
  <c r="J9" i="1"/>
  <c r="I9" i="1"/>
  <c r="AA9" i="1" s="1"/>
  <c r="H9" i="1"/>
  <c r="L9" i="1" s="1"/>
  <c r="AD9" i="1" s="1"/>
  <c r="F9" i="1"/>
  <c r="AC8" i="1"/>
  <c r="R8" i="1"/>
  <c r="K8" i="1"/>
  <c r="J8" i="1"/>
  <c r="AB8" i="1" s="1"/>
  <c r="I8" i="1"/>
  <c r="AA8" i="1" s="1"/>
  <c r="H8" i="1"/>
  <c r="L8" i="1" s="1"/>
  <c r="AD8" i="1" s="1"/>
  <c r="F8" i="1"/>
  <c r="Z7" i="1"/>
  <c r="R7" i="1"/>
  <c r="K7" i="1"/>
  <c r="AC7" i="1" s="1"/>
  <c r="J7" i="1"/>
  <c r="AB7" i="1" s="1"/>
  <c r="I7" i="1"/>
  <c r="AA7" i="1" s="1"/>
  <c r="H7" i="1"/>
  <c r="L7" i="1" s="1"/>
  <c r="AD7" i="1" s="1"/>
  <c r="F7" i="1"/>
  <c r="AA6" i="1"/>
  <c r="R6" i="1"/>
  <c r="K6" i="1"/>
  <c r="AC6" i="1" s="1"/>
  <c r="J6" i="1"/>
  <c r="AB6" i="1" s="1"/>
  <c r="I6" i="1"/>
  <c r="H6" i="1"/>
  <c r="Z6" i="1" s="1"/>
  <c r="F6" i="1"/>
  <c r="AB5" i="1"/>
  <c r="R5" i="1"/>
  <c r="K5" i="1"/>
  <c r="AC5" i="1" s="1"/>
  <c r="J5" i="1"/>
  <c r="I5" i="1"/>
  <c r="AA5" i="1" s="1"/>
  <c r="H5" i="1"/>
  <c r="L5" i="1" s="1"/>
  <c r="AD5" i="1" s="1"/>
  <c r="F5" i="1"/>
  <c r="R4" i="1"/>
  <c r="F4" i="1"/>
  <c r="R3" i="1"/>
  <c r="B3" i="1"/>
  <c r="H4" i="1" s="1"/>
  <c r="E2" i="1"/>
  <c r="E3" i="1" s="1"/>
  <c r="D2" i="1"/>
  <c r="D3" i="1" s="1"/>
  <c r="C2" i="1"/>
  <c r="C3" i="1" s="1"/>
  <c r="B2" i="1"/>
  <c r="F2" i="1" s="1"/>
  <c r="L136" i="1" l="1"/>
  <c r="AD136" i="1" s="1"/>
  <c r="AA136" i="1"/>
  <c r="L120" i="1"/>
  <c r="AD120" i="1" s="1"/>
  <c r="AA120" i="1"/>
  <c r="AA105" i="1"/>
  <c r="L105" i="1"/>
  <c r="AD105" i="1" s="1"/>
  <c r="L104" i="1"/>
  <c r="AD104" i="1" s="1"/>
  <c r="AA104" i="1"/>
  <c r="AA89" i="1"/>
  <c r="L89" i="1"/>
  <c r="AD89" i="1" s="1"/>
  <c r="AA73" i="1"/>
  <c r="L73" i="1"/>
  <c r="AD73" i="1" s="1"/>
  <c r="AA88" i="1"/>
  <c r="L121" i="1"/>
  <c r="AD121" i="1" s="1"/>
  <c r="L144" i="1"/>
  <c r="AD144" i="1" s="1"/>
  <c r="AA144" i="1"/>
  <c r="L128" i="1"/>
  <c r="AD128" i="1" s="1"/>
  <c r="AA128" i="1"/>
  <c r="AA113" i="1"/>
  <c r="L113" i="1"/>
  <c r="AD113" i="1" s="1"/>
  <c r="L112" i="1"/>
  <c r="AD112" i="1" s="1"/>
  <c r="AA112" i="1"/>
  <c r="AA97" i="1"/>
  <c r="L97" i="1"/>
  <c r="AD97" i="1" s="1"/>
  <c r="AA81" i="1"/>
  <c r="L81" i="1"/>
  <c r="AD81" i="1" s="1"/>
  <c r="L137" i="1"/>
  <c r="AD137" i="1" s="1"/>
  <c r="L131" i="1"/>
  <c r="AD131" i="1" s="1"/>
  <c r="L123" i="1"/>
  <c r="AD123" i="1" s="1"/>
  <c r="L99" i="1"/>
  <c r="AD99" i="1" s="1"/>
  <c r="L91" i="1"/>
  <c r="AD91" i="1" s="1"/>
  <c r="L83" i="1"/>
  <c r="AD83" i="1" s="1"/>
  <c r="L75" i="1"/>
  <c r="AD75" i="1" s="1"/>
  <c r="L67" i="1"/>
  <c r="AD67" i="1" s="1"/>
  <c r="Z145" i="1"/>
  <c r="AB143" i="1"/>
  <c r="AC142" i="1"/>
  <c r="AB135" i="1"/>
  <c r="AC134" i="1"/>
  <c r="AB131" i="1"/>
  <c r="Z129" i="1"/>
  <c r="AB127" i="1"/>
  <c r="AC126" i="1"/>
  <c r="AB123" i="1"/>
  <c r="Z121" i="1"/>
  <c r="AB119" i="1"/>
  <c r="AB103" i="1"/>
  <c r="L140" i="1"/>
  <c r="AD140" i="1" s="1"/>
  <c r="L132" i="1"/>
  <c r="AD132" i="1" s="1"/>
  <c r="L124" i="1"/>
  <c r="AD124" i="1" s="1"/>
  <c r="L116" i="1"/>
  <c r="AD116" i="1" s="1"/>
  <c r="L108" i="1"/>
  <c r="AD108" i="1" s="1"/>
  <c r="L100" i="1"/>
  <c r="AD100" i="1" s="1"/>
  <c r="L92" i="1"/>
  <c r="AD92" i="1" s="1"/>
  <c r="L84" i="1"/>
  <c r="AD84" i="1" s="1"/>
  <c r="L76" i="1"/>
  <c r="AD76" i="1" s="1"/>
  <c r="L68" i="1"/>
  <c r="AD68" i="1" s="1"/>
  <c r="L139" i="1"/>
  <c r="AD139" i="1" s="1"/>
  <c r="L115" i="1"/>
  <c r="AD115" i="1" s="1"/>
  <c r="L107" i="1"/>
  <c r="AD107" i="1" s="1"/>
  <c r="AB107" i="1"/>
  <c r="H59" i="1"/>
  <c r="H58" i="1"/>
  <c r="L43" i="1"/>
  <c r="AD43" i="1" s="1"/>
  <c r="L46" i="1"/>
  <c r="AD46" i="1" s="1"/>
  <c r="L50" i="1"/>
  <c r="I59" i="1"/>
  <c r="I58" i="1"/>
  <c r="U59" i="1" s="1"/>
  <c r="U60" i="1" s="1"/>
  <c r="U61" i="1" s="1"/>
  <c r="U62" i="1" s="1"/>
  <c r="U63" i="1" s="1"/>
  <c r="U64" i="1" s="1"/>
  <c r="U65" i="1" s="1"/>
  <c r="T38" i="1"/>
  <c r="Z44" i="1"/>
  <c r="L44" i="1"/>
  <c r="Z38" i="1"/>
  <c r="F45" i="1"/>
  <c r="K45" i="1"/>
  <c r="AC45" i="1" s="1"/>
  <c r="F48" i="1"/>
  <c r="K48" i="1"/>
  <c r="L48" i="1" s="1"/>
  <c r="H51" i="1"/>
  <c r="L51" i="1" s="1"/>
  <c r="H57" i="1"/>
  <c r="L57" i="1" s="1"/>
  <c r="F60" i="1"/>
  <c r="K60" i="1"/>
  <c r="L60" i="1" s="1"/>
  <c r="F64" i="1"/>
  <c r="K64" i="1"/>
  <c r="X36" i="1"/>
  <c r="F44" i="1"/>
  <c r="H45" i="1"/>
  <c r="D58" i="1"/>
  <c r="H64" i="1"/>
  <c r="F36" i="1"/>
  <c r="K36" i="1"/>
  <c r="L36" i="1" s="1"/>
  <c r="AD36" i="1" s="1"/>
  <c r="Z36" i="1"/>
  <c r="Z40" i="1"/>
  <c r="Z43" i="1"/>
  <c r="F50" i="1"/>
  <c r="E58" i="1"/>
  <c r="F57" i="1"/>
  <c r="J64" i="1"/>
  <c r="Z4" i="1"/>
  <c r="K4" i="1"/>
  <c r="AC4" i="1" s="1"/>
  <c r="K3" i="1"/>
  <c r="I4" i="1"/>
  <c r="AA4" i="1" s="1"/>
  <c r="I3" i="1"/>
  <c r="J3" i="1"/>
  <c r="J4" i="1"/>
  <c r="AB4" i="1" s="1"/>
  <c r="L16" i="1"/>
  <c r="AD16" i="1" s="1"/>
  <c r="Z16" i="1"/>
  <c r="L10" i="1"/>
  <c r="AD10" i="1" s="1"/>
  <c r="H3" i="1"/>
  <c r="Z8" i="1"/>
  <c r="Z12" i="1"/>
  <c r="F15" i="1"/>
  <c r="J18" i="1"/>
  <c r="AB18" i="1" s="1"/>
  <c r="Z21" i="1"/>
  <c r="Z25" i="1"/>
  <c r="L28" i="1"/>
  <c r="AD28" i="1" s="1"/>
  <c r="L33" i="1"/>
  <c r="AD33" i="1" s="1"/>
  <c r="F3" i="1"/>
  <c r="L14" i="1"/>
  <c r="AD14" i="1" s="1"/>
  <c r="L17" i="1"/>
  <c r="AD17" i="1" s="1"/>
  <c r="Z5" i="1"/>
  <c r="Z9" i="1"/>
  <c r="Z13" i="1"/>
  <c r="H15" i="1"/>
  <c r="F18" i="1"/>
  <c r="K18" i="1"/>
  <c r="AC18" i="1" s="1"/>
  <c r="Z18" i="1"/>
  <c r="J19" i="1"/>
  <c r="AB19" i="1" s="1"/>
  <c r="Z22" i="1"/>
  <c r="Z26" i="1"/>
  <c r="L34" i="1"/>
  <c r="AD34" i="1" s="1"/>
  <c r="L6" i="1"/>
  <c r="AD6" i="1" s="1"/>
  <c r="L23" i="1"/>
  <c r="AD23" i="1" s="1"/>
  <c r="L27" i="1"/>
  <c r="AD27" i="1" s="1"/>
  <c r="L32" i="1"/>
  <c r="AD32" i="1" s="1"/>
  <c r="L35" i="1"/>
  <c r="AD35" i="1" s="1"/>
  <c r="Z30" i="1"/>
  <c r="Z34" i="1"/>
  <c r="Z31" i="1"/>
  <c r="Z35" i="1"/>
  <c r="K59" i="1" l="1"/>
  <c r="K58" i="1"/>
  <c r="J59" i="1"/>
  <c r="J58" i="1"/>
  <c r="V59" i="1" s="1"/>
  <c r="AD44" i="1"/>
  <c r="F58" i="1"/>
  <c r="W37" i="1"/>
  <c r="AC36" i="1"/>
  <c r="L45" i="1"/>
  <c r="AD45" i="1" s="1"/>
  <c r="Z45" i="1"/>
  <c r="L58" i="1"/>
  <c r="L64" i="1"/>
  <c r="T39" i="1"/>
  <c r="L59" i="1"/>
  <c r="L19" i="1"/>
  <c r="AD19" i="1" s="1"/>
  <c r="T3" i="1"/>
  <c r="Z3" i="1"/>
  <c r="L3" i="1"/>
  <c r="AD3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AA3" i="1"/>
  <c r="L15" i="1"/>
  <c r="AD15" i="1" s="1"/>
  <c r="Z15" i="1"/>
  <c r="AC3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L18" i="1"/>
  <c r="AD18" i="1" s="1"/>
  <c r="AB3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L4" i="1"/>
  <c r="AD4" i="1" s="1"/>
  <c r="V60" i="1" l="1"/>
  <c r="V61" i="1" s="1"/>
  <c r="V62" i="1" s="1"/>
  <c r="V63" i="1" s="1"/>
  <c r="V64" i="1" s="1"/>
  <c r="V65" i="1" s="1"/>
  <c r="W38" i="1"/>
  <c r="X37" i="1"/>
  <c r="T40" i="1"/>
  <c r="X3" i="1"/>
  <c r="T4" i="1"/>
  <c r="T41" i="1" l="1"/>
  <c r="W39" i="1"/>
  <c r="X38" i="1"/>
  <c r="X4" i="1"/>
  <c r="T5" i="1"/>
  <c r="T42" i="1" l="1"/>
  <c r="W40" i="1"/>
  <c r="X39" i="1"/>
  <c r="T6" i="1"/>
  <c r="X5" i="1"/>
  <c r="W41" i="1" l="1"/>
  <c r="X40" i="1"/>
  <c r="T43" i="1"/>
  <c r="T7" i="1"/>
  <c r="X6" i="1"/>
  <c r="T44" i="1" l="1"/>
  <c r="W42" i="1"/>
  <c r="X41" i="1"/>
  <c r="X7" i="1"/>
  <c r="T8" i="1"/>
  <c r="W43" i="1" l="1"/>
  <c r="X42" i="1"/>
  <c r="T45" i="1"/>
  <c r="X8" i="1"/>
  <c r="T9" i="1"/>
  <c r="T46" i="1" l="1"/>
  <c r="W44" i="1"/>
  <c r="X43" i="1"/>
  <c r="T10" i="1"/>
  <c r="X9" i="1"/>
  <c r="W45" i="1" l="1"/>
  <c r="X44" i="1"/>
  <c r="T47" i="1"/>
  <c r="T11" i="1"/>
  <c r="X10" i="1"/>
  <c r="T48" i="1" l="1"/>
  <c r="W46" i="1"/>
  <c r="X45" i="1"/>
  <c r="X11" i="1"/>
  <c r="T12" i="1"/>
  <c r="T49" i="1" l="1"/>
  <c r="W47" i="1"/>
  <c r="X46" i="1"/>
  <c r="X12" i="1"/>
  <c r="T13" i="1"/>
  <c r="W48" i="1" l="1"/>
  <c r="X47" i="1"/>
  <c r="T14" i="1"/>
  <c r="X13" i="1"/>
  <c r="W49" i="1" l="1"/>
  <c r="X48" i="1"/>
  <c r="T51" i="1"/>
  <c r="X14" i="1"/>
  <c r="T15" i="1"/>
  <c r="W50" i="1" l="1"/>
  <c r="X49" i="1"/>
  <c r="T52" i="1"/>
  <c r="T16" i="1"/>
  <c r="X15" i="1"/>
  <c r="W51" i="1" l="1"/>
  <c r="X50" i="1"/>
  <c r="T53" i="1"/>
  <c r="T17" i="1"/>
  <c r="X16" i="1"/>
  <c r="T54" i="1" l="1"/>
  <c r="W52" i="1"/>
  <c r="X51" i="1"/>
  <c r="X17" i="1"/>
  <c r="T18" i="1"/>
  <c r="W53" i="1" l="1"/>
  <c r="X52" i="1"/>
  <c r="T55" i="1"/>
  <c r="T19" i="1"/>
  <c r="X18" i="1"/>
  <c r="T56" i="1" l="1"/>
  <c r="W54" i="1"/>
  <c r="X53" i="1"/>
  <c r="T20" i="1"/>
  <c r="X19" i="1"/>
  <c r="W55" i="1" l="1"/>
  <c r="X54" i="1"/>
  <c r="T57" i="1"/>
  <c r="X20" i="1"/>
  <c r="T21" i="1"/>
  <c r="W56" i="1" l="1"/>
  <c r="X55" i="1"/>
  <c r="T58" i="1"/>
  <c r="X21" i="1"/>
  <c r="T22" i="1"/>
  <c r="W57" i="1" l="1"/>
  <c r="X56" i="1"/>
  <c r="T59" i="1"/>
  <c r="T23" i="1"/>
  <c r="X22" i="1"/>
  <c r="T60" i="1" l="1"/>
  <c r="W58" i="1"/>
  <c r="X57" i="1"/>
  <c r="T24" i="1"/>
  <c r="X23" i="1"/>
  <c r="W59" i="1" l="1"/>
  <c r="X58" i="1"/>
  <c r="T61" i="1"/>
  <c r="X24" i="1"/>
  <c r="T25" i="1"/>
  <c r="T62" i="1" l="1"/>
  <c r="W60" i="1"/>
  <c r="X59" i="1"/>
  <c r="X25" i="1"/>
  <c r="T26" i="1"/>
  <c r="T63" i="1" l="1"/>
  <c r="W61" i="1"/>
  <c r="X60" i="1"/>
  <c r="T27" i="1"/>
  <c r="X26" i="1"/>
  <c r="T64" i="1" l="1"/>
  <c r="W62" i="1"/>
  <c r="X61" i="1"/>
  <c r="T28" i="1"/>
  <c r="X27" i="1"/>
  <c r="W63" i="1" l="1"/>
  <c r="X62" i="1"/>
  <c r="T65" i="1"/>
  <c r="E66" i="1"/>
  <c r="T29" i="1"/>
  <c r="X28" i="1"/>
  <c r="W64" i="1" l="1"/>
  <c r="X63" i="1"/>
  <c r="X29" i="1"/>
  <c r="T30" i="1"/>
  <c r="V66" i="1"/>
  <c r="D66" i="1"/>
  <c r="E67" i="1"/>
  <c r="B66" i="1"/>
  <c r="W65" i="1" l="1"/>
  <c r="X64" i="1"/>
  <c r="C66" i="1"/>
  <c r="U66" i="1"/>
  <c r="B67" i="1"/>
  <c r="F66" i="1"/>
  <c r="E68" i="1"/>
  <c r="V67" i="1"/>
  <c r="D67" i="1"/>
  <c r="T31" i="1"/>
  <c r="X30" i="1"/>
  <c r="W66" i="1" l="1"/>
  <c r="W67" i="1" s="1"/>
  <c r="X65" i="1"/>
  <c r="W68" i="1"/>
  <c r="V68" i="1"/>
  <c r="E69" i="1"/>
  <c r="B68" i="1"/>
  <c r="C67" i="1"/>
  <c r="F67" i="1" s="1"/>
  <c r="AD66" i="1"/>
  <c r="T32" i="1"/>
  <c r="X31" i="1"/>
  <c r="D68" i="1"/>
  <c r="W69" i="1" l="1"/>
  <c r="B69" i="1"/>
  <c r="T33" i="1"/>
  <c r="X32" i="1"/>
  <c r="U67" i="1"/>
  <c r="V69" i="1"/>
  <c r="D69" i="1"/>
  <c r="C68" i="1"/>
  <c r="W70" i="1"/>
  <c r="E70" i="1"/>
  <c r="U68" i="1" l="1"/>
  <c r="C69" i="1"/>
  <c r="V70" i="1"/>
  <c r="B70" i="1"/>
  <c r="F69" i="1"/>
  <c r="F68" i="1"/>
  <c r="W71" i="1"/>
  <c r="E71" i="1"/>
  <c r="D70" i="1"/>
  <c r="X33" i="1"/>
  <c r="T34" i="1"/>
  <c r="T35" i="1" l="1"/>
  <c r="X34" i="1"/>
  <c r="U69" i="1"/>
  <c r="W72" i="1"/>
  <c r="E72" i="1"/>
  <c r="B71" i="1"/>
  <c r="C70" i="1"/>
  <c r="V71" i="1"/>
  <c r="D71" i="1"/>
  <c r="W73" i="1" l="1"/>
  <c r="E73" i="1"/>
  <c r="C71" i="1"/>
  <c r="F70" i="1"/>
  <c r="X35" i="1"/>
  <c r="V72" i="1"/>
  <c r="D72" i="1"/>
  <c r="B72" i="1"/>
  <c r="F71" i="1"/>
  <c r="U70" i="1"/>
  <c r="U71" i="1" s="1"/>
  <c r="V73" i="1" l="1"/>
  <c r="D73" i="1"/>
  <c r="C72" i="1"/>
  <c r="F72" i="1" s="1"/>
  <c r="U72" i="1"/>
  <c r="W74" i="1"/>
  <c r="E74" i="1"/>
  <c r="B73" i="1"/>
  <c r="V74" i="1" l="1"/>
  <c r="D74" i="1"/>
  <c r="B74" i="1"/>
  <c r="F73" i="1"/>
  <c r="C73" i="1"/>
  <c r="U73" i="1"/>
  <c r="W75" i="1"/>
  <c r="E75" i="1"/>
  <c r="B75" i="1" l="1"/>
  <c r="C74" i="1"/>
  <c r="F74" i="1" s="1"/>
  <c r="W76" i="1"/>
  <c r="E76" i="1"/>
  <c r="V75" i="1"/>
  <c r="D75" i="1"/>
  <c r="W77" i="1" l="1"/>
  <c r="E77" i="1"/>
  <c r="U74" i="1"/>
  <c r="V76" i="1"/>
  <c r="D76" i="1"/>
  <c r="C75" i="1"/>
  <c r="B76" i="1"/>
  <c r="F75" i="1"/>
  <c r="U75" i="1" l="1"/>
  <c r="C76" i="1"/>
  <c r="B77" i="1"/>
  <c r="W78" i="1"/>
  <c r="E78" i="1"/>
  <c r="V77" i="1"/>
  <c r="D77" i="1"/>
  <c r="U76" i="1" l="1"/>
  <c r="W79" i="1"/>
  <c r="E79" i="1"/>
  <c r="C77" i="1"/>
  <c r="V78" i="1"/>
  <c r="D78" i="1"/>
  <c r="F76" i="1"/>
  <c r="U77" i="1"/>
  <c r="B78" i="1"/>
  <c r="F77" i="1"/>
  <c r="V79" i="1" l="1"/>
  <c r="D79" i="1"/>
  <c r="B79" i="1"/>
  <c r="W80" i="1"/>
  <c r="E80" i="1"/>
  <c r="C78" i="1"/>
  <c r="F78" i="1" s="1"/>
  <c r="W81" i="1" l="1"/>
  <c r="E81" i="1"/>
  <c r="U78" i="1"/>
  <c r="B80" i="1"/>
  <c r="C79" i="1"/>
  <c r="V80" i="1"/>
  <c r="D80" i="1"/>
  <c r="U79" i="1" l="1"/>
  <c r="C80" i="1"/>
  <c r="U80" i="1"/>
  <c r="F79" i="1"/>
  <c r="V81" i="1"/>
  <c r="D81" i="1"/>
  <c r="B81" i="1"/>
  <c r="F80" i="1"/>
  <c r="W82" i="1"/>
  <c r="E82" i="1"/>
  <c r="B82" i="1" l="1"/>
  <c r="C81" i="1"/>
  <c r="V82" i="1"/>
  <c r="D82" i="1"/>
  <c r="W83" i="1"/>
  <c r="E83" i="1"/>
  <c r="W84" i="1" l="1"/>
  <c r="E84" i="1"/>
  <c r="C82" i="1"/>
  <c r="U81" i="1"/>
  <c r="F81" i="1"/>
  <c r="V83" i="1"/>
  <c r="D83" i="1"/>
  <c r="B83" i="1"/>
  <c r="F82" i="1"/>
  <c r="U82" i="1" l="1"/>
  <c r="C83" i="1"/>
  <c r="W85" i="1"/>
  <c r="E85" i="1"/>
  <c r="B84" i="1"/>
  <c r="F83" i="1"/>
  <c r="V84" i="1"/>
  <c r="D84" i="1"/>
  <c r="V85" i="1" l="1"/>
  <c r="D85" i="1"/>
  <c r="B85" i="1"/>
  <c r="C84" i="1"/>
  <c r="W86" i="1"/>
  <c r="E86" i="1"/>
  <c r="U83" i="1"/>
  <c r="U84" i="1" l="1"/>
  <c r="U85" i="1" s="1"/>
  <c r="B86" i="1"/>
  <c r="C85" i="1"/>
  <c r="F85" i="1" s="1"/>
  <c r="V86" i="1"/>
  <c r="D86" i="1"/>
  <c r="W87" i="1"/>
  <c r="E87" i="1"/>
  <c r="F84" i="1"/>
  <c r="V87" i="1" l="1"/>
  <c r="D87" i="1"/>
  <c r="W88" i="1"/>
  <c r="E88" i="1"/>
  <c r="B87" i="1"/>
  <c r="C86" i="1"/>
  <c r="U86" i="1"/>
  <c r="V88" i="1" l="1"/>
  <c r="C87" i="1"/>
  <c r="U87" i="1"/>
  <c r="B88" i="1"/>
  <c r="F87" i="1"/>
  <c r="D88" i="1"/>
  <c r="W89" i="1"/>
  <c r="E89" i="1"/>
  <c r="F86" i="1"/>
  <c r="B89" i="1" l="1"/>
  <c r="V89" i="1"/>
  <c r="D89" i="1"/>
  <c r="W90" i="1"/>
  <c r="E90" i="1"/>
  <c r="C88" i="1"/>
  <c r="F88" i="1" s="1"/>
  <c r="U88" i="1"/>
  <c r="C89" i="1" l="1"/>
  <c r="U89" i="1"/>
  <c r="V90" i="1"/>
  <c r="D90" i="1"/>
  <c r="W91" i="1"/>
  <c r="E91" i="1"/>
  <c r="B90" i="1"/>
  <c r="F89" i="1"/>
  <c r="C90" i="1" l="1"/>
  <c r="B91" i="1"/>
  <c r="F90" i="1"/>
  <c r="V91" i="1"/>
  <c r="D91" i="1"/>
  <c r="W92" i="1"/>
  <c r="E92" i="1"/>
  <c r="U90" i="1" l="1"/>
  <c r="W93" i="1"/>
  <c r="E93" i="1"/>
  <c r="V92" i="1"/>
  <c r="D92" i="1"/>
  <c r="B92" i="1"/>
  <c r="F91" i="1"/>
  <c r="C91" i="1"/>
  <c r="U91" i="1"/>
  <c r="B93" i="1" l="1"/>
  <c r="W94" i="1"/>
  <c r="E94" i="1"/>
  <c r="C92" i="1"/>
  <c r="U92" i="1"/>
  <c r="V93" i="1"/>
  <c r="D93" i="1"/>
  <c r="V94" i="1" l="1"/>
  <c r="D94" i="1"/>
  <c r="C93" i="1"/>
  <c r="U93" i="1"/>
  <c r="F92" i="1"/>
  <c r="E95" i="1"/>
  <c r="W95" i="1"/>
  <c r="B94" i="1"/>
  <c r="W96" i="1" l="1"/>
  <c r="E96" i="1"/>
  <c r="C94" i="1"/>
  <c r="U94" i="1"/>
  <c r="B95" i="1"/>
  <c r="F94" i="1"/>
  <c r="D95" i="1"/>
  <c r="V95" i="1"/>
  <c r="F93" i="1"/>
  <c r="B96" i="1" l="1"/>
  <c r="D96" i="1"/>
  <c r="V96" i="1"/>
  <c r="W97" i="1"/>
  <c r="E97" i="1"/>
  <c r="C95" i="1"/>
  <c r="F95" i="1" s="1"/>
  <c r="W98" i="1" l="1"/>
  <c r="E98" i="1"/>
  <c r="U95" i="1"/>
  <c r="C96" i="1"/>
  <c r="F96" i="1" s="1"/>
  <c r="D97" i="1"/>
  <c r="V97" i="1"/>
  <c r="B97" i="1"/>
  <c r="U96" i="1" l="1"/>
  <c r="U97" i="1" s="1"/>
  <c r="D98" i="1"/>
  <c r="V98" i="1"/>
  <c r="W99" i="1"/>
  <c r="E99" i="1"/>
  <c r="C97" i="1"/>
  <c r="F97" i="1" s="1"/>
  <c r="B98" i="1"/>
  <c r="D99" i="1" l="1"/>
  <c r="V99" i="1"/>
  <c r="W100" i="1"/>
  <c r="E100" i="1"/>
  <c r="B99" i="1"/>
  <c r="C98" i="1"/>
  <c r="C99" i="1" l="1"/>
  <c r="U98" i="1"/>
  <c r="F98" i="1"/>
  <c r="D100" i="1"/>
  <c r="V100" i="1"/>
  <c r="B100" i="1"/>
  <c r="W101" i="1"/>
  <c r="E101" i="1"/>
  <c r="W102" i="1" l="1"/>
  <c r="E102" i="1"/>
  <c r="D101" i="1"/>
  <c r="V101" i="1"/>
  <c r="C100" i="1"/>
  <c r="F99" i="1"/>
  <c r="B101" i="1"/>
  <c r="U99" i="1"/>
  <c r="U100" i="1" l="1"/>
  <c r="U101" i="1" s="1"/>
  <c r="C101" i="1"/>
  <c r="F100" i="1"/>
  <c r="D102" i="1"/>
  <c r="V102" i="1"/>
  <c r="W103" i="1"/>
  <c r="E103" i="1"/>
  <c r="B102" i="1"/>
  <c r="T66" i="1"/>
  <c r="T67" i="1" l="1"/>
  <c r="X66" i="1"/>
  <c r="U102" i="1"/>
  <c r="C102" i="1"/>
  <c r="W104" i="1"/>
  <c r="E104" i="1"/>
  <c r="D103" i="1"/>
  <c r="V103" i="1"/>
  <c r="B103" i="1"/>
  <c r="F101" i="1"/>
  <c r="U103" i="1" l="1"/>
  <c r="C103" i="1"/>
  <c r="T68" i="1"/>
  <c r="X67" i="1"/>
  <c r="F102" i="1"/>
  <c r="D104" i="1"/>
  <c r="V104" i="1"/>
  <c r="B104" i="1"/>
  <c r="F103" i="1"/>
  <c r="W105" i="1"/>
  <c r="E105" i="1"/>
  <c r="W106" i="1" l="1"/>
  <c r="E106" i="1"/>
  <c r="U104" i="1"/>
  <c r="C104" i="1"/>
  <c r="T69" i="1"/>
  <c r="X68" i="1"/>
  <c r="D105" i="1"/>
  <c r="V105" i="1"/>
  <c r="B105" i="1"/>
  <c r="F104" i="1"/>
  <c r="D106" i="1" l="1"/>
  <c r="V106" i="1"/>
  <c r="C105" i="1"/>
  <c r="B106" i="1"/>
  <c r="F105" i="1"/>
  <c r="U105" i="1"/>
  <c r="T70" i="1"/>
  <c r="X69" i="1"/>
  <c r="W107" i="1"/>
  <c r="E107" i="1"/>
  <c r="T71" i="1" l="1"/>
  <c r="X70" i="1"/>
  <c r="W108" i="1"/>
  <c r="E108" i="1"/>
  <c r="D107" i="1"/>
  <c r="V107" i="1"/>
  <c r="U106" i="1"/>
  <c r="C106" i="1"/>
  <c r="B107" i="1"/>
  <c r="D108" i="1" l="1"/>
  <c r="V108" i="1"/>
  <c r="U107" i="1"/>
  <c r="C107" i="1"/>
  <c r="T72" i="1"/>
  <c r="X71" i="1"/>
  <c r="F106" i="1"/>
  <c r="W109" i="1"/>
  <c r="E109" i="1"/>
  <c r="B108" i="1"/>
  <c r="F107" i="1"/>
  <c r="U108" i="1" l="1"/>
  <c r="C108" i="1"/>
  <c r="D109" i="1"/>
  <c r="V109" i="1"/>
  <c r="B109" i="1"/>
  <c r="E110" i="1"/>
  <c r="W110" i="1"/>
  <c r="T73" i="1"/>
  <c r="X72" i="1"/>
  <c r="U109" i="1" l="1"/>
  <c r="D110" i="1"/>
  <c r="V110" i="1"/>
  <c r="C109" i="1"/>
  <c r="T74" i="1"/>
  <c r="X73" i="1"/>
  <c r="F108" i="1"/>
  <c r="B110" i="1"/>
  <c r="W111" i="1"/>
  <c r="E111" i="1"/>
  <c r="T75" i="1" l="1"/>
  <c r="X74" i="1"/>
  <c r="V111" i="1"/>
  <c r="D111" i="1"/>
  <c r="W112" i="1"/>
  <c r="E112" i="1"/>
  <c r="B111" i="1"/>
  <c r="C110" i="1"/>
  <c r="F110" i="1" s="1"/>
  <c r="F109" i="1"/>
  <c r="B112" i="1" l="1"/>
  <c r="V112" i="1"/>
  <c r="D112" i="1"/>
  <c r="U110" i="1"/>
  <c r="C111" i="1"/>
  <c r="F111" i="1" s="1"/>
  <c r="W113" i="1"/>
  <c r="E113" i="1"/>
  <c r="T76" i="1"/>
  <c r="X75" i="1"/>
  <c r="V113" i="1" l="1"/>
  <c r="D113" i="1"/>
  <c r="T77" i="1"/>
  <c r="X76" i="1"/>
  <c r="C112" i="1"/>
  <c r="F112" i="1" s="1"/>
  <c r="W114" i="1"/>
  <c r="E114" i="1"/>
  <c r="U111" i="1"/>
  <c r="B113" i="1"/>
  <c r="U112" i="1" l="1"/>
  <c r="C113" i="1"/>
  <c r="U113" i="1"/>
  <c r="W115" i="1"/>
  <c r="E115" i="1"/>
  <c r="B114" i="1"/>
  <c r="T78" i="1"/>
  <c r="X77" i="1"/>
  <c r="V114" i="1"/>
  <c r="D114" i="1"/>
  <c r="C114" i="1" l="1"/>
  <c r="U114" i="1"/>
  <c r="V115" i="1"/>
  <c r="D115" i="1"/>
  <c r="W116" i="1"/>
  <c r="E116" i="1"/>
  <c r="F113" i="1"/>
  <c r="T79" i="1"/>
  <c r="X78" i="1"/>
  <c r="B115" i="1"/>
  <c r="F114" i="1"/>
  <c r="T80" i="1" l="1"/>
  <c r="X79" i="1"/>
  <c r="C115" i="1"/>
  <c r="U115" i="1"/>
  <c r="B116" i="1"/>
  <c r="F115" i="1"/>
  <c r="V116" i="1"/>
  <c r="D116" i="1"/>
  <c r="W117" i="1"/>
  <c r="E117" i="1"/>
  <c r="W118" i="1" l="1"/>
  <c r="E118" i="1"/>
  <c r="V117" i="1"/>
  <c r="D117" i="1"/>
  <c r="T81" i="1"/>
  <c r="X80" i="1"/>
  <c r="C116" i="1"/>
  <c r="U116" i="1"/>
  <c r="B117" i="1"/>
  <c r="F116" i="1"/>
  <c r="V118" i="1" l="1"/>
  <c r="D118" i="1"/>
  <c r="T82" i="1"/>
  <c r="X81" i="1"/>
  <c r="B118" i="1"/>
  <c r="C117" i="1"/>
  <c r="U117" i="1"/>
  <c r="W119" i="1"/>
  <c r="E119" i="1"/>
  <c r="C118" i="1" l="1"/>
  <c r="U118" i="1"/>
  <c r="W120" i="1"/>
  <c r="E120" i="1"/>
  <c r="F117" i="1"/>
  <c r="T83" i="1"/>
  <c r="X82" i="1"/>
  <c r="B119" i="1"/>
  <c r="V119" i="1"/>
  <c r="D119" i="1"/>
  <c r="V120" i="1" l="1"/>
  <c r="D120" i="1"/>
  <c r="C119" i="1"/>
  <c r="F118" i="1"/>
  <c r="U119" i="1"/>
  <c r="W121" i="1"/>
  <c r="E121" i="1"/>
  <c r="B120" i="1"/>
  <c r="F119" i="1"/>
  <c r="T84" i="1"/>
  <c r="X83" i="1"/>
  <c r="T85" i="1" l="1"/>
  <c r="X84" i="1"/>
  <c r="V121" i="1"/>
  <c r="D121" i="1"/>
  <c r="W122" i="1"/>
  <c r="E122" i="1"/>
  <c r="B121" i="1"/>
  <c r="C120" i="1"/>
  <c r="T86" i="1" l="1"/>
  <c r="X85" i="1"/>
  <c r="V122" i="1"/>
  <c r="D122" i="1"/>
  <c r="U120" i="1"/>
  <c r="B122" i="1"/>
  <c r="C121" i="1"/>
  <c r="W123" i="1"/>
  <c r="E123" i="1"/>
  <c r="F120" i="1"/>
  <c r="C122" i="1" l="1"/>
  <c r="T87" i="1"/>
  <c r="X86" i="1"/>
  <c r="W124" i="1"/>
  <c r="E124" i="1"/>
  <c r="F121" i="1"/>
  <c r="V123" i="1"/>
  <c r="D123" i="1"/>
  <c r="U121" i="1"/>
  <c r="B123" i="1"/>
  <c r="F122" i="1"/>
  <c r="B124" i="1" l="1"/>
  <c r="C123" i="1"/>
  <c r="V124" i="1"/>
  <c r="D124" i="1"/>
  <c r="U122" i="1"/>
  <c r="W125" i="1"/>
  <c r="E125" i="1"/>
  <c r="T88" i="1"/>
  <c r="X87" i="1"/>
  <c r="U123" i="1" l="1"/>
  <c r="U124" i="1" s="1"/>
  <c r="C124" i="1"/>
  <c r="F124" i="1" s="1"/>
  <c r="B125" i="1"/>
  <c r="T89" i="1"/>
  <c r="X88" i="1"/>
  <c r="E126" i="1"/>
  <c r="W126" i="1"/>
  <c r="V125" i="1"/>
  <c r="D125" i="1"/>
  <c r="F123" i="1"/>
  <c r="E127" i="1" l="1"/>
  <c r="W127" i="1"/>
  <c r="D126" i="1"/>
  <c r="V126" i="1"/>
  <c r="B126" i="1"/>
  <c r="C125" i="1"/>
  <c r="U125" i="1"/>
  <c r="T90" i="1"/>
  <c r="X89" i="1"/>
  <c r="C126" i="1" l="1"/>
  <c r="U126" i="1"/>
  <c r="B127" i="1"/>
  <c r="E128" i="1"/>
  <c r="W128" i="1"/>
  <c r="T91" i="1"/>
  <c r="X90" i="1"/>
  <c r="F125" i="1"/>
  <c r="V127" i="1"/>
  <c r="D127" i="1"/>
  <c r="C127" i="1" l="1"/>
  <c r="F127" i="1" s="1"/>
  <c r="B128" i="1"/>
  <c r="F126" i="1"/>
  <c r="V128" i="1"/>
  <c r="D128" i="1"/>
  <c r="T92" i="1"/>
  <c r="X91" i="1"/>
  <c r="E129" i="1"/>
  <c r="W129" i="1"/>
  <c r="E130" i="1" l="1"/>
  <c r="W130" i="1"/>
  <c r="U127" i="1"/>
  <c r="B129" i="1"/>
  <c r="T93" i="1"/>
  <c r="X92" i="1"/>
  <c r="C128" i="1"/>
  <c r="V129" i="1"/>
  <c r="D129" i="1"/>
  <c r="E131" i="1" l="1"/>
  <c r="W131" i="1"/>
  <c r="C129" i="1"/>
  <c r="F129" i="1" s="1"/>
  <c r="F128" i="1"/>
  <c r="B130" i="1"/>
  <c r="V130" i="1"/>
  <c r="D130" i="1"/>
  <c r="T94" i="1"/>
  <c r="X93" i="1"/>
  <c r="U128" i="1"/>
  <c r="U129" i="1" s="1"/>
  <c r="T95" i="1" l="1"/>
  <c r="X94" i="1"/>
  <c r="B131" i="1"/>
  <c r="C130" i="1"/>
  <c r="F130" i="1" s="1"/>
  <c r="E132" i="1"/>
  <c r="W132" i="1"/>
  <c r="V131" i="1"/>
  <c r="D131" i="1"/>
  <c r="E133" i="1" l="1"/>
  <c r="W133" i="1"/>
  <c r="T96" i="1"/>
  <c r="X95" i="1"/>
  <c r="V132" i="1"/>
  <c r="D132" i="1"/>
  <c r="U130" i="1"/>
  <c r="B132" i="1"/>
  <c r="C131" i="1"/>
  <c r="F131" i="1" s="1"/>
  <c r="B133" i="1" l="1"/>
  <c r="C132" i="1"/>
  <c r="V133" i="1"/>
  <c r="D133" i="1"/>
  <c r="E134" i="1"/>
  <c r="W134" i="1"/>
  <c r="U131" i="1"/>
  <c r="X96" i="1"/>
  <c r="T97" i="1"/>
  <c r="B134" i="1" l="1"/>
  <c r="T98" i="1"/>
  <c r="X97" i="1"/>
  <c r="C133" i="1"/>
  <c r="E135" i="1"/>
  <c r="W135" i="1"/>
  <c r="U132" i="1"/>
  <c r="V134" i="1"/>
  <c r="D134" i="1"/>
  <c r="F132" i="1"/>
  <c r="B135" i="1" l="1"/>
  <c r="E136" i="1"/>
  <c r="W136" i="1"/>
  <c r="T99" i="1"/>
  <c r="X98" i="1"/>
  <c r="V135" i="1"/>
  <c r="D135" i="1"/>
  <c r="U133" i="1"/>
  <c r="C134" i="1"/>
  <c r="F134" i="1" s="1"/>
  <c r="F133" i="1"/>
  <c r="V136" i="1" l="1"/>
  <c r="D136" i="1"/>
  <c r="C135" i="1"/>
  <c r="E137" i="1"/>
  <c r="W137" i="1"/>
  <c r="U134" i="1"/>
  <c r="U135" i="1" s="1"/>
  <c r="T100" i="1"/>
  <c r="X99" i="1"/>
  <c r="B136" i="1"/>
  <c r="F135" i="1"/>
  <c r="E138" i="1" l="1"/>
  <c r="W138" i="1"/>
  <c r="C136" i="1"/>
  <c r="F136" i="1" s="1"/>
  <c r="X100" i="1"/>
  <c r="T101" i="1"/>
  <c r="B137" i="1"/>
  <c r="V137" i="1"/>
  <c r="D137" i="1"/>
  <c r="V138" i="1" l="1"/>
  <c r="D138" i="1"/>
  <c r="E139" i="1"/>
  <c r="W139" i="1"/>
  <c r="B138" i="1"/>
  <c r="U136" i="1"/>
  <c r="U137" i="1" s="1"/>
  <c r="T102" i="1"/>
  <c r="X101" i="1"/>
  <c r="C137" i="1"/>
  <c r="T103" i="1" l="1"/>
  <c r="X102" i="1"/>
  <c r="E140" i="1"/>
  <c r="W140" i="1"/>
  <c r="V139" i="1"/>
  <c r="D139" i="1"/>
  <c r="U138" i="1"/>
  <c r="C138" i="1"/>
  <c r="F137" i="1"/>
  <c r="B139" i="1"/>
  <c r="V140" i="1" l="1"/>
  <c r="C139" i="1"/>
  <c r="T104" i="1"/>
  <c r="X103" i="1"/>
  <c r="D140" i="1"/>
  <c r="B140" i="1"/>
  <c r="F139" i="1"/>
  <c r="F138" i="1"/>
  <c r="E141" i="1"/>
  <c r="W141" i="1"/>
  <c r="V141" i="1" l="1"/>
  <c r="E142" i="1"/>
  <c r="W142" i="1"/>
  <c r="D141" i="1"/>
  <c r="X104" i="1"/>
  <c r="T105" i="1"/>
  <c r="U139" i="1"/>
  <c r="B141" i="1"/>
  <c r="C140" i="1"/>
  <c r="B142" i="1" l="1"/>
  <c r="T106" i="1"/>
  <c r="X105" i="1"/>
  <c r="C141" i="1"/>
  <c r="E143" i="1"/>
  <c r="W143" i="1"/>
  <c r="V142" i="1"/>
  <c r="D142" i="1"/>
  <c r="F140" i="1"/>
  <c r="U140" i="1"/>
  <c r="U141" i="1" s="1"/>
  <c r="E144" i="1" l="1"/>
  <c r="W144" i="1"/>
  <c r="B143" i="1"/>
  <c r="T107" i="1"/>
  <c r="X106" i="1"/>
  <c r="V143" i="1"/>
  <c r="D143" i="1"/>
  <c r="U142" i="1"/>
  <c r="C142" i="1"/>
  <c r="F142" i="1" s="1"/>
  <c r="F141" i="1"/>
  <c r="E145" i="1" l="1"/>
  <c r="W145" i="1"/>
  <c r="T108" i="1"/>
  <c r="X107" i="1"/>
  <c r="U143" i="1"/>
  <c r="C143" i="1"/>
  <c r="B144" i="1"/>
  <c r="F143" i="1"/>
  <c r="V144" i="1"/>
  <c r="D144" i="1"/>
  <c r="E146" i="1" l="1"/>
  <c r="W146" i="1"/>
  <c r="B145" i="1"/>
  <c r="V145" i="1"/>
  <c r="D145" i="1"/>
  <c r="X108" i="1"/>
  <c r="T109" i="1"/>
  <c r="C144" i="1"/>
  <c r="V146" i="1" l="1"/>
  <c r="D146" i="1"/>
  <c r="U144" i="1"/>
  <c r="C145" i="1"/>
  <c r="B146" i="1"/>
  <c r="T110" i="1"/>
  <c r="X109" i="1"/>
  <c r="F144" i="1"/>
  <c r="U145" i="1" l="1"/>
  <c r="T111" i="1"/>
  <c r="X110" i="1"/>
  <c r="C146" i="1"/>
  <c r="F145" i="1"/>
  <c r="F146" i="1" l="1"/>
  <c r="U146" i="1"/>
  <c r="T112" i="1"/>
  <c r="X111" i="1"/>
  <c r="T113" i="1" l="1"/>
  <c r="X112" i="1"/>
  <c r="T114" i="1" l="1"/>
  <c r="X113" i="1"/>
  <c r="T115" i="1" l="1"/>
  <c r="X114" i="1"/>
  <c r="T116" i="1" l="1"/>
  <c r="X115" i="1"/>
  <c r="T117" i="1" l="1"/>
  <c r="X116" i="1"/>
  <c r="T118" i="1" l="1"/>
  <c r="X117" i="1"/>
  <c r="T119" i="1" l="1"/>
  <c r="X118" i="1"/>
  <c r="T120" i="1" l="1"/>
  <c r="X119" i="1"/>
  <c r="T121" i="1" l="1"/>
  <c r="X120" i="1"/>
  <c r="T122" i="1" l="1"/>
  <c r="X121" i="1"/>
  <c r="T123" i="1" l="1"/>
  <c r="X122" i="1"/>
  <c r="T124" i="1" l="1"/>
  <c r="X123" i="1"/>
  <c r="T125" i="1" l="1"/>
  <c r="X124" i="1"/>
  <c r="T126" i="1" l="1"/>
  <c r="X125" i="1"/>
  <c r="T127" i="1" l="1"/>
  <c r="X126" i="1"/>
  <c r="T128" i="1" l="1"/>
  <c r="X127" i="1"/>
  <c r="T129" i="1" l="1"/>
  <c r="X128" i="1"/>
  <c r="T130" i="1" l="1"/>
  <c r="X129" i="1"/>
  <c r="T131" i="1" l="1"/>
  <c r="X130" i="1"/>
  <c r="T132" i="1" l="1"/>
  <c r="X131" i="1"/>
  <c r="T133" i="1" l="1"/>
  <c r="X132" i="1"/>
  <c r="T134" i="1" l="1"/>
  <c r="X133" i="1"/>
  <c r="T135" i="1" l="1"/>
  <c r="X134" i="1"/>
  <c r="T136" i="1" l="1"/>
  <c r="X135" i="1"/>
  <c r="T137" i="1" l="1"/>
  <c r="X136" i="1"/>
  <c r="T138" i="1" l="1"/>
  <c r="X137" i="1"/>
  <c r="T139" i="1" l="1"/>
  <c r="X138" i="1"/>
  <c r="T140" i="1" l="1"/>
  <c r="X139" i="1"/>
  <c r="T141" i="1" l="1"/>
  <c r="X140" i="1"/>
  <c r="T142" i="1" l="1"/>
  <c r="X141" i="1"/>
  <c r="T143" i="1" l="1"/>
  <c r="X142" i="1"/>
  <c r="T144" i="1" l="1"/>
  <c r="X143" i="1"/>
  <c r="T145" i="1" l="1"/>
  <c r="X144" i="1"/>
  <c r="T146" i="1" l="1"/>
  <c r="X146" i="1" s="1"/>
  <c r="X145" i="1"/>
</calcChain>
</file>

<file path=xl/sharedStrings.xml><?xml version="1.0" encoding="utf-8"?>
<sst xmlns="http://schemas.openxmlformats.org/spreadsheetml/2006/main" count="32" uniqueCount="12">
  <si>
    <t>FECHA</t>
  </si>
  <si>
    <t>FIJA-PLAZO</t>
  </si>
  <si>
    <t>RENTA</t>
  </si>
  <si>
    <t>SEMILLA</t>
  </si>
  <si>
    <t>VARIABLES</t>
  </si>
  <si>
    <t>TOTAL</t>
  </si>
  <si>
    <t>VARIACIONES</t>
  </si>
  <si>
    <t>ADICIONES</t>
  </si>
  <si>
    <t>ACUMULADOS</t>
  </si>
  <si>
    <t>PORCENTAJES</t>
  </si>
  <si>
    <t xml:space="preserve">
https://1fichier.com/?m6lailc2vz4yjw1jvkfe
https://1fichier.com/?v1y0uu26idlodhef8y8w
https://1fichier.com/?3luqplm0kt75zjf0802e
https://1fichier.com/?ssvjkb7m85dht2fxb785
https://1fichier.com/?qghkw20mj72m9o1ukjbd
https://1fichier.com/?hi763lwu7uc3ujnpqx9s
https://1fichier.com/?063idwe5z5j61bnym03r
https://1fichier.com/?erefkqyuswebdnagkfyg
https://1fichier.com/?wh0zp8bbdfzsqbjsctfk
https://1fichier.com/?31avp6keexwt946x5ol2
https://1fichier.com/?76avdku5rqbcpl47pyfh
https://1fichier.com/?zcthqo06ye09bafkuptk
https://1fichier.com/?pif4qdzoarzr33bkah5w
https://1fichier.com/?bkld4o6t50gbr64p03rx
https://1fichier.com/?rey8c7rou9y8t431im7a
https://1fichier.com/?s7wr74vzmnopgn1ishhd
https://1fichier.com/?fxzl8sm205v3eufp32jw
https://1fichier.com/?vrvdkch6w97nthld85rm
https://1fichier.com/?l1qox3mydatimbx53rj5
https://1fichier.com/?0myp8p3nxg1a6kmyzx31
https://1fichier.com/?vqb0xrnk6pxcm11ag585
https://1fichier.com/?6b7dvnthz8qws2jrsyvm
https://1fichier.com/?nmu4yh9tu2m6pfsmkdvk
https://1fichier.com/?cst22fl2fckja4kt0fec
Uptobox:
https://uptobox.com/jd0flvle65uz
https://uptobox.com/9wzprp1nayc8
https://uptobox.com/pc049d05j76j
https://uptobox.com/edaahbcauejg
https://uptobox.com/whlyjjv7hz4o
https://uptobox.com/ib6bb33jtt0p
https://uptobox.com/00p1uxtcnuet
https://uptobox.com/23vf4jml1kue
https://uptobox.com/o5szzwybwsz2
https://uptobox.com/joriupx1855s
https://uptobox.com/899j2tyr4z9y
https://uptobox.com/8xe399tcjco3
https://uptobox.com/19k6klf7ycwt
https://uptobox.com/3re28bdll1rj
https://uptobox.com/vzij4obus5c2
https://uptobox.com/sd09esy8c6cn
https://uptobox.com/lnpxvtppzork
https://uptobox.com/rqwcutjiejox
https://uptobox.com/awoy27lcffw0
https://uptobox.com/86a8890b8x5x
https://uptobox.com/awoh06lker9u
https://uptobox.com/82stp2s0o8tk
https://uptobox.com/qmaqp6pkzivd
https://uptobox.com/29bq8w5kgkxg
Uploaded:
http://ul.to/u5weqy0z
http://ul.to/xox45pwq
http://ul.to/wt47xv0h
http://ul.to/ezza199j
http://ul.to/l4fqhppf
http://ul.to/qhbxvwxd
http://ul.to/as4ukye4
http://ul.to/t1rz87pk
http://ul.to/zjxfs55r
http://ul.to/cvj8orea
http://ul.to/10g1xt2b
http://ul.to/bxbt4vlx
http://ul.to/4hnnl1l1
http://ul.to/0dk1ldh0
http://ul.to/k1bcvfma
http://ul.to/3yzuwzc6
http://ul.to/kyt33k06
http://ul.to/gmcpcjoc
http://ul.to/8sila537
http://ul.to/c8pyz26x
http://ul.to/al0235yt
http://ul.to/lysmu87z
http://ul.to/zxmb6h84
http://ul.to/iyw6jv25
Zippyshare:
https://www53.zippyshare.com/v/DmCs8irG/file.html
https://www39.zippyshare.com/v/McZn3dre/file.html
https://www69.zippyshare.com/v/6iaRIXAt/file.html
https://www69.zippyshare.com/v/0bc2mrm2/file.html
https://www2.zippyshare.com/v/q30MBVxU/file.html
https://www88.zippyshare.com/v/q1ctAzfs/file.html
https://www46.zippyshare.com/v/4WwTpPUa/file.html
https://www96.zippyshare.com/v/N5kBUoZX/file.html
https://www94.zippyshare.com/v/ka5QKWJU/file.html
https://www112.zippyshare.com/v/71ZWSzod/file.html
https://www94.zippyshare.com/v/MDrOlH8y/file.html
https://www78.zippyshare.com/v/oZoAWHJV/file.html
https://www91.zippyshare.com/v/HQlnZjLW/file.html
https://www116.zippyshare.com/v/UFaIM6El/file.html
https://www10.zippyshare.com/v/4cbrEBGG/file.html
https://www49.zippyshare.com/v/f4W0KmBo/file.html
https://www78.zippyshare.com/v/WooMK7Rx/file.html
https://www36.zippyshare.com/v/cDUHbfXL/file.html
https://www25.zippyshare.com/v/vA6I5LZl/file.html
https://www101.zippyshare.com/v/9J9Wx7sB/file.html
https://www35.zippyshare.com/v/czVpUBxI/file.html
https://www119.zippyshare.com/v/8HE832sC/file.html
https://www4.zippyshare.com/v/01LMHnZV/file.html
https://www78.zippyshare.com/v/uJLqwxRl/file.html
</t>
  </si>
  <si>
    <t>http://127.0.0.1:9666/flash/addcrypted2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</si>
</sst>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4" fontId="0" fillId="2" borderId="0" xfId="0" applyNumberFormat="1" applyFont="1" applyFill="1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/>
    <xf numFmtId="0" fontId="3" fillId="2" borderId="0" xfId="0" applyFont="1" applyFill="1" applyAlignment="1"/>
    <xf numFmtId="14" fontId="0" fillId="0" borderId="0" xfId="0" applyNumberFormat="1" applyFont="1"/>
    <xf numFmtId="0" fontId="4" fillId="0" borderId="0" xfId="0" applyFont="1"/>
    <xf numFmtId="0" fontId="5" fillId="0" borderId="0" xfId="0" applyFont="1" applyAlignment="1"/>
    <xf numFmtId="14" fontId="0" fillId="2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DATA!$H$2</c:f>
              <c:strCache>
                <c:ptCount val="1"/>
                <c:pt idx="0">
                  <c:v>FIJA-PLAZO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30000"/>
                </a:srgbClr>
              </a:solidFill>
            </a:ln>
          </c:spPr>
          <c:cat>
            <c:numRef>
              <c:f>DATA!$A$2:$A$110</c:f>
              <c:numCache>
                <c:formatCode>m/d/yyyy</c:formatCode>
                <c:ptCount val="109"/>
                <c:pt idx="0">
                  <c:v>43641</c:v>
                </c:pt>
                <c:pt idx="1">
                  <c:v>43642</c:v>
                </c:pt>
                <c:pt idx="2">
                  <c:v>43643</c:v>
                </c:pt>
                <c:pt idx="3">
                  <c:v>43644</c:v>
                </c:pt>
                <c:pt idx="4">
                  <c:v>43645</c:v>
                </c:pt>
                <c:pt idx="5">
                  <c:v>43646</c:v>
                </c:pt>
                <c:pt idx="6">
                  <c:v>43647</c:v>
                </c:pt>
                <c:pt idx="7">
                  <c:v>43648</c:v>
                </c:pt>
                <c:pt idx="8">
                  <c:v>43649</c:v>
                </c:pt>
                <c:pt idx="9">
                  <c:v>43650</c:v>
                </c:pt>
                <c:pt idx="10">
                  <c:v>43651</c:v>
                </c:pt>
                <c:pt idx="11">
                  <c:v>43652</c:v>
                </c:pt>
                <c:pt idx="12">
                  <c:v>43653</c:v>
                </c:pt>
                <c:pt idx="13">
                  <c:v>43654</c:v>
                </c:pt>
                <c:pt idx="14">
                  <c:v>43655</c:v>
                </c:pt>
                <c:pt idx="15">
                  <c:v>43656</c:v>
                </c:pt>
                <c:pt idx="16">
                  <c:v>43657</c:v>
                </c:pt>
                <c:pt idx="17">
                  <c:v>43658</c:v>
                </c:pt>
                <c:pt idx="18">
                  <c:v>43659</c:v>
                </c:pt>
                <c:pt idx="19">
                  <c:v>43660</c:v>
                </c:pt>
                <c:pt idx="20">
                  <c:v>43661</c:v>
                </c:pt>
                <c:pt idx="21">
                  <c:v>43662</c:v>
                </c:pt>
                <c:pt idx="22">
                  <c:v>43663</c:v>
                </c:pt>
                <c:pt idx="23">
                  <c:v>43664</c:v>
                </c:pt>
                <c:pt idx="24">
                  <c:v>43665</c:v>
                </c:pt>
                <c:pt idx="25">
                  <c:v>43666</c:v>
                </c:pt>
                <c:pt idx="26">
                  <c:v>43667</c:v>
                </c:pt>
                <c:pt idx="27">
                  <c:v>43668</c:v>
                </c:pt>
                <c:pt idx="28">
                  <c:v>43669</c:v>
                </c:pt>
                <c:pt idx="29">
                  <c:v>43670</c:v>
                </c:pt>
                <c:pt idx="30">
                  <c:v>43671</c:v>
                </c:pt>
                <c:pt idx="31">
                  <c:v>43672</c:v>
                </c:pt>
                <c:pt idx="32">
                  <c:v>43673</c:v>
                </c:pt>
                <c:pt idx="33">
                  <c:v>43674</c:v>
                </c:pt>
                <c:pt idx="34">
                  <c:v>43675</c:v>
                </c:pt>
                <c:pt idx="35">
                  <c:v>43676</c:v>
                </c:pt>
                <c:pt idx="36">
                  <c:v>43677</c:v>
                </c:pt>
                <c:pt idx="37">
                  <c:v>43678</c:v>
                </c:pt>
                <c:pt idx="38">
                  <c:v>43679</c:v>
                </c:pt>
                <c:pt idx="39">
                  <c:v>43680</c:v>
                </c:pt>
                <c:pt idx="40">
                  <c:v>43681</c:v>
                </c:pt>
                <c:pt idx="41">
                  <c:v>43682</c:v>
                </c:pt>
                <c:pt idx="42">
                  <c:v>43683</c:v>
                </c:pt>
                <c:pt idx="43">
                  <c:v>43684</c:v>
                </c:pt>
                <c:pt idx="44">
                  <c:v>43685</c:v>
                </c:pt>
                <c:pt idx="45">
                  <c:v>43686</c:v>
                </c:pt>
                <c:pt idx="46">
                  <c:v>43687</c:v>
                </c:pt>
                <c:pt idx="47">
                  <c:v>43688</c:v>
                </c:pt>
                <c:pt idx="48">
                  <c:v>43689</c:v>
                </c:pt>
                <c:pt idx="49">
                  <c:v>43690</c:v>
                </c:pt>
                <c:pt idx="50">
                  <c:v>43691</c:v>
                </c:pt>
                <c:pt idx="51">
                  <c:v>43692</c:v>
                </c:pt>
                <c:pt idx="52">
                  <c:v>43693</c:v>
                </c:pt>
                <c:pt idx="53">
                  <c:v>43694</c:v>
                </c:pt>
                <c:pt idx="54">
                  <c:v>43695</c:v>
                </c:pt>
                <c:pt idx="55">
                  <c:v>43696</c:v>
                </c:pt>
                <c:pt idx="56">
                  <c:v>43697</c:v>
                </c:pt>
                <c:pt idx="57">
                  <c:v>43698</c:v>
                </c:pt>
                <c:pt idx="58">
                  <c:v>43699</c:v>
                </c:pt>
                <c:pt idx="59">
                  <c:v>43700</c:v>
                </c:pt>
                <c:pt idx="60">
                  <c:v>43701</c:v>
                </c:pt>
                <c:pt idx="61">
                  <c:v>43702</c:v>
                </c:pt>
                <c:pt idx="62">
                  <c:v>43703</c:v>
                </c:pt>
                <c:pt idx="63">
                  <c:v>43704</c:v>
                </c:pt>
                <c:pt idx="64">
                  <c:v>43705</c:v>
                </c:pt>
                <c:pt idx="65">
                  <c:v>43706</c:v>
                </c:pt>
                <c:pt idx="66">
                  <c:v>43707</c:v>
                </c:pt>
                <c:pt idx="67">
                  <c:v>43708</c:v>
                </c:pt>
                <c:pt idx="68">
                  <c:v>43709</c:v>
                </c:pt>
                <c:pt idx="69">
                  <c:v>43710</c:v>
                </c:pt>
                <c:pt idx="70">
                  <c:v>43711</c:v>
                </c:pt>
                <c:pt idx="71">
                  <c:v>43712</c:v>
                </c:pt>
                <c:pt idx="72">
                  <c:v>43713</c:v>
                </c:pt>
                <c:pt idx="73">
                  <c:v>43714</c:v>
                </c:pt>
                <c:pt idx="74">
                  <c:v>43715</c:v>
                </c:pt>
                <c:pt idx="75">
                  <c:v>43716</c:v>
                </c:pt>
                <c:pt idx="76">
                  <c:v>43717</c:v>
                </c:pt>
                <c:pt idx="77">
                  <c:v>43718</c:v>
                </c:pt>
                <c:pt idx="78">
                  <c:v>43719</c:v>
                </c:pt>
                <c:pt idx="79">
                  <c:v>43720</c:v>
                </c:pt>
                <c:pt idx="80">
                  <c:v>43721</c:v>
                </c:pt>
                <c:pt idx="81">
                  <c:v>43722</c:v>
                </c:pt>
                <c:pt idx="82">
                  <c:v>43723</c:v>
                </c:pt>
                <c:pt idx="83">
                  <c:v>43724</c:v>
                </c:pt>
                <c:pt idx="84">
                  <c:v>43725</c:v>
                </c:pt>
                <c:pt idx="85">
                  <c:v>43726</c:v>
                </c:pt>
                <c:pt idx="86">
                  <c:v>43727</c:v>
                </c:pt>
                <c:pt idx="87">
                  <c:v>43728</c:v>
                </c:pt>
                <c:pt idx="88">
                  <c:v>43729</c:v>
                </c:pt>
                <c:pt idx="89">
                  <c:v>43730</c:v>
                </c:pt>
                <c:pt idx="90">
                  <c:v>43731</c:v>
                </c:pt>
                <c:pt idx="91">
                  <c:v>43732</c:v>
                </c:pt>
                <c:pt idx="92">
                  <c:v>43733</c:v>
                </c:pt>
                <c:pt idx="93">
                  <c:v>43734</c:v>
                </c:pt>
                <c:pt idx="94">
                  <c:v>43735</c:v>
                </c:pt>
                <c:pt idx="95">
                  <c:v>43736</c:v>
                </c:pt>
                <c:pt idx="96">
                  <c:v>43737</c:v>
                </c:pt>
                <c:pt idx="97">
                  <c:v>43738</c:v>
                </c:pt>
                <c:pt idx="98">
                  <c:v>43739</c:v>
                </c:pt>
                <c:pt idx="99">
                  <c:v>43740</c:v>
                </c:pt>
                <c:pt idx="100">
                  <c:v>43741</c:v>
                </c:pt>
                <c:pt idx="101">
                  <c:v>43742</c:v>
                </c:pt>
                <c:pt idx="102">
                  <c:v>43743</c:v>
                </c:pt>
                <c:pt idx="103">
                  <c:v>43744</c:v>
                </c:pt>
                <c:pt idx="104">
                  <c:v>43745</c:v>
                </c:pt>
                <c:pt idx="105">
                  <c:v>43746</c:v>
                </c:pt>
                <c:pt idx="106">
                  <c:v>43747</c:v>
                </c:pt>
                <c:pt idx="107">
                  <c:v>43748</c:v>
                </c:pt>
                <c:pt idx="108">
                  <c:v>43749</c:v>
                </c:pt>
              </c:numCache>
            </c:numRef>
          </c:cat>
          <c:val>
            <c:numRef>
              <c:f>DATA!$H$3:$H$110</c:f>
              <c:numCache>
                <c:formatCode>General</c:formatCode>
                <c:ptCount val="108"/>
                <c:pt idx="0">
                  <c:v>0</c:v>
                </c:pt>
                <c:pt idx="1">
                  <c:v>5501.859999999404</c:v>
                </c:pt>
                <c:pt idx="2">
                  <c:v>-10032.979999998584</c:v>
                </c:pt>
                <c:pt idx="3">
                  <c:v>26327.11999999918</c:v>
                </c:pt>
                <c:pt idx="4">
                  <c:v>0</c:v>
                </c:pt>
                <c:pt idx="5">
                  <c:v>1699</c:v>
                </c:pt>
                <c:pt idx="6">
                  <c:v>1733.679999999702</c:v>
                </c:pt>
                <c:pt idx="7">
                  <c:v>45558.439999999478</c:v>
                </c:pt>
                <c:pt idx="8">
                  <c:v>37374.300000000745</c:v>
                </c:pt>
                <c:pt idx="9">
                  <c:v>16194.25</c:v>
                </c:pt>
                <c:pt idx="10">
                  <c:v>-33463.13000000082</c:v>
                </c:pt>
                <c:pt idx="11">
                  <c:v>1674.4600000008941</c:v>
                </c:pt>
                <c:pt idx="12">
                  <c:v>0</c:v>
                </c:pt>
                <c:pt idx="13">
                  <c:v>-3077.359999999404</c:v>
                </c:pt>
                <c:pt idx="14">
                  <c:v>-12039.5</c:v>
                </c:pt>
                <c:pt idx="15">
                  <c:v>29358.070000000298</c:v>
                </c:pt>
                <c:pt idx="16">
                  <c:v>-23931.210000000894</c:v>
                </c:pt>
                <c:pt idx="17">
                  <c:v>-14926</c:v>
                </c:pt>
                <c:pt idx="18">
                  <c:v>4495</c:v>
                </c:pt>
                <c:pt idx="19">
                  <c:v>0</c:v>
                </c:pt>
                <c:pt idx="20">
                  <c:v>28819</c:v>
                </c:pt>
                <c:pt idx="21">
                  <c:v>-11960</c:v>
                </c:pt>
                <c:pt idx="22">
                  <c:v>27594</c:v>
                </c:pt>
                <c:pt idx="23">
                  <c:v>-5903</c:v>
                </c:pt>
                <c:pt idx="24">
                  <c:v>39007</c:v>
                </c:pt>
                <c:pt idx="25">
                  <c:v>4599</c:v>
                </c:pt>
                <c:pt idx="26">
                  <c:v>0</c:v>
                </c:pt>
                <c:pt idx="27">
                  <c:v>15721</c:v>
                </c:pt>
                <c:pt idx="28">
                  <c:v>3151</c:v>
                </c:pt>
                <c:pt idx="29">
                  <c:v>24753</c:v>
                </c:pt>
                <c:pt idx="30">
                  <c:v>-13002</c:v>
                </c:pt>
                <c:pt idx="31">
                  <c:v>19091</c:v>
                </c:pt>
                <c:pt idx="32">
                  <c:v>2283</c:v>
                </c:pt>
                <c:pt idx="33">
                  <c:v>2302</c:v>
                </c:pt>
                <c:pt idx="34">
                  <c:v>-29535</c:v>
                </c:pt>
                <c:pt idx="35">
                  <c:v>-28767</c:v>
                </c:pt>
                <c:pt idx="36">
                  <c:v>11635</c:v>
                </c:pt>
                <c:pt idx="37">
                  <c:v>-2082</c:v>
                </c:pt>
                <c:pt idx="38">
                  <c:v>24157</c:v>
                </c:pt>
                <c:pt idx="39">
                  <c:v>4711</c:v>
                </c:pt>
                <c:pt idx="40">
                  <c:v>0</c:v>
                </c:pt>
                <c:pt idx="41">
                  <c:v>-44833</c:v>
                </c:pt>
                <c:pt idx="42">
                  <c:v>10717</c:v>
                </c:pt>
                <c:pt idx="43">
                  <c:v>2550</c:v>
                </c:pt>
                <c:pt idx="44">
                  <c:v>24251</c:v>
                </c:pt>
                <c:pt idx="45">
                  <c:v>8782</c:v>
                </c:pt>
                <c:pt idx="46">
                  <c:v>5042</c:v>
                </c:pt>
                <c:pt idx="47">
                  <c:v>0</c:v>
                </c:pt>
                <c:pt idx="48">
                  <c:v>-38740</c:v>
                </c:pt>
                <c:pt idx="49">
                  <c:v>41947</c:v>
                </c:pt>
                <c:pt idx="50">
                  <c:v>14694</c:v>
                </c:pt>
                <c:pt idx="51">
                  <c:v>29551</c:v>
                </c:pt>
                <c:pt idx="52">
                  <c:v>21082</c:v>
                </c:pt>
                <c:pt idx="53">
                  <c:v>4799</c:v>
                </c:pt>
                <c:pt idx="54">
                  <c:v>0</c:v>
                </c:pt>
                <c:pt idx="55">
                  <c:v>0</c:v>
                </c:pt>
                <c:pt idx="56">
                  <c:v>-12601</c:v>
                </c:pt>
                <c:pt idx="57">
                  <c:v>1789</c:v>
                </c:pt>
                <c:pt idx="58">
                  <c:v>-29735</c:v>
                </c:pt>
                <c:pt idx="59">
                  <c:v>-4731</c:v>
                </c:pt>
                <c:pt idx="60">
                  <c:v>2264</c:v>
                </c:pt>
                <c:pt idx="61">
                  <c:v>0</c:v>
                </c:pt>
                <c:pt idx="62">
                  <c:v>12767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D-4312-8E32-483A9340D1BF}"/>
            </c:ext>
          </c:extLst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RENTA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30000"/>
                </a:srgbClr>
              </a:solidFill>
            </a:ln>
          </c:spPr>
          <c:cat>
            <c:numRef>
              <c:f>DATA!$A$2:$A$110</c:f>
              <c:numCache>
                <c:formatCode>m/d/yyyy</c:formatCode>
                <c:ptCount val="109"/>
                <c:pt idx="0">
                  <c:v>43641</c:v>
                </c:pt>
                <c:pt idx="1">
                  <c:v>43642</c:v>
                </c:pt>
                <c:pt idx="2">
                  <c:v>43643</c:v>
                </c:pt>
                <c:pt idx="3">
                  <c:v>43644</c:v>
                </c:pt>
                <c:pt idx="4">
                  <c:v>43645</c:v>
                </c:pt>
                <c:pt idx="5">
                  <c:v>43646</c:v>
                </c:pt>
                <c:pt idx="6">
                  <c:v>43647</c:v>
                </c:pt>
                <c:pt idx="7">
                  <c:v>43648</c:v>
                </c:pt>
                <c:pt idx="8">
                  <c:v>43649</c:v>
                </c:pt>
                <c:pt idx="9">
                  <c:v>43650</c:v>
                </c:pt>
                <c:pt idx="10">
                  <c:v>43651</c:v>
                </c:pt>
                <c:pt idx="11">
                  <c:v>43652</c:v>
                </c:pt>
                <c:pt idx="12">
                  <c:v>43653</c:v>
                </c:pt>
                <c:pt idx="13">
                  <c:v>43654</c:v>
                </c:pt>
                <c:pt idx="14">
                  <c:v>43655</c:v>
                </c:pt>
                <c:pt idx="15">
                  <c:v>43656</c:v>
                </c:pt>
                <c:pt idx="16">
                  <c:v>43657</c:v>
                </c:pt>
                <c:pt idx="17">
                  <c:v>43658</c:v>
                </c:pt>
                <c:pt idx="18">
                  <c:v>43659</c:v>
                </c:pt>
                <c:pt idx="19">
                  <c:v>43660</c:v>
                </c:pt>
                <c:pt idx="20">
                  <c:v>43661</c:v>
                </c:pt>
                <c:pt idx="21">
                  <c:v>43662</c:v>
                </c:pt>
                <c:pt idx="22">
                  <c:v>43663</c:v>
                </c:pt>
                <c:pt idx="23">
                  <c:v>43664</c:v>
                </c:pt>
                <c:pt idx="24">
                  <c:v>43665</c:v>
                </c:pt>
                <c:pt idx="25">
                  <c:v>43666</c:v>
                </c:pt>
                <c:pt idx="26">
                  <c:v>43667</c:v>
                </c:pt>
                <c:pt idx="27">
                  <c:v>43668</c:v>
                </c:pt>
                <c:pt idx="28">
                  <c:v>43669</c:v>
                </c:pt>
                <c:pt idx="29">
                  <c:v>43670</c:v>
                </c:pt>
                <c:pt idx="30">
                  <c:v>43671</c:v>
                </c:pt>
                <c:pt idx="31">
                  <c:v>43672</c:v>
                </c:pt>
                <c:pt idx="32">
                  <c:v>43673</c:v>
                </c:pt>
                <c:pt idx="33">
                  <c:v>43674</c:v>
                </c:pt>
                <c:pt idx="34">
                  <c:v>43675</c:v>
                </c:pt>
                <c:pt idx="35">
                  <c:v>43676</c:v>
                </c:pt>
                <c:pt idx="36">
                  <c:v>43677</c:v>
                </c:pt>
                <c:pt idx="37">
                  <c:v>43678</c:v>
                </c:pt>
                <c:pt idx="38">
                  <c:v>43679</c:v>
                </c:pt>
                <c:pt idx="39">
                  <c:v>43680</c:v>
                </c:pt>
                <c:pt idx="40">
                  <c:v>43681</c:v>
                </c:pt>
                <c:pt idx="41">
                  <c:v>43682</c:v>
                </c:pt>
                <c:pt idx="42">
                  <c:v>43683</c:v>
                </c:pt>
                <c:pt idx="43">
                  <c:v>43684</c:v>
                </c:pt>
                <c:pt idx="44">
                  <c:v>43685</c:v>
                </c:pt>
                <c:pt idx="45">
                  <c:v>43686</c:v>
                </c:pt>
                <c:pt idx="46">
                  <c:v>43687</c:v>
                </c:pt>
                <c:pt idx="47">
                  <c:v>43688</c:v>
                </c:pt>
                <c:pt idx="48">
                  <c:v>43689</c:v>
                </c:pt>
                <c:pt idx="49">
                  <c:v>43690</c:v>
                </c:pt>
                <c:pt idx="50">
                  <c:v>43691</c:v>
                </c:pt>
                <c:pt idx="51">
                  <c:v>43692</c:v>
                </c:pt>
                <c:pt idx="52">
                  <c:v>43693</c:v>
                </c:pt>
                <c:pt idx="53">
                  <c:v>43694</c:v>
                </c:pt>
                <c:pt idx="54">
                  <c:v>43695</c:v>
                </c:pt>
                <c:pt idx="55">
                  <c:v>43696</c:v>
                </c:pt>
                <c:pt idx="56">
                  <c:v>43697</c:v>
                </c:pt>
                <c:pt idx="57">
                  <c:v>43698</c:v>
                </c:pt>
                <c:pt idx="58">
                  <c:v>43699</c:v>
                </c:pt>
                <c:pt idx="59">
                  <c:v>43700</c:v>
                </c:pt>
                <c:pt idx="60">
                  <c:v>43701</c:v>
                </c:pt>
                <c:pt idx="61">
                  <c:v>43702</c:v>
                </c:pt>
                <c:pt idx="62">
                  <c:v>43703</c:v>
                </c:pt>
                <c:pt idx="63">
                  <c:v>43704</c:v>
                </c:pt>
                <c:pt idx="64">
                  <c:v>43705</c:v>
                </c:pt>
                <c:pt idx="65">
                  <c:v>43706</c:v>
                </c:pt>
                <c:pt idx="66">
                  <c:v>43707</c:v>
                </c:pt>
                <c:pt idx="67">
                  <c:v>43708</c:v>
                </c:pt>
                <c:pt idx="68">
                  <c:v>43709</c:v>
                </c:pt>
                <c:pt idx="69">
                  <c:v>43710</c:v>
                </c:pt>
                <c:pt idx="70">
                  <c:v>43711</c:v>
                </c:pt>
                <c:pt idx="71">
                  <c:v>43712</c:v>
                </c:pt>
                <c:pt idx="72">
                  <c:v>43713</c:v>
                </c:pt>
                <c:pt idx="73">
                  <c:v>43714</c:v>
                </c:pt>
                <c:pt idx="74">
                  <c:v>43715</c:v>
                </c:pt>
                <c:pt idx="75">
                  <c:v>43716</c:v>
                </c:pt>
                <c:pt idx="76">
                  <c:v>43717</c:v>
                </c:pt>
                <c:pt idx="77">
                  <c:v>43718</c:v>
                </c:pt>
                <c:pt idx="78">
                  <c:v>43719</c:v>
                </c:pt>
                <c:pt idx="79">
                  <c:v>43720</c:v>
                </c:pt>
                <c:pt idx="80">
                  <c:v>43721</c:v>
                </c:pt>
                <c:pt idx="81">
                  <c:v>43722</c:v>
                </c:pt>
                <c:pt idx="82">
                  <c:v>43723</c:v>
                </c:pt>
                <c:pt idx="83">
                  <c:v>43724</c:v>
                </c:pt>
                <c:pt idx="84">
                  <c:v>43725</c:v>
                </c:pt>
                <c:pt idx="85">
                  <c:v>43726</c:v>
                </c:pt>
                <c:pt idx="86">
                  <c:v>43727</c:v>
                </c:pt>
                <c:pt idx="87">
                  <c:v>43728</c:v>
                </c:pt>
                <c:pt idx="88">
                  <c:v>43729</c:v>
                </c:pt>
                <c:pt idx="89">
                  <c:v>43730</c:v>
                </c:pt>
                <c:pt idx="90">
                  <c:v>43731</c:v>
                </c:pt>
                <c:pt idx="91">
                  <c:v>43732</c:v>
                </c:pt>
                <c:pt idx="92">
                  <c:v>43733</c:v>
                </c:pt>
                <c:pt idx="93">
                  <c:v>43734</c:v>
                </c:pt>
                <c:pt idx="94">
                  <c:v>43735</c:v>
                </c:pt>
                <c:pt idx="95">
                  <c:v>43736</c:v>
                </c:pt>
                <c:pt idx="96">
                  <c:v>43737</c:v>
                </c:pt>
                <c:pt idx="97">
                  <c:v>43738</c:v>
                </c:pt>
                <c:pt idx="98">
                  <c:v>43739</c:v>
                </c:pt>
                <c:pt idx="99">
                  <c:v>43740</c:v>
                </c:pt>
                <c:pt idx="100">
                  <c:v>43741</c:v>
                </c:pt>
                <c:pt idx="101">
                  <c:v>43742</c:v>
                </c:pt>
                <c:pt idx="102">
                  <c:v>43743</c:v>
                </c:pt>
                <c:pt idx="103">
                  <c:v>43744</c:v>
                </c:pt>
                <c:pt idx="104">
                  <c:v>43745</c:v>
                </c:pt>
                <c:pt idx="105">
                  <c:v>43746</c:v>
                </c:pt>
                <c:pt idx="106">
                  <c:v>43747</c:v>
                </c:pt>
                <c:pt idx="107">
                  <c:v>43748</c:v>
                </c:pt>
                <c:pt idx="108">
                  <c:v>43749</c:v>
                </c:pt>
              </c:numCache>
            </c:numRef>
          </c:cat>
          <c:val>
            <c:numRef>
              <c:f>DATA!$I$3:$I$110</c:f>
              <c:numCache>
                <c:formatCode>General</c:formatCode>
                <c:ptCount val="108"/>
                <c:pt idx="0">
                  <c:v>0</c:v>
                </c:pt>
                <c:pt idx="1">
                  <c:v>222.36999999999534</c:v>
                </c:pt>
                <c:pt idx="2">
                  <c:v>3.1100000000005821</c:v>
                </c:pt>
                <c:pt idx="3">
                  <c:v>48.520000000004075</c:v>
                </c:pt>
                <c:pt idx="4">
                  <c:v>0</c:v>
                </c:pt>
                <c:pt idx="5">
                  <c:v>13</c:v>
                </c:pt>
                <c:pt idx="6">
                  <c:v>13.479999999995925</c:v>
                </c:pt>
                <c:pt idx="7">
                  <c:v>47.05000000000291</c:v>
                </c:pt>
                <c:pt idx="8">
                  <c:v>54.649999999994179</c:v>
                </c:pt>
                <c:pt idx="9">
                  <c:v>34.370000000009895</c:v>
                </c:pt>
                <c:pt idx="10">
                  <c:v>-14.639999999999418</c:v>
                </c:pt>
                <c:pt idx="11">
                  <c:v>13.19999999999709</c:v>
                </c:pt>
                <c:pt idx="12">
                  <c:v>0</c:v>
                </c:pt>
                <c:pt idx="13">
                  <c:v>32.029999999998836</c:v>
                </c:pt>
                <c:pt idx="14">
                  <c:v>9.9799999999959255</c:v>
                </c:pt>
                <c:pt idx="15">
                  <c:v>26.05000000000291</c:v>
                </c:pt>
                <c:pt idx="16">
                  <c:v>1.8300000000017462</c:v>
                </c:pt>
                <c:pt idx="17">
                  <c:v>18</c:v>
                </c:pt>
                <c:pt idx="18">
                  <c:v>27</c:v>
                </c:pt>
                <c:pt idx="19">
                  <c:v>0</c:v>
                </c:pt>
                <c:pt idx="20">
                  <c:v>51</c:v>
                </c:pt>
                <c:pt idx="21">
                  <c:v>14</c:v>
                </c:pt>
                <c:pt idx="22">
                  <c:v>35</c:v>
                </c:pt>
                <c:pt idx="23">
                  <c:v>11</c:v>
                </c:pt>
                <c:pt idx="24">
                  <c:v>44</c:v>
                </c:pt>
                <c:pt idx="25">
                  <c:v>27</c:v>
                </c:pt>
                <c:pt idx="26">
                  <c:v>0</c:v>
                </c:pt>
                <c:pt idx="27">
                  <c:v>12</c:v>
                </c:pt>
                <c:pt idx="28">
                  <c:v>14</c:v>
                </c:pt>
                <c:pt idx="29">
                  <c:v>34</c:v>
                </c:pt>
                <c:pt idx="30">
                  <c:v>20</c:v>
                </c:pt>
                <c:pt idx="31">
                  <c:v>26</c:v>
                </c:pt>
                <c:pt idx="32">
                  <c:v>13</c:v>
                </c:pt>
                <c:pt idx="33">
                  <c:v>13</c:v>
                </c:pt>
                <c:pt idx="34">
                  <c:v>-18</c:v>
                </c:pt>
                <c:pt idx="35">
                  <c:v>4</c:v>
                </c:pt>
                <c:pt idx="36">
                  <c:v>30</c:v>
                </c:pt>
                <c:pt idx="37">
                  <c:v>18</c:v>
                </c:pt>
                <c:pt idx="38">
                  <c:v>35</c:v>
                </c:pt>
                <c:pt idx="39">
                  <c:v>26</c:v>
                </c:pt>
                <c:pt idx="40">
                  <c:v>0</c:v>
                </c:pt>
                <c:pt idx="41">
                  <c:v>-13</c:v>
                </c:pt>
                <c:pt idx="42">
                  <c:v>27</c:v>
                </c:pt>
                <c:pt idx="43">
                  <c:v>13</c:v>
                </c:pt>
                <c:pt idx="44">
                  <c:v>28</c:v>
                </c:pt>
                <c:pt idx="45">
                  <c:v>24</c:v>
                </c:pt>
                <c:pt idx="46">
                  <c:v>26</c:v>
                </c:pt>
                <c:pt idx="47">
                  <c:v>0</c:v>
                </c:pt>
                <c:pt idx="48">
                  <c:v>-30</c:v>
                </c:pt>
                <c:pt idx="49">
                  <c:v>-958</c:v>
                </c:pt>
                <c:pt idx="50">
                  <c:v>1033</c:v>
                </c:pt>
                <c:pt idx="51">
                  <c:v>38</c:v>
                </c:pt>
                <c:pt idx="52">
                  <c:v>47</c:v>
                </c:pt>
                <c:pt idx="53">
                  <c:v>26</c:v>
                </c:pt>
                <c:pt idx="54">
                  <c:v>0</c:v>
                </c:pt>
                <c:pt idx="55">
                  <c:v>0</c:v>
                </c:pt>
                <c:pt idx="56">
                  <c:v>13</c:v>
                </c:pt>
                <c:pt idx="57">
                  <c:v>-11</c:v>
                </c:pt>
                <c:pt idx="58">
                  <c:v>-9</c:v>
                </c:pt>
                <c:pt idx="59">
                  <c:v>29</c:v>
                </c:pt>
                <c:pt idx="60">
                  <c:v>14</c:v>
                </c:pt>
                <c:pt idx="61">
                  <c:v>0</c:v>
                </c:pt>
                <c:pt idx="62">
                  <c:v>28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D-4312-8E32-483A9340D1BF}"/>
            </c:ext>
          </c:extLst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SEMILLA</c:v>
                </c:pt>
              </c:strCache>
            </c:strRef>
          </c:tx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>
                  <a:alpha val="30000"/>
                </a:srgbClr>
              </a:solidFill>
            </a:ln>
          </c:spPr>
          <c:cat>
            <c:numRef>
              <c:f>DATA!$A$2:$A$110</c:f>
              <c:numCache>
                <c:formatCode>m/d/yyyy</c:formatCode>
                <c:ptCount val="109"/>
                <c:pt idx="0">
                  <c:v>43641</c:v>
                </c:pt>
                <c:pt idx="1">
                  <c:v>43642</c:v>
                </c:pt>
                <c:pt idx="2">
                  <c:v>43643</c:v>
                </c:pt>
                <c:pt idx="3">
                  <c:v>43644</c:v>
                </c:pt>
                <c:pt idx="4">
                  <c:v>43645</c:v>
                </c:pt>
                <c:pt idx="5">
                  <c:v>43646</c:v>
                </c:pt>
                <c:pt idx="6">
                  <c:v>43647</c:v>
                </c:pt>
                <c:pt idx="7">
                  <c:v>43648</c:v>
                </c:pt>
                <c:pt idx="8">
                  <c:v>43649</c:v>
                </c:pt>
                <c:pt idx="9">
                  <c:v>43650</c:v>
                </c:pt>
                <c:pt idx="10">
                  <c:v>43651</c:v>
                </c:pt>
                <c:pt idx="11">
                  <c:v>43652</c:v>
                </c:pt>
                <c:pt idx="12">
                  <c:v>43653</c:v>
                </c:pt>
                <c:pt idx="13">
                  <c:v>43654</c:v>
                </c:pt>
                <c:pt idx="14">
                  <c:v>43655</c:v>
                </c:pt>
                <c:pt idx="15">
                  <c:v>43656</c:v>
                </c:pt>
                <c:pt idx="16">
                  <c:v>43657</c:v>
                </c:pt>
                <c:pt idx="17">
                  <c:v>43658</c:v>
                </c:pt>
                <c:pt idx="18">
                  <c:v>43659</c:v>
                </c:pt>
                <c:pt idx="19">
                  <c:v>43660</c:v>
                </c:pt>
                <c:pt idx="20">
                  <c:v>43661</c:v>
                </c:pt>
                <c:pt idx="21">
                  <c:v>43662</c:v>
                </c:pt>
                <c:pt idx="22">
                  <c:v>43663</c:v>
                </c:pt>
                <c:pt idx="23">
                  <c:v>43664</c:v>
                </c:pt>
                <c:pt idx="24">
                  <c:v>43665</c:v>
                </c:pt>
                <c:pt idx="25">
                  <c:v>43666</c:v>
                </c:pt>
                <c:pt idx="26">
                  <c:v>43667</c:v>
                </c:pt>
                <c:pt idx="27">
                  <c:v>43668</c:v>
                </c:pt>
                <c:pt idx="28">
                  <c:v>43669</c:v>
                </c:pt>
                <c:pt idx="29">
                  <c:v>43670</c:v>
                </c:pt>
                <c:pt idx="30">
                  <c:v>43671</c:v>
                </c:pt>
                <c:pt idx="31">
                  <c:v>43672</c:v>
                </c:pt>
                <c:pt idx="32">
                  <c:v>43673</c:v>
                </c:pt>
                <c:pt idx="33">
                  <c:v>43674</c:v>
                </c:pt>
                <c:pt idx="34">
                  <c:v>43675</c:v>
                </c:pt>
                <c:pt idx="35">
                  <c:v>43676</c:v>
                </c:pt>
                <c:pt idx="36">
                  <c:v>43677</c:v>
                </c:pt>
                <c:pt idx="37">
                  <c:v>43678</c:v>
                </c:pt>
                <c:pt idx="38">
                  <c:v>43679</c:v>
                </c:pt>
                <c:pt idx="39">
                  <c:v>43680</c:v>
                </c:pt>
                <c:pt idx="40">
                  <c:v>43681</c:v>
                </c:pt>
                <c:pt idx="41">
                  <c:v>43682</c:v>
                </c:pt>
                <c:pt idx="42">
                  <c:v>43683</c:v>
                </c:pt>
                <c:pt idx="43">
                  <c:v>43684</c:v>
                </c:pt>
                <c:pt idx="44">
                  <c:v>43685</c:v>
                </c:pt>
                <c:pt idx="45">
                  <c:v>43686</c:v>
                </c:pt>
                <c:pt idx="46">
                  <c:v>43687</c:v>
                </c:pt>
                <c:pt idx="47">
                  <c:v>43688</c:v>
                </c:pt>
                <c:pt idx="48">
                  <c:v>43689</c:v>
                </c:pt>
                <c:pt idx="49">
                  <c:v>43690</c:v>
                </c:pt>
                <c:pt idx="50">
                  <c:v>43691</c:v>
                </c:pt>
                <c:pt idx="51">
                  <c:v>43692</c:v>
                </c:pt>
                <c:pt idx="52">
                  <c:v>43693</c:v>
                </c:pt>
                <c:pt idx="53">
                  <c:v>43694</c:v>
                </c:pt>
                <c:pt idx="54">
                  <c:v>43695</c:v>
                </c:pt>
                <c:pt idx="55">
                  <c:v>43696</c:v>
                </c:pt>
                <c:pt idx="56">
                  <c:v>43697</c:v>
                </c:pt>
                <c:pt idx="57">
                  <c:v>43698</c:v>
                </c:pt>
                <c:pt idx="58">
                  <c:v>43699</c:v>
                </c:pt>
                <c:pt idx="59">
                  <c:v>43700</c:v>
                </c:pt>
                <c:pt idx="60">
                  <c:v>43701</c:v>
                </c:pt>
                <c:pt idx="61">
                  <c:v>43702</c:v>
                </c:pt>
                <c:pt idx="62">
                  <c:v>43703</c:v>
                </c:pt>
                <c:pt idx="63">
                  <c:v>43704</c:v>
                </c:pt>
                <c:pt idx="64">
                  <c:v>43705</c:v>
                </c:pt>
                <c:pt idx="65">
                  <c:v>43706</c:v>
                </c:pt>
                <c:pt idx="66">
                  <c:v>43707</c:v>
                </c:pt>
                <c:pt idx="67">
                  <c:v>43708</c:v>
                </c:pt>
                <c:pt idx="68">
                  <c:v>43709</c:v>
                </c:pt>
                <c:pt idx="69">
                  <c:v>43710</c:v>
                </c:pt>
                <c:pt idx="70">
                  <c:v>43711</c:v>
                </c:pt>
                <c:pt idx="71">
                  <c:v>43712</c:v>
                </c:pt>
                <c:pt idx="72">
                  <c:v>43713</c:v>
                </c:pt>
                <c:pt idx="73">
                  <c:v>43714</c:v>
                </c:pt>
                <c:pt idx="74">
                  <c:v>43715</c:v>
                </c:pt>
                <c:pt idx="75">
                  <c:v>43716</c:v>
                </c:pt>
                <c:pt idx="76">
                  <c:v>43717</c:v>
                </c:pt>
                <c:pt idx="77">
                  <c:v>43718</c:v>
                </c:pt>
                <c:pt idx="78">
                  <c:v>43719</c:v>
                </c:pt>
                <c:pt idx="79">
                  <c:v>43720</c:v>
                </c:pt>
                <c:pt idx="80">
                  <c:v>43721</c:v>
                </c:pt>
                <c:pt idx="81">
                  <c:v>43722</c:v>
                </c:pt>
                <c:pt idx="82">
                  <c:v>43723</c:v>
                </c:pt>
                <c:pt idx="83">
                  <c:v>43724</c:v>
                </c:pt>
                <c:pt idx="84">
                  <c:v>43725</c:v>
                </c:pt>
                <c:pt idx="85">
                  <c:v>43726</c:v>
                </c:pt>
                <c:pt idx="86">
                  <c:v>43727</c:v>
                </c:pt>
                <c:pt idx="87">
                  <c:v>43728</c:v>
                </c:pt>
                <c:pt idx="88">
                  <c:v>43729</c:v>
                </c:pt>
                <c:pt idx="89">
                  <c:v>43730</c:v>
                </c:pt>
                <c:pt idx="90">
                  <c:v>43731</c:v>
                </c:pt>
                <c:pt idx="91">
                  <c:v>43732</c:v>
                </c:pt>
                <c:pt idx="92">
                  <c:v>43733</c:v>
                </c:pt>
                <c:pt idx="93">
                  <c:v>43734</c:v>
                </c:pt>
                <c:pt idx="94">
                  <c:v>43735</c:v>
                </c:pt>
                <c:pt idx="95">
                  <c:v>43736</c:v>
                </c:pt>
                <c:pt idx="96">
                  <c:v>43737</c:v>
                </c:pt>
                <c:pt idx="97">
                  <c:v>43738</c:v>
                </c:pt>
                <c:pt idx="98">
                  <c:v>43739</c:v>
                </c:pt>
                <c:pt idx="99">
                  <c:v>43740</c:v>
                </c:pt>
                <c:pt idx="100">
                  <c:v>43741</c:v>
                </c:pt>
                <c:pt idx="101">
                  <c:v>43742</c:v>
                </c:pt>
                <c:pt idx="102">
                  <c:v>43743</c:v>
                </c:pt>
                <c:pt idx="103">
                  <c:v>43744</c:v>
                </c:pt>
                <c:pt idx="104">
                  <c:v>43745</c:v>
                </c:pt>
                <c:pt idx="105">
                  <c:v>43746</c:v>
                </c:pt>
                <c:pt idx="106">
                  <c:v>43747</c:v>
                </c:pt>
                <c:pt idx="107">
                  <c:v>43748</c:v>
                </c:pt>
                <c:pt idx="108">
                  <c:v>43749</c:v>
                </c:pt>
              </c:numCache>
            </c:numRef>
          </c:cat>
          <c:val>
            <c:numRef>
              <c:f>DATA!$J$3:$J$110</c:f>
              <c:numCache>
                <c:formatCode>General</c:formatCode>
                <c:ptCount val="108"/>
                <c:pt idx="0">
                  <c:v>0</c:v>
                </c:pt>
                <c:pt idx="1">
                  <c:v>4589.1499999985099</c:v>
                </c:pt>
                <c:pt idx="2">
                  <c:v>-560.68999999761581</c:v>
                </c:pt>
                <c:pt idx="3">
                  <c:v>19693.879999998957</c:v>
                </c:pt>
                <c:pt idx="4">
                  <c:v>3874.660000000149</c:v>
                </c:pt>
                <c:pt idx="5">
                  <c:v>0</c:v>
                </c:pt>
                <c:pt idx="6">
                  <c:v>3760.9899999983609</c:v>
                </c:pt>
                <c:pt idx="7">
                  <c:v>27767.380000002682</c:v>
                </c:pt>
                <c:pt idx="8">
                  <c:v>26751.919999998063</c:v>
                </c:pt>
                <c:pt idx="9">
                  <c:v>11502.820000000298</c:v>
                </c:pt>
                <c:pt idx="10">
                  <c:v>-15032.949999999255</c:v>
                </c:pt>
                <c:pt idx="11">
                  <c:v>3848.0300000011921</c:v>
                </c:pt>
                <c:pt idx="12">
                  <c:v>0</c:v>
                </c:pt>
                <c:pt idx="13">
                  <c:v>11456.969999998808</c:v>
                </c:pt>
                <c:pt idx="14">
                  <c:v>1339.3299999982119</c:v>
                </c:pt>
                <c:pt idx="15">
                  <c:v>13854.510000001639</c:v>
                </c:pt>
                <c:pt idx="16">
                  <c:v>-2371</c:v>
                </c:pt>
                <c:pt idx="17">
                  <c:v>1554</c:v>
                </c:pt>
                <c:pt idx="18">
                  <c:v>7715</c:v>
                </c:pt>
                <c:pt idx="19">
                  <c:v>0</c:v>
                </c:pt>
                <c:pt idx="20">
                  <c:v>20897</c:v>
                </c:pt>
                <c:pt idx="21">
                  <c:v>3044</c:v>
                </c:pt>
                <c:pt idx="22">
                  <c:v>16282</c:v>
                </c:pt>
                <c:pt idx="23">
                  <c:v>1753</c:v>
                </c:pt>
                <c:pt idx="24">
                  <c:v>16918</c:v>
                </c:pt>
                <c:pt idx="25">
                  <c:v>7600</c:v>
                </c:pt>
                <c:pt idx="26">
                  <c:v>0</c:v>
                </c:pt>
                <c:pt idx="27">
                  <c:v>6693</c:v>
                </c:pt>
                <c:pt idx="28">
                  <c:v>5633</c:v>
                </c:pt>
                <c:pt idx="29">
                  <c:v>13949</c:v>
                </c:pt>
                <c:pt idx="30">
                  <c:v>3239</c:v>
                </c:pt>
                <c:pt idx="31">
                  <c:v>16123</c:v>
                </c:pt>
                <c:pt idx="32">
                  <c:v>3741</c:v>
                </c:pt>
                <c:pt idx="33">
                  <c:v>3821</c:v>
                </c:pt>
                <c:pt idx="34">
                  <c:v>-14386</c:v>
                </c:pt>
                <c:pt idx="35">
                  <c:v>-541</c:v>
                </c:pt>
                <c:pt idx="36">
                  <c:v>9185</c:v>
                </c:pt>
                <c:pt idx="37">
                  <c:v>3461</c:v>
                </c:pt>
                <c:pt idx="38">
                  <c:v>7893</c:v>
                </c:pt>
                <c:pt idx="39">
                  <c:v>7585</c:v>
                </c:pt>
                <c:pt idx="40">
                  <c:v>0</c:v>
                </c:pt>
                <c:pt idx="41">
                  <c:v>0</c:v>
                </c:pt>
                <c:pt idx="42">
                  <c:v>-8140</c:v>
                </c:pt>
                <c:pt idx="43">
                  <c:v>4244</c:v>
                </c:pt>
                <c:pt idx="44">
                  <c:v>21577</c:v>
                </c:pt>
                <c:pt idx="45">
                  <c:v>3864</c:v>
                </c:pt>
                <c:pt idx="46">
                  <c:v>8508</c:v>
                </c:pt>
                <c:pt idx="47">
                  <c:v>0</c:v>
                </c:pt>
                <c:pt idx="48">
                  <c:v>-23387</c:v>
                </c:pt>
                <c:pt idx="49">
                  <c:v>28459</c:v>
                </c:pt>
                <c:pt idx="50">
                  <c:v>6906</c:v>
                </c:pt>
                <c:pt idx="51">
                  <c:v>16200</c:v>
                </c:pt>
                <c:pt idx="52">
                  <c:v>20578</c:v>
                </c:pt>
                <c:pt idx="53">
                  <c:v>13304</c:v>
                </c:pt>
                <c:pt idx="54">
                  <c:v>0</c:v>
                </c:pt>
                <c:pt idx="55">
                  <c:v>0</c:v>
                </c:pt>
                <c:pt idx="56">
                  <c:v>4483</c:v>
                </c:pt>
                <c:pt idx="57">
                  <c:v>517</c:v>
                </c:pt>
                <c:pt idx="58">
                  <c:v>-9274</c:v>
                </c:pt>
                <c:pt idx="59">
                  <c:v>6261</c:v>
                </c:pt>
                <c:pt idx="60">
                  <c:v>4185</c:v>
                </c:pt>
                <c:pt idx="61">
                  <c:v>0</c:v>
                </c:pt>
                <c:pt idx="62">
                  <c:v>11561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D-4312-8E32-483A9340D1BF}"/>
            </c:ext>
          </c:extLst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VARIABLES</c:v>
                </c:pt>
              </c:strCache>
            </c:strRef>
          </c:tx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>
                  <a:alpha val="30000"/>
                </a:srgbClr>
              </a:solidFill>
            </a:ln>
          </c:spPr>
          <c:cat>
            <c:numRef>
              <c:f>DATA!$A$2:$A$110</c:f>
              <c:numCache>
                <c:formatCode>m/d/yyyy</c:formatCode>
                <c:ptCount val="109"/>
                <c:pt idx="0">
                  <c:v>43641</c:v>
                </c:pt>
                <c:pt idx="1">
                  <c:v>43642</c:v>
                </c:pt>
                <c:pt idx="2">
                  <c:v>43643</c:v>
                </c:pt>
                <c:pt idx="3">
                  <c:v>43644</c:v>
                </c:pt>
                <c:pt idx="4">
                  <c:v>43645</c:v>
                </c:pt>
                <c:pt idx="5">
                  <c:v>43646</c:v>
                </c:pt>
                <c:pt idx="6">
                  <c:v>43647</c:v>
                </c:pt>
                <c:pt idx="7">
                  <c:v>43648</c:v>
                </c:pt>
                <c:pt idx="8">
                  <c:v>43649</c:v>
                </c:pt>
                <c:pt idx="9">
                  <c:v>43650</c:v>
                </c:pt>
                <c:pt idx="10">
                  <c:v>43651</c:v>
                </c:pt>
                <c:pt idx="11">
                  <c:v>43652</c:v>
                </c:pt>
                <c:pt idx="12">
                  <c:v>43653</c:v>
                </c:pt>
                <c:pt idx="13">
                  <c:v>43654</c:v>
                </c:pt>
                <c:pt idx="14">
                  <c:v>43655</c:v>
                </c:pt>
                <c:pt idx="15">
                  <c:v>43656</c:v>
                </c:pt>
                <c:pt idx="16">
                  <c:v>43657</c:v>
                </c:pt>
                <c:pt idx="17">
                  <c:v>43658</c:v>
                </c:pt>
                <c:pt idx="18">
                  <c:v>43659</c:v>
                </c:pt>
                <c:pt idx="19">
                  <c:v>43660</c:v>
                </c:pt>
                <c:pt idx="20">
                  <c:v>43661</c:v>
                </c:pt>
                <c:pt idx="21">
                  <c:v>43662</c:v>
                </c:pt>
                <c:pt idx="22">
                  <c:v>43663</c:v>
                </c:pt>
                <c:pt idx="23">
                  <c:v>43664</c:v>
                </c:pt>
                <c:pt idx="24">
                  <c:v>43665</c:v>
                </c:pt>
                <c:pt idx="25">
                  <c:v>43666</c:v>
                </c:pt>
                <c:pt idx="26">
                  <c:v>43667</c:v>
                </c:pt>
                <c:pt idx="27">
                  <c:v>43668</c:v>
                </c:pt>
                <c:pt idx="28">
                  <c:v>43669</c:v>
                </c:pt>
                <c:pt idx="29">
                  <c:v>43670</c:v>
                </c:pt>
                <c:pt idx="30">
                  <c:v>43671</c:v>
                </c:pt>
                <c:pt idx="31">
                  <c:v>43672</c:v>
                </c:pt>
                <c:pt idx="32">
                  <c:v>43673</c:v>
                </c:pt>
                <c:pt idx="33">
                  <c:v>43674</c:v>
                </c:pt>
                <c:pt idx="34">
                  <c:v>43675</c:v>
                </c:pt>
                <c:pt idx="35">
                  <c:v>43676</c:v>
                </c:pt>
                <c:pt idx="36">
                  <c:v>43677</c:v>
                </c:pt>
                <c:pt idx="37">
                  <c:v>43678</c:v>
                </c:pt>
                <c:pt idx="38">
                  <c:v>43679</c:v>
                </c:pt>
                <c:pt idx="39">
                  <c:v>43680</c:v>
                </c:pt>
                <c:pt idx="40">
                  <c:v>43681</c:v>
                </c:pt>
                <c:pt idx="41">
                  <c:v>43682</c:v>
                </c:pt>
                <c:pt idx="42">
                  <c:v>43683</c:v>
                </c:pt>
                <c:pt idx="43">
                  <c:v>43684</c:v>
                </c:pt>
                <c:pt idx="44">
                  <c:v>43685</c:v>
                </c:pt>
                <c:pt idx="45">
                  <c:v>43686</c:v>
                </c:pt>
                <c:pt idx="46">
                  <c:v>43687</c:v>
                </c:pt>
                <c:pt idx="47">
                  <c:v>43688</c:v>
                </c:pt>
                <c:pt idx="48">
                  <c:v>43689</c:v>
                </c:pt>
                <c:pt idx="49">
                  <c:v>43690</c:v>
                </c:pt>
                <c:pt idx="50">
                  <c:v>43691</c:v>
                </c:pt>
                <c:pt idx="51">
                  <c:v>43692</c:v>
                </c:pt>
                <c:pt idx="52">
                  <c:v>43693</c:v>
                </c:pt>
                <c:pt idx="53">
                  <c:v>43694</c:v>
                </c:pt>
                <c:pt idx="54">
                  <c:v>43695</c:v>
                </c:pt>
                <c:pt idx="55">
                  <c:v>43696</c:v>
                </c:pt>
                <c:pt idx="56">
                  <c:v>43697</c:v>
                </c:pt>
                <c:pt idx="57">
                  <c:v>43698</c:v>
                </c:pt>
                <c:pt idx="58">
                  <c:v>43699</c:v>
                </c:pt>
                <c:pt idx="59">
                  <c:v>43700</c:v>
                </c:pt>
                <c:pt idx="60">
                  <c:v>43701</c:v>
                </c:pt>
                <c:pt idx="61">
                  <c:v>43702</c:v>
                </c:pt>
                <c:pt idx="62">
                  <c:v>43703</c:v>
                </c:pt>
                <c:pt idx="63">
                  <c:v>43704</c:v>
                </c:pt>
                <c:pt idx="64">
                  <c:v>43705</c:v>
                </c:pt>
                <c:pt idx="65">
                  <c:v>43706</c:v>
                </c:pt>
                <c:pt idx="66">
                  <c:v>43707</c:v>
                </c:pt>
                <c:pt idx="67">
                  <c:v>43708</c:v>
                </c:pt>
                <c:pt idx="68">
                  <c:v>43709</c:v>
                </c:pt>
                <c:pt idx="69">
                  <c:v>43710</c:v>
                </c:pt>
                <c:pt idx="70">
                  <c:v>43711</c:v>
                </c:pt>
                <c:pt idx="71">
                  <c:v>43712</c:v>
                </c:pt>
                <c:pt idx="72">
                  <c:v>43713</c:v>
                </c:pt>
                <c:pt idx="73">
                  <c:v>43714</c:v>
                </c:pt>
                <c:pt idx="74">
                  <c:v>43715</c:v>
                </c:pt>
                <c:pt idx="75">
                  <c:v>43716</c:v>
                </c:pt>
                <c:pt idx="76">
                  <c:v>43717</c:v>
                </c:pt>
                <c:pt idx="77">
                  <c:v>43718</c:v>
                </c:pt>
                <c:pt idx="78">
                  <c:v>43719</c:v>
                </c:pt>
                <c:pt idx="79">
                  <c:v>43720</c:v>
                </c:pt>
                <c:pt idx="80">
                  <c:v>43721</c:v>
                </c:pt>
                <c:pt idx="81">
                  <c:v>43722</c:v>
                </c:pt>
                <c:pt idx="82">
                  <c:v>43723</c:v>
                </c:pt>
                <c:pt idx="83">
                  <c:v>43724</c:v>
                </c:pt>
                <c:pt idx="84">
                  <c:v>43725</c:v>
                </c:pt>
                <c:pt idx="85">
                  <c:v>43726</c:v>
                </c:pt>
                <c:pt idx="86">
                  <c:v>43727</c:v>
                </c:pt>
                <c:pt idx="87">
                  <c:v>43728</c:v>
                </c:pt>
                <c:pt idx="88">
                  <c:v>43729</c:v>
                </c:pt>
                <c:pt idx="89">
                  <c:v>43730</c:v>
                </c:pt>
                <c:pt idx="90">
                  <c:v>43731</c:v>
                </c:pt>
                <c:pt idx="91">
                  <c:v>43732</c:v>
                </c:pt>
                <c:pt idx="92">
                  <c:v>43733</c:v>
                </c:pt>
                <c:pt idx="93">
                  <c:v>43734</c:v>
                </c:pt>
                <c:pt idx="94">
                  <c:v>43735</c:v>
                </c:pt>
                <c:pt idx="95">
                  <c:v>43736</c:v>
                </c:pt>
                <c:pt idx="96">
                  <c:v>43737</c:v>
                </c:pt>
                <c:pt idx="97">
                  <c:v>43738</c:v>
                </c:pt>
                <c:pt idx="98">
                  <c:v>43739</c:v>
                </c:pt>
                <c:pt idx="99">
                  <c:v>43740</c:v>
                </c:pt>
                <c:pt idx="100">
                  <c:v>43741</c:v>
                </c:pt>
                <c:pt idx="101">
                  <c:v>43742</c:v>
                </c:pt>
                <c:pt idx="102">
                  <c:v>43743</c:v>
                </c:pt>
                <c:pt idx="103">
                  <c:v>43744</c:v>
                </c:pt>
                <c:pt idx="104">
                  <c:v>43745</c:v>
                </c:pt>
                <c:pt idx="105">
                  <c:v>43746</c:v>
                </c:pt>
                <c:pt idx="106">
                  <c:v>43747</c:v>
                </c:pt>
                <c:pt idx="107">
                  <c:v>43748</c:v>
                </c:pt>
                <c:pt idx="108">
                  <c:v>43749</c:v>
                </c:pt>
              </c:numCache>
            </c:numRef>
          </c:cat>
          <c:val>
            <c:numRef>
              <c:f>DATA!$K$3:$K$110</c:f>
              <c:numCache>
                <c:formatCode>General</c:formatCode>
                <c:ptCount val="108"/>
                <c:pt idx="0">
                  <c:v>0</c:v>
                </c:pt>
                <c:pt idx="1">
                  <c:v>-24555</c:v>
                </c:pt>
                <c:pt idx="2">
                  <c:v>12848</c:v>
                </c:pt>
                <c:pt idx="3">
                  <c:v>15116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14266.110000000335</c:v>
                </c:pt>
                <c:pt idx="8">
                  <c:v>54174.889999999665</c:v>
                </c:pt>
                <c:pt idx="9">
                  <c:v>435</c:v>
                </c:pt>
                <c:pt idx="10">
                  <c:v>24514</c:v>
                </c:pt>
                <c:pt idx="11">
                  <c:v>0</c:v>
                </c:pt>
                <c:pt idx="12">
                  <c:v>0</c:v>
                </c:pt>
                <c:pt idx="13">
                  <c:v>-9484</c:v>
                </c:pt>
                <c:pt idx="14">
                  <c:v>24987</c:v>
                </c:pt>
                <c:pt idx="15">
                  <c:v>35426</c:v>
                </c:pt>
                <c:pt idx="16">
                  <c:v>-6644</c:v>
                </c:pt>
                <c:pt idx="17">
                  <c:v>22860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1303</c:v>
                </c:pt>
                <c:pt idx="22">
                  <c:v>-6395</c:v>
                </c:pt>
                <c:pt idx="23">
                  <c:v>-56641</c:v>
                </c:pt>
                <c:pt idx="24">
                  <c:v>36367</c:v>
                </c:pt>
                <c:pt idx="25">
                  <c:v>0</c:v>
                </c:pt>
                <c:pt idx="26">
                  <c:v>0</c:v>
                </c:pt>
                <c:pt idx="27">
                  <c:v>-10543</c:v>
                </c:pt>
                <c:pt idx="28">
                  <c:v>30207</c:v>
                </c:pt>
                <c:pt idx="29">
                  <c:v>-13966</c:v>
                </c:pt>
                <c:pt idx="30">
                  <c:v>9785</c:v>
                </c:pt>
                <c:pt idx="31">
                  <c:v>-30578</c:v>
                </c:pt>
                <c:pt idx="32">
                  <c:v>0</c:v>
                </c:pt>
                <c:pt idx="33">
                  <c:v>0</c:v>
                </c:pt>
                <c:pt idx="34">
                  <c:v>17272</c:v>
                </c:pt>
                <c:pt idx="35">
                  <c:v>-33663</c:v>
                </c:pt>
                <c:pt idx="36">
                  <c:v>-39082</c:v>
                </c:pt>
                <c:pt idx="37">
                  <c:v>-58586</c:v>
                </c:pt>
                <c:pt idx="38">
                  <c:v>7508</c:v>
                </c:pt>
                <c:pt idx="39">
                  <c:v>0</c:v>
                </c:pt>
                <c:pt idx="40">
                  <c:v>0</c:v>
                </c:pt>
                <c:pt idx="41">
                  <c:v>-132063</c:v>
                </c:pt>
                <c:pt idx="42">
                  <c:v>40947</c:v>
                </c:pt>
                <c:pt idx="43">
                  <c:v>0</c:v>
                </c:pt>
                <c:pt idx="44">
                  <c:v>103684</c:v>
                </c:pt>
                <c:pt idx="45">
                  <c:v>-41438</c:v>
                </c:pt>
                <c:pt idx="46">
                  <c:v>-282</c:v>
                </c:pt>
                <c:pt idx="47">
                  <c:v>0</c:v>
                </c:pt>
                <c:pt idx="48">
                  <c:v>-9677</c:v>
                </c:pt>
                <c:pt idx="49">
                  <c:v>55242</c:v>
                </c:pt>
                <c:pt idx="50">
                  <c:v>-152032</c:v>
                </c:pt>
                <c:pt idx="51">
                  <c:v>18894</c:v>
                </c:pt>
                <c:pt idx="52">
                  <c:v>88168</c:v>
                </c:pt>
                <c:pt idx="53">
                  <c:v>-919</c:v>
                </c:pt>
                <c:pt idx="54">
                  <c:v>0</c:v>
                </c:pt>
                <c:pt idx="55">
                  <c:v>0</c:v>
                </c:pt>
                <c:pt idx="56">
                  <c:v>11778</c:v>
                </c:pt>
                <c:pt idx="57">
                  <c:v>0</c:v>
                </c:pt>
                <c:pt idx="58">
                  <c:v>-95225</c:v>
                </c:pt>
                <c:pt idx="59">
                  <c:v>-59940</c:v>
                </c:pt>
                <c:pt idx="60">
                  <c:v>-1328</c:v>
                </c:pt>
                <c:pt idx="61">
                  <c:v>0</c:v>
                </c:pt>
                <c:pt idx="62">
                  <c:v>-307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D-4312-8E32-483A9340D1BF}"/>
            </c:ext>
          </c:extLst>
        </c:ser>
        <c:ser>
          <c:idx val="4"/>
          <c:order val="4"/>
          <c:tx>
            <c:strRef>
              <c:f>DATA!$L$2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>
                  <a:alpha val="30000"/>
                </a:srgbClr>
              </a:solidFill>
            </a:ln>
          </c:spPr>
          <c:cat>
            <c:numRef>
              <c:f>DATA!$A$2:$A$110</c:f>
              <c:numCache>
                <c:formatCode>m/d/yyyy</c:formatCode>
                <c:ptCount val="109"/>
                <c:pt idx="0">
                  <c:v>43641</c:v>
                </c:pt>
                <c:pt idx="1">
                  <c:v>43642</c:v>
                </c:pt>
                <c:pt idx="2">
                  <c:v>43643</c:v>
                </c:pt>
                <c:pt idx="3">
                  <c:v>43644</c:v>
                </c:pt>
                <c:pt idx="4">
                  <c:v>43645</c:v>
                </c:pt>
                <c:pt idx="5">
                  <c:v>43646</c:v>
                </c:pt>
                <c:pt idx="6">
                  <c:v>43647</c:v>
                </c:pt>
                <c:pt idx="7">
                  <c:v>43648</c:v>
                </c:pt>
                <c:pt idx="8">
                  <c:v>43649</c:v>
                </c:pt>
                <c:pt idx="9">
                  <c:v>43650</c:v>
                </c:pt>
                <c:pt idx="10">
                  <c:v>43651</c:v>
                </c:pt>
                <c:pt idx="11">
                  <c:v>43652</c:v>
                </c:pt>
                <c:pt idx="12">
                  <c:v>43653</c:v>
                </c:pt>
                <c:pt idx="13">
                  <c:v>43654</c:v>
                </c:pt>
                <c:pt idx="14">
                  <c:v>43655</c:v>
                </c:pt>
                <c:pt idx="15">
                  <c:v>43656</c:v>
                </c:pt>
                <c:pt idx="16">
                  <c:v>43657</c:v>
                </c:pt>
                <c:pt idx="17">
                  <c:v>43658</c:v>
                </c:pt>
                <c:pt idx="18">
                  <c:v>43659</c:v>
                </c:pt>
                <c:pt idx="19">
                  <c:v>43660</c:v>
                </c:pt>
                <c:pt idx="20">
                  <c:v>43661</c:v>
                </c:pt>
                <c:pt idx="21">
                  <c:v>43662</c:v>
                </c:pt>
                <c:pt idx="22">
                  <c:v>43663</c:v>
                </c:pt>
                <c:pt idx="23">
                  <c:v>43664</c:v>
                </c:pt>
                <c:pt idx="24">
                  <c:v>43665</c:v>
                </c:pt>
                <c:pt idx="25">
                  <c:v>43666</c:v>
                </c:pt>
                <c:pt idx="26">
                  <c:v>43667</c:v>
                </c:pt>
                <c:pt idx="27">
                  <c:v>43668</c:v>
                </c:pt>
                <c:pt idx="28">
                  <c:v>43669</c:v>
                </c:pt>
                <c:pt idx="29">
                  <c:v>43670</c:v>
                </c:pt>
                <c:pt idx="30">
                  <c:v>43671</c:v>
                </c:pt>
                <c:pt idx="31">
                  <c:v>43672</c:v>
                </c:pt>
                <c:pt idx="32">
                  <c:v>43673</c:v>
                </c:pt>
                <c:pt idx="33">
                  <c:v>43674</c:v>
                </c:pt>
                <c:pt idx="34">
                  <c:v>43675</c:v>
                </c:pt>
                <c:pt idx="35">
                  <c:v>43676</c:v>
                </c:pt>
                <c:pt idx="36">
                  <c:v>43677</c:v>
                </c:pt>
                <c:pt idx="37">
                  <c:v>43678</c:v>
                </c:pt>
                <c:pt idx="38">
                  <c:v>43679</c:v>
                </c:pt>
                <c:pt idx="39">
                  <c:v>43680</c:v>
                </c:pt>
                <c:pt idx="40">
                  <c:v>43681</c:v>
                </c:pt>
                <c:pt idx="41">
                  <c:v>43682</c:v>
                </c:pt>
                <c:pt idx="42">
                  <c:v>43683</c:v>
                </c:pt>
                <c:pt idx="43">
                  <c:v>43684</c:v>
                </c:pt>
                <c:pt idx="44">
                  <c:v>43685</c:v>
                </c:pt>
                <c:pt idx="45">
                  <c:v>43686</c:v>
                </c:pt>
                <c:pt idx="46">
                  <c:v>43687</c:v>
                </c:pt>
                <c:pt idx="47">
                  <c:v>43688</c:v>
                </c:pt>
                <c:pt idx="48">
                  <c:v>43689</c:v>
                </c:pt>
                <c:pt idx="49">
                  <c:v>43690</c:v>
                </c:pt>
                <c:pt idx="50">
                  <c:v>43691</c:v>
                </c:pt>
                <c:pt idx="51">
                  <c:v>43692</c:v>
                </c:pt>
                <c:pt idx="52">
                  <c:v>43693</c:v>
                </c:pt>
                <c:pt idx="53">
                  <c:v>43694</c:v>
                </c:pt>
                <c:pt idx="54">
                  <c:v>43695</c:v>
                </c:pt>
                <c:pt idx="55">
                  <c:v>43696</c:v>
                </c:pt>
                <c:pt idx="56">
                  <c:v>43697</c:v>
                </c:pt>
                <c:pt idx="57">
                  <c:v>43698</c:v>
                </c:pt>
                <c:pt idx="58">
                  <c:v>43699</c:v>
                </c:pt>
                <c:pt idx="59">
                  <c:v>43700</c:v>
                </c:pt>
                <c:pt idx="60">
                  <c:v>43701</c:v>
                </c:pt>
                <c:pt idx="61">
                  <c:v>43702</c:v>
                </c:pt>
                <c:pt idx="62">
                  <c:v>43703</c:v>
                </c:pt>
                <c:pt idx="63">
                  <c:v>43704</c:v>
                </c:pt>
                <c:pt idx="64">
                  <c:v>43705</c:v>
                </c:pt>
                <c:pt idx="65">
                  <c:v>43706</c:v>
                </c:pt>
                <c:pt idx="66">
                  <c:v>43707</c:v>
                </c:pt>
                <c:pt idx="67">
                  <c:v>43708</c:v>
                </c:pt>
                <c:pt idx="68">
                  <c:v>43709</c:v>
                </c:pt>
                <c:pt idx="69">
                  <c:v>43710</c:v>
                </c:pt>
                <c:pt idx="70">
                  <c:v>43711</c:v>
                </c:pt>
                <c:pt idx="71">
                  <c:v>43712</c:v>
                </c:pt>
                <c:pt idx="72">
                  <c:v>43713</c:v>
                </c:pt>
                <c:pt idx="73">
                  <c:v>43714</c:v>
                </c:pt>
                <c:pt idx="74">
                  <c:v>43715</c:v>
                </c:pt>
                <c:pt idx="75">
                  <c:v>43716</c:v>
                </c:pt>
                <c:pt idx="76">
                  <c:v>43717</c:v>
                </c:pt>
                <c:pt idx="77">
                  <c:v>43718</c:v>
                </c:pt>
                <c:pt idx="78">
                  <c:v>43719</c:v>
                </c:pt>
                <c:pt idx="79">
                  <c:v>43720</c:v>
                </c:pt>
                <c:pt idx="80">
                  <c:v>43721</c:v>
                </c:pt>
                <c:pt idx="81">
                  <c:v>43722</c:v>
                </c:pt>
                <c:pt idx="82">
                  <c:v>43723</c:v>
                </c:pt>
                <c:pt idx="83">
                  <c:v>43724</c:v>
                </c:pt>
                <c:pt idx="84">
                  <c:v>43725</c:v>
                </c:pt>
                <c:pt idx="85">
                  <c:v>43726</c:v>
                </c:pt>
                <c:pt idx="86">
                  <c:v>43727</c:v>
                </c:pt>
                <c:pt idx="87">
                  <c:v>43728</c:v>
                </c:pt>
                <c:pt idx="88">
                  <c:v>43729</c:v>
                </c:pt>
                <c:pt idx="89">
                  <c:v>43730</c:v>
                </c:pt>
                <c:pt idx="90">
                  <c:v>43731</c:v>
                </c:pt>
                <c:pt idx="91">
                  <c:v>43732</c:v>
                </c:pt>
                <c:pt idx="92">
                  <c:v>43733</c:v>
                </c:pt>
                <c:pt idx="93">
                  <c:v>43734</c:v>
                </c:pt>
                <c:pt idx="94">
                  <c:v>43735</c:v>
                </c:pt>
                <c:pt idx="95">
                  <c:v>43736</c:v>
                </c:pt>
                <c:pt idx="96">
                  <c:v>43737</c:v>
                </c:pt>
                <c:pt idx="97">
                  <c:v>43738</c:v>
                </c:pt>
                <c:pt idx="98">
                  <c:v>43739</c:v>
                </c:pt>
                <c:pt idx="99">
                  <c:v>43740</c:v>
                </c:pt>
                <c:pt idx="100">
                  <c:v>43741</c:v>
                </c:pt>
                <c:pt idx="101">
                  <c:v>43742</c:v>
                </c:pt>
                <c:pt idx="102">
                  <c:v>43743</c:v>
                </c:pt>
                <c:pt idx="103">
                  <c:v>43744</c:v>
                </c:pt>
                <c:pt idx="104">
                  <c:v>43745</c:v>
                </c:pt>
                <c:pt idx="105">
                  <c:v>43746</c:v>
                </c:pt>
                <c:pt idx="106">
                  <c:v>43747</c:v>
                </c:pt>
                <c:pt idx="107">
                  <c:v>43748</c:v>
                </c:pt>
                <c:pt idx="108">
                  <c:v>43749</c:v>
                </c:pt>
              </c:numCache>
            </c:numRef>
          </c:cat>
          <c:val>
            <c:numRef>
              <c:f>DATA!$L$3:$L$110</c:f>
              <c:numCache>
                <c:formatCode>General</c:formatCode>
                <c:ptCount val="108"/>
                <c:pt idx="0">
                  <c:v>0</c:v>
                </c:pt>
                <c:pt idx="1">
                  <c:v>-14241.620000002091</c:v>
                </c:pt>
                <c:pt idx="2">
                  <c:v>2257.4400000038004</c:v>
                </c:pt>
                <c:pt idx="3">
                  <c:v>61185.519999998141</c:v>
                </c:pt>
                <c:pt idx="4">
                  <c:v>3874.660000000149</c:v>
                </c:pt>
                <c:pt idx="5">
                  <c:v>1712</c:v>
                </c:pt>
                <c:pt idx="6">
                  <c:v>5508.1499999980588</c:v>
                </c:pt>
                <c:pt idx="7">
                  <c:v>87638.980000002499</c:v>
                </c:pt>
                <c:pt idx="8">
                  <c:v>118355.75999999847</c:v>
                </c:pt>
                <c:pt idx="9">
                  <c:v>28166.440000000308</c:v>
                </c:pt>
                <c:pt idx="10">
                  <c:v>-23996.720000000074</c:v>
                </c:pt>
                <c:pt idx="11">
                  <c:v>5535.6900000020833</c:v>
                </c:pt>
                <c:pt idx="12">
                  <c:v>0</c:v>
                </c:pt>
                <c:pt idx="13">
                  <c:v>-1072.3600000005972</c:v>
                </c:pt>
                <c:pt idx="14">
                  <c:v>14296.809999998208</c:v>
                </c:pt>
                <c:pt idx="15">
                  <c:v>78664.63000000194</c:v>
                </c:pt>
                <c:pt idx="16">
                  <c:v>-32944.380000000892</c:v>
                </c:pt>
                <c:pt idx="17">
                  <c:v>9506</c:v>
                </c:pt>
                <c:pt idx="18">
                  <c:v>12237</c:v>
                </c:pt>
                <c:pt idx="19">
                  <c:v>0</c:v>
                </c:pt>
                <c:pt idx="20">
                  <c:v>49767</c:v>
                </c:pt>
                <c:pt idx="21">
                  <c:v>-7599</c:v>
                </c:pt>
                <c:pt idx="22">
                  <c:v>37516</c:v>
                </c:pt>
                <c:pt idx="23">
                  <c:v>-60780</c:v>
                </c:pt>
                <c:pt idx="24">
                  <c:v>92336</c:v>
                </c:pt>
                <c:pt idx="25">
                  <c:v>12226</c:v>
                </c:pt>
                <c:pt idx="26">
                  <c:v>0</c:v>
                </c:pt>
                <c:pt idx="27">
                  <c:v>11883</c:v>
                </c:pt>
                <c:pt idx="28">
                  <c:v>39005</c:v>
                </c:pt>
                <c:pt idx="29">
                  <c:v>24770</c:v>
                </c:pt>
                <c:pt idx="30">
                  <c:v>42</c:v>
                </c:pt>
                <c:pt idx="31">
                  <c:v>4662</c:v>
                </c:pt>
                <c:pt idx="32">
                  <c:v>6037</c:v>
                </c:pt>
                <c:pt idx="33">
                  <c:v>6136</c:v>
                </c:pt>
                <c:pt idx="34">
                  <c:v>-26667</c:v>
                </c:pt>
                <c:pt idx="35">
                  <c:v>-62967</c:v>
                </c:pt>
                <c:pt idx="36">
                  <c:v>-18232</c:v>
                </c:pt>
                <c:pt idx="37">
                  <c:v>-57189</c:v>
                </c:pt>
                <c:pt idx="38">
                  <c:v>39593</c:v>
                </c:pt>
                <c:pt idx="39">
                  <c:v>12322</c:v>
                </c:pt>
                <c:pt idx="40">
                  <c:v>0</c:v>
                </c:pt>
                <c:pt idx="41">
                  <c:v>-176909</c:v>
                </c:pt>
                <c:pt idx="42">
                  <c:v>43551</c:v>
                </c:pt>
                <c:pt idx="43">
                  <c:v>6807</c:v>
                </c:pt>
                <c:pt idx="44">
                  <c:v>149540</c:v>
                </c:pt>
                <c:pt idx="45">
                  <c:v>-28768</c:v>
                </c:pt>
                <c:pt idx="46">
                  <c:v>13294</c:v>
                </c:pt>
                <c:pt idx="47">
                  <c:v>0</c:v>
                </c:pt>
                <c:pt idx="48">
                  <c:v>-71834</c:v>
                </c:pt>
                <c:pt idx="49">
                  <c:v>124690</c:v>
                </c:pt>
                <c:pt idx="50">
                  <c:v>-129399</c:v>
                </c:pt>
                <c:pt idx="51">
                  <c:v>64683</c:v>
                </c:pt>
                <c:pt idx="52">
                  <c:v>129875</c:v>
                </c:pt>
                <c:pt idx="53">
                  <c:v>17210</c:v>
                </c:pt>
                <c:pt idx="54">
                  <c:v>0</c:v>
                </c:pt>
                <c:pt idx="55">
                  <c:v>0</c:v>
                </c:pt>
                <c:pt idx="56">
                  <c:v>3673</c:v>
                </c:pt>
                <c:pt idx="57">
                  <c:v>2295</c:v>
                </c:pt>
                <c:pt idx="58">
                  <c:v>-134243</c:v>
                </c:pt>
                <c:pt idx="59">
                  <c:v>-58381</c:v>
                </c:pt>
                <c:pt idx="60">
                  <c:v>5135</c:v>
                </c:pt>
                <c:pt idx="61">
                  <c:v>0</c:v>
                </c:pt>
                <c:pt idx="62">
                  <c:v>24049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D-4312-8E32-483A9340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76646"/>
        <c:axId val="1731067933"/>
      </c:areaChart>
      <c:dateAx>
        <c:axId val="2129476646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1731067933"/>
        <c:crosses val="autoZero"/>
        <c:auto val="1"/>
        <c:lblOffset val="100"/>
        <c:baseTimeUnit val="days"/>
      </c:dateAx>
      <c:valAx>
        <c:axId val="173106793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212947664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DATA!$T$2</c:f>
              <c:strCache>
                <c:ptCount val="1"/>
                <c:pt idx="0">
                  <c:v>FIJA-PLAZO</c:v>
                </c:pt>
              </c:strCache>
            </c:strRef>
          </c:tx>
          <c:spPr>
            <a:solidFill>
              <a:srgbClr val="ED7D31">
                <a:alpha val="30000"/>
              </a:srgbClr>
            </a:solidFill>
            <a:ln w="28575" cmpd="sng">
              <a:solidFill>
                <a:srgbClr val="ED7D31"/>
              </a:solidFill>
              <a:prstDash val="solid"/>
            </a:ln>
          </c:spPr>
          <c:val>
            <c:numRef>
              <c:f>DATA!$T$3:$T$110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5501.859999999404</c:v>
                </c:pt>
                <c:pt idx="3">
                  <c:v>-4531.1199999991804</c:v>
                </c:pt>
                <c:pt idx="4">
                  <c:v>21796</c:v>
                </c:pt>
                <c:pt idx="5">
                  <c:v>21796</c:v>
                </c:pt>
                <c:pt idx="6">
                  <c:v>23495</c:v>
                </c:pt>
                <c:pt idx="7">
                  <c:v>25228.679999999702</c:v>
                </c:pt>
                <c:pt idx="8">
                  <c:v>70787.11999999918</c:v>
                </c:pt>
                <c:pt idx="9">
                  <c:v>108161.41999999993</c:v>
                </c:pt>
                <c:pt idx="10">
                  <c:v>124355.66999999993</c:v>
                </c:pt>
                <c:pt idx="11">
                  <c:v>90892.539999999106</c:v>
                </c:pt>
                <c:pt idx="12">
                  <c:v>92567</c:v>
                </c:pt>
                <c:pt idx="13">
                  <c:v>92567</c:v>
                </c:pt>
                <c:pt idx="14">
                  <c:v>89489.640000000596</c:v>
                </c:pt>
                <c:pt idx="15">
                  <c:v>77450.140000000596</c:v>
                </c:pt>
                <c:pt idx="16">
                  <c:v>106808.21000000089</c:v>
                </c:pt>
                <c:pt idx="17">
                  <c:v>82877</c:v>
                </c:pt>
                <c:pt idx="18">
                  <c:v>67951</c:v>
                </c:pt>
                <c:pt idx="19">
                  <c:v>72446</c:v>
                </c:pt>
                <c:pt idx="20">
                  <c:v>72446</c:v>
                </c:pt>
                <c:pt idx="21">
                  <c:v>101265</c:v>
                </c:pt>
                <c:pt idx="22">
                  <c:v>89305</c:v>
                </c:pt>
                <c:pt idx="23">
                  <c:v>116899</c:v>
                </c:pt>
                <c:pt idx="24">
                  <c:v>110996</c:v>
                </c:pt>
                <c:pt idx="25">
                  <c:v>150003</c:v>
                </c:pt>
                <c:pt idx="26">
                  <c:v>154602</c:v>
                </c:pt>
                <c:pt idx="27">
                  <c:v>154602</c:v>
                </c:pt>
                <c:pt idx="28">
                  <c:v>170323</c:v>
                </c:pt>
                <c:pt idx="29">
                  <c:v>173474</c:v>
                </c:pt>
                <c:pt idx="30">
                  <c:v>198227</c:v>
                </c:pt>
                <c:pt idx="31">
                  <c:v>185225</c:v>
                </c:pt>
                <c:pt idx="32">
                  <c:v>204316</c:v>
                </c:pt>
                <c:pt idx="33">
                  <c:v>206599</c:v>
                </c:pt>
                <c:pt idx="34">
                  <c:v>208901</c:v>
                </c:pt>
                <c:pt idx="35">
                  <c:v>179366</c:v>
                </c:pt>
                <c:pt idx="36">
                  <c:v>150599</c:v>
                </c:pt>
                <c:pt idx="37">
                  <c:v>162234</c:v>
                </c:pt>
                <c:pt idx="38">
                  <c:v>160152</c:v>
                </c:pt>
                <c:pt idx="39">
                  <c:v>184309</c:v>
                </c:pt>
                <c:pt idx="40">
                  <c:v>189020</c:v>
                </c:pt>
                <c:pt idx="41">
                  <c:v>189020</c:v>
                </c:pt>
                <c:pt idx="42">
                  <c:v>144187</c:v>
                </c:pt>
                <c:pt idx="43">
                  <c:v>154904</c:v>
                </c:pt>
                <c:pt idx="44">
                  <c:v>157454</c:v>
                </c:pt>
                <c:pt idx="45">
                  <c:v>181705</c:v>
                </c:pt>
                <c:pt idx="46">
                  <c:v>190487</c:v>
                </c:pt>
                <c:pt idx="47">
                  <c:v>195529</c:v>
                </c:pt>
                <c:pt idx="48">
                  <c:v>195529</c:v>
                </c:pt>
                <c:pt idx="49">
                  <c:v>156789</c:v>
                </c:pt>
                <c:pt idx="50">
                  <c:v>198736</c:v>
                </c:pt>
                <c:pt idx="51">
                  <c:v>213430</c:v>
                </c:pt>
                <c:pt idx="52">
                  <c:v>242981</c:v>
                </c:pt>
                <c:pt idx="53">
                  <c:v>264063</c:v>
                </c:pt>
                <c:pt idx="54">
                  <c:v>268862</c:v>
                </c:pt>
                <c:pt idx="55">
                  <c:v>268862</c:v>
                </c:pt>
                <c:pt idx="56">
                  <c:v>268862</c:v>
                </c:pt>
                <c:pt idx="57">
                  <c:v>256261</c:v>
                </c:pt>
                <c:pt idx="58">
                  <c:v>258050</c:v>
                </c:pt>
                <c:pt idx="59">
                  <c:v>228315</c:v>
                </c:pt>
                <c:pt idx="60">
                  <c:v>223584</c:v>
                </c:pt>
                <c:pt idx="61">
                  <c:v>225848</c:v>
                </c:pt>
                <c:pt idx="62">
                  <c:v>225848</c:v>
                </c:pt>
                <c:pt idx="63">
                  <c:v>238615</c:v>
                </c:pt>
                <c:pt idx="64">
                  <c:v>238615</c:v>
                </c:pt>
                <c:pt idx="65">
                  <c:v>238615</c:v>
                </c:pt>
                <c:pt idx="66">
                  <c:v>238615</c:v>
                </c:pt>
                <c:pt idx="67">
                  <c:v>238615</c:v>
                </c:pt>
                <c:pt idx="68">
                  <c:v>238615</c:v>
                </c:pt>
                <c:pt idx="69">
                  <c:v>238615</c:v>
                </c:pt>
                <c:pt idx="70">
                  <c:v>238615</c:v>
                </c:pt>
                <c:pt idx="71">
                  <c:v>238615</c:v>
                </c:pt>
                <c:pt idx="72">
                  <c:v>238615</c:v>
                </c:pt>
                <c:pt idx="73">
                  <c:v>238615</c:v>
                </c:pt>
                <c:pt idx="74">
                  <c:v>238615</c:v>
                </c:pt>
                <c:pt idx="75">
                  <c:v>238615</c:v>
                </c:pt>
                <c:pt idx="76">
                  <c:v>238615</c:v>
                </c:pt>
                <c:pt idx="77">
                  <c:v>238615</c:v>
                </c:pt>
                <c:pt idx="78">
                  <c:v>238615</c:v>
                </c:pt>
                <c:pt idx="79">
                  <c:v>238615</c:v>
                </c:pt>
                <c:pt idx="80">
                  <c:v>238615</c:v>
                </c:pt>
                <c:pt idx="81">
                  <c:v>238615</c:v>
                </c:pt>
                <c:pt idx="82">
                  <c:v>238615</c:v>
                </c:pt>
                <c:pt idx="83">
                  <c:v>238615</c:v>
                </c:pt>
                <c:pt idx="84">
                  <c:v>238615</c:v>
                </c:pt>
                <c:pt idx="85">
                  <c:v>238615</c:v>
                </c:pt>
                <c:pt idx="86">
                  <c:v>238615</c:v>
                </c:pt>
                <c:pt idx="87">
                  <c:v>238615</c:v>
                </c:pt>
                <c:pt idx="88">
                  <c:v>238615</c:v>
                </c:pt>
                <c:pt idx="89">
                  <c:v>238615</c:v>
                </c:pt>
                <c:pt idx="90">
                  <c:v>238615</c:v>
                </c:pt>
                <c:pt idx="91">
                  <c:v>238615</c:v>
                </c:pt>
                <c:pt idx="92">
                  <c:v>238615</c:v>
                </c:pt>
                <c:pt idx="93">
                  <c:v>238615</c:v>
                </c:pt>
                <c:pt idx="94">
                  <c:v>238615</c:v>
                </c:pt>
                <c:pt idx="95">
                  <c:v>238615</c:v>
                </c:pt>
                <c:pt idx="96">
                  <c:v>238615</c:v>
                </c:pt>
                <c:pt idx="97">
                  <c:v>238615</c:v>
                </c:pt>
                <c:pt idx="98">
                  <c:v>238615</c:v>
                </c:pt>
                <c:pt idx="99">
                  <c:v>238615</c:v>
                </c:pt>
                <c:pt idx="100">
                  <c:v>238615</c:v>
                </c:pt>
                <c:pt idx="101">
                  <c:v>238615</c:v>
                </c:pt>
                <c:pt idx="102">
                  <c:v>238615</c:v>
                </c:pt>
                <c:pt idx="103">
                  <c:v>238615</c:v>
                </c:pt>
                <c:pt idx="104">
                  <c:v>238615</c:v>
                </c:pt>
                <c:pt idx="105">
                  <c:v>238615</c:v>
                </c:pt>
                <c:pt idx="106">
                  <c:v>238615</c:v>
                </c:pt>
                <c:pt idx="107">
                  <c:v>238615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C-4793-AAFF-2B41028D422E}"/>
            </c:ext>
          </c:extLst>
        </c:ser>
        <c:ser>
          <c:idx val="1"/>
          <c:order val="1"/>
          <c:tx>
            <c:strRef>
              <c:f>DATA!$U$2</c:f>
              <c:strCache>
                <c:ptCount val="1"/>
                <c:pt idx="0">
                  <c:v>RENTA</c:v>
                </c:pt>
              </c:strCache>
            </c:strRef>
          </c:tx>
          <c:spPr>
            <a:solidFill>
              <a:srgbClr val="FFC000">
                <a:alpha val="30000"/>
              </a:srgbClr>
            </a:solidFill>
            <a:ln w="28575" cmpd="sng">
              <a:solidFill>
                <a:srgbClr val="FFC000"/>
              </a:solidFill>
              <a:prstDash val="solid"/>
            </a:ln>
          </c:spPr>
          <c:val>
            <c:numRef>
              <c:f>DATA!$U$3:$U$110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222.36999999999534</c:v>
                </c:pt>
                <c:pt idx="3">
                  <c:v>225.47999999999593</c:v>
                </c:pt>
                <c:pt idx="4">
                  <c:v>274</c:v>
                </c:pt>
                <c:pt idx="5">
                  <c:v>274</c:v>
                </c:pt>
                <c:pt idx="6">
                  <c:v>287</c:v>
                </c:pt>
                <c:pt idx="7">
                  <c:v>300.47999999999593</c:v>
                </c:pt>
                <c:pt idx="8">
                  <c:v>347.52999999999884</c:v>
                </c:pt>
                <c:pt idx="9">
                  <c:v>402.17999999999302</c:v>
                </c:pt>
                <c:pt idx="10">
                  <c:v>436.55000000000291</c:v>
                </c:pt>
                <c:pt idx="11">
                  <c:v>421.91000000000349</c:v>
                </c:pt>
                <c:pt idx="12">
                  <c:v>435.11000000000058</c:v>
                </c:pt>
                <c:pt idx="13">
                  <c:v>435.11000000000058</c:v>
                </c:pt>
                <c:pt idx="14">
                  <c:v>467.13999999999942</c:v>
                </c:pt>
                <c:pt idx="15">
                  <c:v>477.11999999999534</c:v>
                </c:pt>
                <c:pt idx="16">
                  <c:v>503.16999999999825</c:v>
                </c:pt>
                <c:pt idx="17">
                  <c:v>505</c:v>
                </c:pt>
                <c:pt idx="18">
                  <c:v>523</c:v>
                </c:pt>
                <c:pt idx="19">
                  <c:v>550</c:v>
                </c:pt>
                <c:pt idx="20">
                  <c:v>550</c:v>
                </c:pt>
                <c:pt idx="21">
                  <c:v>601</c:v>
                </c:pt>
                <c:pt idx="22">
                  <c:v>615</c:v>
                </c:pt>
                <c:pt idx="23">
                  <c:v>650</c:v>
                </c:pt>
                <c:pt idx="24">
                  <c:v>661</c:v>
                </c:pt>
                <c:pt idx="25">
                  <c:v>705</c:v>
                </c:pt>
                <c:pt idx="26">
                  <c:v>732</c:v>
                </c:pt>
                <c:pt idx="27">
                  <c:v>732</c:v>
                </c:pt>
                <c:pt idx="28">
                  <c:v>744</c:v>
                </c:pt>
                <c:pt idx="29">
                  <c:v>758</c:v>
                </c:pt>
                <c:pt idx="30">
                  <c:v>792</c:v>
                </c:pt>
                <c:pt idx="31">
                  <c:v>812</c:v>
                </c:pt>
                <c:pt idx="32">
                  <c:v>838</c:v>
                </c:pt>
                <c:pt idx="33">
                  <c:v>851</c:v>
                </c:pt>
                <c:pt idx="34">
                  <c:v>864</c:v>
                </c:pt>
                <c:pt idx="35">
                  <c:v>846</c:v>
                </c:pt>
                <c:pt idx="36">
                  <c:v>850</c:v>
                </c:pt>
                <c:pt idx="37">
                  <c:v>880</c:v>
                </c:pt>
                <c:pt idx="38">
                  <c:v>898</c:v>
                </c:pt>
                <c:pt idx="39">
                  <c:v>933</c:v>
                </c:pt>
                <c:pt idx="40">
                  <c:v>959</c:v>
                </c:pt>
                <c:pt idx="41">
                  <c:v>959</c:v>
                </c:pt>
                <c:pt idx="42">
                  <c:v>946</c:v>
                </c:pt>
                <c:pt idx="43">
                  <c:v>973</c:v>
                </c:pt>
                <c:pt idx="44">
                  <c:v>986</c:v>
                </c:pt>
                <c:pt idx="45">
                  <c:v>1014</c:v>
                </c:pt>
                <c:pt idx="46">
                  <c:v>1038</c:v>
                </c:pt>
                <c:pt idx="47">
                  <c:v>1064</c:v>
                </c:pt>
                <c:pt idx="48">
                  <c:v>1064</c:v>
                </c:pt>
                <c:pt idx="49">
                  <c:v>1034</c:v>
                </c:pt>
                <c:pt idx="50">
                  <c:v>76</c:v>
                </c:pt>
                <c:pt idx="51">
                  <c:v>1109</c:v>
                </c:pt>
                <c:pt idx="52">
                  <c:v>1147</c:v>
                </c:pt>
                <c:pt idx="53">
                  <c:v>1194</c:v>
                </c:pt>
                <c:pt idx="54">
                  <c:v>1220</c:v>
                </c:pt>
                <c:pt idx="55">
                  <c:v>1220</c:v>
                </c:pt>
                <c:pt idx="56">
                  <c:v>1220</c:v>
                </c:pt>
                <c:pt idx="57">
                  <c:v>1233</c:v>
                </c:pt>
                <c:pt idx="58">
                  <c:v>1222</c:v>
                </c:pt>
                <c:pt idx="59">
                  <c:v>1213</c:v>
                </c:pt>
                <c:pt idx="60">
                  <c:v>1242</c:v>
                </c:pt>
                <c:pt idx="61">
                  <c:v>1256</c:v>
                </c:pt>
                <c:pt idx="62">
                  <c:v>1256</c:v>
                </c:pt>
                <c:pt idx="63">
                  <c:v>1284</c:v>
                </c:pt>
                <c:pt idx="64">
                  <c:v>1284</c:v>
                </c:pt>
                <c:pt idx="65">
                  <c:v>1284</c:v>
                </c:pt>
                <c:pt idx="66">
                  <c:v>1284</c:v>
                </c:pt>
                <c:pt idx="67">
                  <c:v>1284</c:v>
                </c:pt>
                <c:pt idx="68">
                  <c:v>1284</c:v>
                </c:pt>
                <c:pt idx="69">
                  <c:v>1284</c:v>
                </c:pt>
                <c:pt idx="70">
                  <c:v>1284</c:v>
                </c:pt>
                <c:pt idx="71">
                  <c:v>1284</c:v>
                </c:pt>
                <c:pt idx="72">
                  <c:v>1284</c:v>
                </c:pt>
                <c:pt idx="73">
                  <c:v>1284</c:v>
                </c:pt>
                <c:pt idx="74">
                  <c:v>1284</c:v>
                </c:pt>
                <c:pt idx="75">
                  <c:v>1284</c:v>
                </c:pt>
                <c:pt idx="76">
                  <c:v>1284</c:v>
                </c:pt>
                <c:pt idx="77">
                  <c:v>1284</c:v>
                </c:pt>
                <c:pt idx="78">
                  <c:v>1284</c:v>
                </c:pt>
                <c:pt idx="79">
                  <c:v>1284</c:v>
                </c:pt>
                <c:pt idx="80">
                  <c:v>1284</c:v>
                </c:pt>
                <c:pt idx="81">
                  <c:v>1284</c:v>
                </c:pt>
                <c:pt idx="82">
                  <c:v>1284</c:v>
                </c:pt>
                <c:pt idx="83">
                  <c:v>1284</c:v>
                </c:pt>
                <c:pt idx="84">
                  <c:v>1284</c:v>
                </c:pt>
                <c:pt idx="85">
                  <c:v>1284</c:v>
                </c:pt>
                <c:pt idx="86">
                  <c:v>1284</c:v>
                </c:pt>
                <c:pt idx="87">
                  <c:v>1284</c:v>
                </c:pt>
                <c:pt idx="88">
                  <c:v>1284</c:v>
                </c:pt>
                <c:pt idx="89">
                  <c:v>1284</c:v>
                </c:pt>
                <c:pt idx="90">
                  <c:v>1284</c:v>
                </c:pt>
                <c:pt idx="91">
                  <c:v>1284</c:v>
                </c:pt>
                <c:pt idx="92">
                  <c:v>1284</c:v>
                </c:pt>
                <c:pt idx="93">
                  <c:v>1284</c:v>
                </c:pt>
                <c:pt idx="94">
                  <c:v>1284</c:v>
                </c:pt>
                <c:pt idx="95">
                  <c:v>1284</c:v>
                </c:pt>
                <c:pt idx="96">
                  <c:v>1284</c:v>
                </c:pt>
                <c:pt idx="97">
                  <c:v>1284</c:v>
                </c:pt>
                <c:pt idx="98">
                  <c:v>1284</c:v>
                </c:pt>
                <c:pt idx="99">
                  <c:v>1284</c:v>
                </c:pt>
                <c:pt idx="100">
                  <c:v>1284</c:v>
                </c:pt>
                <c:pt idx="101">
                  <c:v>1284</c:v>
                </c:pt>
                <c:pt idx="102">
                  <c:v>1284</c:v>
                </c:pt>
                <c:pt idx="103">
                  <c:v>1284</c:v>
                </c:pt>
                <c:pt idx="104">
                  <c:v>1284</c:v>
                </c:pt>
                <c:pt idx="105">
                  <c:v>1284</c:v>
                </c:pt>
                <c:pt idx="106">
                  <c:v>1284</c:v>
                </c:pt>
                <c:pt idx="107">
                  <c:v>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C-4793-AAFF-2B41028D422E}"/>
            </c:ext>
          </c:extLst>
        </c:ser>
        <c:ser>
          <c:idx val="2"/>
          <c:order val="2"/>
          <c:tx>
            <c:strRef>
              <c:f>DATA!$V$2</c:f>
              <c:strCache>
                <c:ptCount val="1"/>
                <c:pt idx="0">
                  <c:v>SEMILLA</c:v>
                </c:pt>
              </c:strCache>
            </c:strRef>
          </c:tx>
          <c:spPr>
            <a:solidFill>
              <a:srgbClr val="70AD47">
                <a:alpha val="30000"/>
              </a:srgbClr>
            </a:solidFill>
            <a:ln w="28575" cmpd="sng">
              <a:solidFill>
                <a:srgbClr val="70AD47"/>
              </a:solidFill>
              <a:prstDash val="solid"/>
            </a:ln>
          </c:spPr>
          <c:val>
            <c:numRef>
              <c:f>DATA!$V$3:$V$110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4589.1499999985099</c:v>
                </c:pt>
                <c:pt idx="3">
                  <c:v>4028.4600000008941</c:v>
                </c:pt>
                <c:pt idx="4">
                  <c:v>23722.339999999851</c:v>
                </c:pt>
                <c:pt idx="5">
                  <c:v>27597</c:v>
                </c:pt>
                <c:pt idx="6">
                  <c:v>27597</c:v>
                </c:pt>
                <c:pt idx="7">
                  <c:v>31357.989999998361</c:v>
                </c:pt>
                <c:pt idx="8">
                  <c:v>59125.370000001043</c:v>
                </c:pt>
                <c:pt idx="9">
                  <c:v>85877.289999999106</c:v>
                </c:pt>
                <c:pt idx="10">
                  <c:v>97380.109999999404</c:v>
                </c:pt>
                <c:pt idx="11">
                  <c:v>82347.160000000149</c:v>
                </c:pt>
                <c:pt idx="12">
                  <c:v>86195.190000001341</c:v>
                </c:pt>
                <c:pt idx="13">
                  <c:v>86195.190000001341</c:v>
                </c:pt>
                <c:pt idx="14">
                  <c:v>97652.160000000149</c:v>
                </c:pt>
                <c:pt idx="15">
                  <c:v>98991.489999998361</c:v>
                </c:pt>
                <c:pt idx="16">
                  <c:v>112846</c:v>
                </c:pt>
                <c:pt idx="17">
                  <c:v>110475</c:v>
                </c:pt>
                <c:pt idx="18">
                  <c:v>112029</c:v>
                </c:pt>
                <c:pt idx="19">
                  <c:v>119744</c:v>
                </c:pt>
                <c:pt idx="20">
                  <c:v>119744</c:v>
                </c:pt>
                <c:pt idx="21">
                  <c:v>140641</c:v>
                </c:pt>
                <c:pt idx="22">
                  <c:v>143685</c:v>
                </c:pt>
                <c:pt idx="23">
                  <c:v>159967</c:v>
                </c:pt>
                <c:pt idx="24">
                  <c:v>161720</c:v>
                </c:pt>
                <c:pt idx="25">
                  <c:v>178638</c:v>
                </c:pt>
                <c:pt idx="26">
                  <c:v>186238</c:v>
                </c:pt>
                <c:pt idx="27">
                  <c:v>186238</c:v>
                </c:pt>
                <c:pt idx="28">
                  <c:v>192931</c:v>
                </c:pt>
                <c:pt idx="29">
                  <c:v>198564</c:v>
                </c:pt>
                <c:pt idx="30">
                  <c:v>212513</c:v>
                </c:pt>
                <c:pt idx="31">
                  <c:v>215752</c:v>
                </c:pt>
                <c:pt idx="32">
                  <c:v>231875</c:v>
                </c:pt>
                <c:pt idx="33">
                  <c:v>235616</c:v>
                </c:pt>
                <c:pt idx="34">
                  <c:v>239437</c:v>
                </c:pt>
                <c:pt idx="35">
                  <c:v>225051</c:v>
                </c:pt>
                <c:pt idx="36">
                  <c:v>224510</c:v>
                </c:pt>
                <c:pt idx="37">
                  <c:v>233695</c:v>
                </c:pt>
                <c:pt idx="38">
                  <c:v>237156</c:v>
                </c:pt>
                <c:pt idx="39">
                  <c:v>245049</c:v>
                </c:pt>
                <c:pt idx="40">
                  <c:v>252634</c:v>
                </c:pt>
                <c:pt idx="41">
                  <c:v>252634</c:v>
                </c:pt>
                <c:pt idx="42">
                  <c:v>252634</c:v>
                </c:pt>
                <c:pt idx="43">
                  <c:v>244494</c:v>
                </c:pt>
                <c:pt idx="44">
                  <c:v>248738</c:v>
                </c:pt>
                <c:pt idx="45">
                  <c:v>270315</c:v>
                </c:pt>
                <c:pt idx="46">
                  <c:v>274179</c:v>
                </c:pt>
                <c:pt idx="47">
                  <c:v>282687</c:v>
                </c:pt>
                <c:pt idx="48">
                  <c:v>282687</c:v>
                </c:pt>
                <c:pt idx="49">
                  <c:v>259300</c:v>
                </c:pt>
                <c:pt idx="50">
                  <c:v>287759</c:v>
                </c:pt>
                <c:pt idx="51">
                  <c:v>294665</c:v>
                </c:pt>
                <c:pt idx="52">
                  <c:v>310865</c:v>
                </c:pt>
                <c:pt idx="53">
                  <c:v>331443</c:v>
                </c:pt>
                <c:pt idx="54">
                  <c:v>344747</c:v>
                </c:pt>
                <c:pt idx="55">
                  <c:v>344747</c:v>
                </c:pt>
                <c:pt idx="56">
                  <c:v>344747</c:v>
                </c:pt>
                <c:pt idx="57">
                  <c:v>349230</c:v>
                </c:pt>
                <c:pt idx="58">
                  <c:v>349747</c:v>
                </c:pt>
                <c:pt idx="59">
                  <c:v>340473</c:v>
                </c:pt>
                <c:pt idx="60">
                  <c:v>346734</c:v>
                </c:pt>
                <c:pt idx="61">
                  <c:v>350919</c:v>
                </c:pt>
                <c:pt idx="62">
                  <c:v>350919</c:v>
                </c:pt>
                <c:pt idx="63">
                  <c:v>362480</c:v>
                </c:pt>
                <c:pt idx="64">
                  <c:v>362480</c:v>
                </c:pt>
                <c:pt idx="65">
                  <c:v>362480</c:v>
                </c:pt>
                <c:pt idx="66">
                  <c:v>362480</c:v>
                </c:pt>
                <c:pt idx="67">
                  <c:v>362480</c:v>
                </c:pt>
                <c:pt idx="68">
                  <c:v>362480</c:v>
                </c:pt>
                <c:pt idx="69">
                  <c:v>362480</c:v>
                </c:pt>
                <c:pt idx="70">
                  <c:v>362480</c:v>
                </c:pt>
                <c:pt idx="71">
                  <c:v>362480</c:v>
                </c:pt>
                <c:pt idx="72">
                  <c:v>362480</c:v>
                </c:pt>
                <c:pt idx="73">
                  <c:v>362480</c:v>
                </c:pt>
                <c:pt idx="74">
                  <c:v>362480</c:v>
                </c:pt>
                <c:pt idx="75">
                  <c:v>362480</c:v>
                </c:pt>
                <c:pt idx="76">
                  <c:v>362480</c:v>
                </c:pt>
                <c:pt idx="77">
                  <c:v>362480</c:v>
                </c:pt>
                <c:pt idx="78">
                  <c:v>362480</c:v>
                </c:pt>
                <c:pt idx="79">
                  <c:v>362480</c:v>
                </c:pt>
                <c:pt idx="80">
                  <c:v>362480</c:v>
                </c:pt>
                <c:pt idx="81">
                  <c:v>362480</c:v>
                </c:pt>
                <c:pt idx="82">
                  <c:v>362480</c:v>
                </c:pt>
                <c:pt idx="83">
                  <c:v>362480</c:v>
                </c:pt>
                <c:pt idx="84">
                  <c:v>362480</c:v>
                </c:pt>
                <c:pt idx="85">
                  <c:v>362480</c:v>
                </c:pt>
                <c:pt idx="86">
                  <c:v>362480</c:v>
                </c:pt>
                <c:pt idx="87">
                  <c:v>362480</c:v>
                </c:pt>
                <c:pt idx="88">
                  <c:v>362480</c:v>
                </c:pt>
                <c:pt idx="89">
                  <c:v>362480</c:v>
                </c:pt>
                <c:pt idx="90">
                  <c:v>362480</c:v>
                </c:pt>
                <c:pt idx="91">
                  <c:v>362480</c:v>
                </c:pt>
                <c:pt idx="92">
                  <c:v>362480</c:v>
                </c:pt>
                <c:pt idx="93">
                  <c:v>362480</c:v>
                </c:pt>
                <c:pt idx="94">
                  <c:v>362480</c:v>
                </c:pt>
                <c:pt idx="95">
                  <c:v>362480</c:v>
                </c:pt>
                <c:pt idx="96">
                  <c:v>362480</c:v>
                </c:pt>
                <c:pt idx="97">
                  <c:v>362480</c:v>
                </c:pt>
                <c:pt idx="98">
                  <c:v>362480</c:v>
                </c:pt>
                <c:pt idx="99">
                  <c:v>362480</c:v>
                </c:pt>
                <c:pt idx="100">
                  <c:v>362480</c:v>
                </c:pt>
                <c:pt idx="101">
                  <c:v>362480</c:v>
                </c:pt>
                <c:pt idx="102">
                  <c:v>362480</c:v>
                </c:pt>
                <c:pt idx="103">
                  <c:v>362480</c:v>
                </c:pt>
                <c:pt idx="104">
                  <c:v>362480</c:v>
                </c:pt>
                <c:pt idx="105">
                  <c:v>362480</c:v>
                </c:pt>
                <c:pt idx="106">
                  <c:v>362480</c:v>
                </c:pt>
                <c:pt idx="107">
                  <c:v>362480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C-4793-AAFF-2B41028D422E}"/>
            </c:ext>
          </c:extLst>
        </c:ser>
        <c:ser>
          <c:idx val="3"/>
          <c:order val="3"/>
          <c:tx>
            <c:strRef>
              <c:f>DATA!$W$2</c:f>
              <c:strCache>
                <c:ptCount val="1"/>
                <c:pt idx="0">
                  <c:v>VARIABLES</c:v>
                </c:pt>
              </c:strCache>
            </c:strRef>
          </c:tx>
          <c:spPr>
            <a:solidFill>
              <a:srgbClr val="8E4B1D">
                <a:alpha val="30000"/>
              </a:srgbClr>
            </a:solidFill>
            <a:ln w="28575" cmpd="sng">
              <a:solidFill>
                <a:srgbClr val="8E4B1D"/>
              </a:solidFill>
              <a:prstDash val="solid"/>
            </a:ln>
          </c:spPr>
          <c:val>
            <c:numRef>
              <c:f>DATA!$W$3:$W$110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-24555</c:v>
                </c:pt>
                <c:pt idx="3">
                  <c:v>-11707</c:v>
                </c:pt>
                <c:pt idx="4">
                  <c:v>3409</c:v>
                </c:pt>
                <c:pt idx="5">
                  <c:v>3409</c:v>
                </c:pt>
                <c:pt idx="6">
                  <c:v>3409</c:v>
                </c:pt>
                <c:pt idx="7">
                  <c:v>3409</c:v>
                </c:pt>
                <c:pt idx="8">
                  <c:v>17675.110000000335</c:v>
                </c:pt>
                <c:pt idx="9">
                  <c:v>71850</c:v>
                </c:pt>
                <c:pt idx="10">
                  <c:v>72285</c:v>
                </c:pt>
                <c:pt idx="11">
                  <c:v>96799</c:v>
                </c:pt>
                <c:pt idx="12">
                  <c:v>96799</c:v>
                </c:pt>
                <c:pt idx="13">
                  <c:v>96799</c:v>
                </c:pt>
                <c:pt idx="14">
                  <c:v>87315</c:v>
                </c:pt>
                <c:pt idx="15">
                  <c:v>112302</c:v>
                </c:pt>
                <c:pt idx="16">
                  <c:v>147728</c:v>
                </c:pt>
                <c:pt idx="17">
                  <c:v>141084</c:v>
                </c:pt>
                <c:pt idx="18">
                  <c:v>163944</c:v>
                </c:pt>
                <c:pt idx="19">
                  <c:v>163944</c:v>
                </c:pt>
                <c:pt idx="20">
                  <c:v>163944</c:v>
                </c:pt>
                <c:pt idx="21">
                  <c:v>163944</c:v>
                </c:pt>
                <c:pt idx="22">
                  <c:v>165247</c:v>
                </c:pt>
                <c:pt idx="23">
                  <c:v>158852</c:v>
                </c:pt>
                <c:pt idx="24">
                  <c:v>102211</c:v>
                </c:pt>
                <c:pt idx="25">
                  <c:v>138578</c:v>
                </c:pt>
                <c:pt idx="26">
                  <c:v>138578</c:v>
                </c:pt>
                <c:pt idx="27">
                  <c:v>138578</c:v>
                </c:pt>
                <c:pt idx="28">
                  <c:v>128035</c:v>
                </c:pt>
                <c:pt idx="29">
                  <c:v>158242</c:v>
                </c:pt>
                <c:pt idx="30">
                  <c:v>144276</c:v>
                </c:pt>
                <c:pt idx="31">
                  <c:v>154061</c:v>
                </c:pt>
                <c:pt idx="32">
                  <c:v>123483</c:v>
                </c:pt>
                <c:pt idx="33">
                  <c:v>123483</c:v>
                </c:pt>
                <c:pt idx="34">
                  <c:v>123483</c:v>
                </c:pt>
                <c:pt idx="35">
                  <c:v>140755</c:v>
                </c:pt>
                <c:pt idx="36">
                  <c:v>107092</c:v>
                </c:pt>
                <c:pt idx="37">
                  <c:v>68010</c:v>
                </c:pt>
                <c:pt idx="38">
                  <c:v>9424</c:v>
                </c:pt>
                <c:pt idx="39">
                  <c:v>16932</c:v>
                </c:pt>
                <c:pt idx="40">
                  <c:v>16932</c:v>
                </c:pt>
                <c:pt idx="41">
                  <c:v>16932</c:v>
                </c:pt>
                <c:pt idx="42">
                  <c:v>-115131</c:v>
                </c:pt>
                <c:pt idx="43">
                  <c:v>-74184</c:v>
                </c:pt>
                <c:pt idx="44">
                  <c:v>-74184</c:v>
                </c:pt>
                <c:pt idx="45">
                  <c:v>29500</c:v>
                </c:pt>
                <c:pt idx="46">
                  <c:v>-11938</c:v>
                </c:pt>
                <c:pt idx="47">
                  <c:v>-12220</c:v>
                </c:pt>
                <c:pt idx="48">
                  <c:v>-12220</c:v>
                </c:pt>
                <c:pt idx="49">
                  <c:v>-21897</c:v>
                </c:pt>
                <c:pt idx="50">
                  <c:v>33345</c:v>
                </c:pt>
                <c:pt idx="51">
                  <c:v>-118687</c:v>
                </c:pt>
                <c:pt idx="52">
                  <c:v>-99793</c:v>
                </c:pt>
                <c:pt idx="53">
                  <c:v>-11625</c:v>
                </c:pt>
                <c:pt idx="54">
                  <c:v>-12544</c:v>
                </c:pt>
                <c:pt idx="55">
                  <c:v>-12544</c:v>
                </c:pt>
                <c:pt idx="56">
                  <c:v>-12544</c:v>
                </c:pt>
                <c:pt idx="57">
                  <c:v>-766</c:v>
                </c:pt>
                <c:pt idx="58">
                  <c:v>-766</c:v>
                </c:pt>
                <c:pt idx="59">
                  <c:v>-95991</c:v>
                </c:pt>
                <c:pt idx="60">
                  <c:v>-155931</c:v>
                </c:pt>
                <c:pt idx="61">
                  <c:v>-157259</c:v>
                </c:pt>
                <c:pt idx="62">
                  <c:v>-157259</c:v>
                </c:pt>
                <c:pt idx="63">
                  <c:v>-157566</c:v>
                </c:pt>
                <c:pt idx="64">
                  <c:v>-157566</c:v>
                </c:pt>
                <c:pt idx="65">
                  <c:v>-157566</c:v>
                </c:pt>
                <c:pt idx="66">
                  <c:v>-157566</c:v>
                </c:pt>
                <c:pt idx="67">
                  <c:v>-157566</c:v>
                </c:pt>
                <c:pt idx="68">
                  <c:v>-157566</c:v>
                </c:pt>
                <c:pt idx="69">
                  <c:v>-157566</c:v>
                </c:pt>
                <c:pt idx="70">
                  <c:v>-157566</c:v>
                </c:pt>
                <c:pt idx="71">
                  <c:v>-157566</c:v>
                </c:pt>
                <c:pt idx="72">
                  <c:v>-157566</c:v>
                </c:pt>
                <c:pt idx="73">
                  <c:v>-157566</c:v>
                </c:pt>
                <c:pt idx="74">
                  <c:v>-157566</c:v>
                </c:pt>
                <c:pt idx="75">
                  <c:v>-157566</c:v>
                </c:pt>
                <c:pt idx="76">
                  <c:v>-157566</c:v>
                </c:pt>
                <c:pt idx="77">
                  <c:v>-157566</c:v>
                </c:pt>
                <c:pt idx="78">
                  <c:v>-157566</c:v>
                </c:pt>
                <c:pt idx="79">
                  <c:v>-157566</c:v>
                </c:pt>
                <c:pt idx="80">
                  <c:v>-157566</c:v>
                </c:pt>
                <c:pt idx="81">
                  <c:v>-157566</c:v>
                </c:pt>
                <c:pt idx="82">
                  <c:v>-157566</c:v>
                </c:pt>
                <c:pt idx="83">
                  <c:v>-157566</c:v>
                </c:pt>
                <c:pt idx="84">
                  <c:v>-157566</c:v>
                </c:pt>
                <c:pt idx="85">
                  <c:v>-157566</c:v>
                </c:pt>
                <c:pt idx="86">
                  <c:v>-157566</c:v>
                </c:pt>
                <c:pt idx="87">
                  <c:v>-157566</c:v>
                </c:pt>
                <c:pt idx="88">
                  <c:v>-157566</c:v>
                </c:pt>
                <c:pt idx="89">
                  <c:v>-157566</c:v>
                </c:pt>
                <c:pt idx="90">
                  <c:v>-157566</c:v>
                </c:pt>
                <c:pt idx="91">
                  <c:v>-157566</c:v>
                </c:pt>
                <c:pt idx="92">
                  <c:v>-157566</c:v>
                </c:pt>
                <c:pt idx="93">
                  <c:v>-157566</c:v>
                </c:pt>
                <c:pt idx="94">
                  <c:v>-157566</c:v>
                </c:pt>
                <c:pt idx="95">
                  <c:v>-157566</c:v>
                </c:pt>
                <c:pt idx="96">
                  <c:v>-157566</c:v>
                </c:pt>
                <c:pt idx="97">
                  <c:v>-157566</c:v>
                </c:pt>
                <c:pt idx="98">
                  <c:v>-157566</c:v>
                </c:pt>
                <c:pt idx="99">
                  <c:v>-157566</c:v>
                </c:pt>
                <c:pt idx="100">
                  <c:v>-157566</c:v>
                </c:pt>
                <c:pt idx="101">
                  <c:v>-157566</c:v>
                </c:pt>
                <c:pt idx="102">
                  <c:v>-157566</c:v>
                </c:pt>
                <c:pt idx="103">
                  <c:v>-157566</c:v>
                </c:pt>
                <c:pt idx="104">
                  <c:v>-157566</c:v>
                </c:pt>
                <c:pt idx="105">
                  <c:v>-157566</c:v>
                </c:pt>
                <c:pt idx="106">
                  <c:v>-157566</c:v>
                </c:pt>
                <c:pt idx="107">
                  <c:v>-157566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C-4793-AAFF-2B41028D422E}"/>
            </c:ext>
          </c:extLst>
        </c:ser>
        <c:ser>
          <c:idx val="4"/>
          <c:order val="4"/>
          <c:tx>
            <c:strRef>
              <c:f>DATA!$X$2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7300">
                <a:alpha val="30000"/>
              </a:srgbClr>
            </a:solidFill>
            <a:ln w="28575" cmpd="sng">
              <a:solidFill>
                <a:srgbClr val="997300"/>
              </a:solidFill>
              <a:prstDash val="solid"/>
            </a:ln>
          </c:spPr>
          <c:val>
            <c:numRef>
              <c:f>DATA!$X$3:$X$110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-14241.620000002091</c:v>
                </c:pt>
                <c:pt idx="3">
                  <c:v>-11984.17999999829</c:v>
                </c:pt>
                <c:pt idx="4">
                  <c:v>49201.339999999851</c:v>
                </c:pt>
                <c:pt idx="5">
                  <c:v>53076</c:v>
                </c:pt>
                <c:pt idx="6">
                  <c:v>54788</c:v>
                </c:pt>
                <c:pt idx="7">
                  <c:v>60296.149999998059</c:v>
                </c:pt>
                <c:pt idx="8">
                  <c:v>147935.13000000056</c:v>
                </c:pt>
                <c:pt idx="9">
                  <c:v>266290.88999999902</c:v>
                </c:pt>
                <c:pt idx="10">
                  <c:v>294457.32999999932</c:v>
                </c:pt>
                <c:pt idx="11">
                  <c:v>270460.60999999929</c:v>
                </c:pt>
                <c:pt idx="12">
                  <c:v>275996.30000000133</c:v>
                </c:pt>
                <c:pt idx="13">
                  <c:v>275996.30000000133</c:v>
                </c:pt>
                <c:pt idx="14">
                  <c:v>274923.94000000076</c:v>
                </c:pt>
                <c:pt idx="15">
                  <c:v>289220.74999999895</c:v>
                </c:pt>
                <c:pt idx="16">
                  <c:v>367885.38000000088</c:v>
                </c:pt>
                <c:pt idx="17">
                  <c:v>334941</c:v>
                </c:pt>
                <c:pt idx="18">
                  <c:v>344447</c:v>
                </c:pt>
                <c:pt idx="19">
                  <c:v>356684</c:v>
                </c:pt>
                <c:pt idx="20">
                  <c:v>356684</c:v>
                </c:pt>
                <c:pt idx="21">
                  <c:v>406451</c:v>
                </c:pt>
                <c:pt idx="22">
                  <c:v>398852</c:v>
                </c:pt>
                <c:pt idx="23">
                  <c:v>436368</c:v>
                </c:pt>
                <c:pt idx="24">
                  <c:v>375588</c:v>
                </c:pt>
                <c:pt idx="25">
                  <c:v>467924</c:v>
                </c:pt>
                <c:pt idx="26">
                  <c:v>480150</c:v>
                </c:pt>
                <c:pt idx="27">
                  <c:v>480150</c:v>
                </c:pt>
                <c:pt idx="28">
                  <c:v>492033</c:v>
                </c:pt>
                <c:pt idx="29">
                  <c:v>531038</c:v>
                </c:pt>
                <c:pt idx="30">
                  <c:v>555808</c:v>
                </c:pt>
                <c:pt idx="31">
                  <c:v>555850</c:v>
                </c:pt>
                <c:pt idx="32">
                  <c:v>560512</c:v>
                </c:pt>
                <c:pt idx="33">
                  <c:v>566549</c:v>
                </c:pt>
                <c:pt idx="34">
                  <c:v>572685</c:v>
                </c:pt>
                <c:pt idx="35">
                  <c:v>546018</c:v>
                </c:pt>
                <c:pt idx="36">
                  <c:v>483051</c:v>
                </c:pt>
                <c:pt idx="37">
                  <c:v>464819</c:v>
                </c:pt>
                <c:pt idx="38">
                  <c:v>407630</c:v>
                </c:pt>
                <c:pt idx="39">
                  <c:v>447223</c:v>
                </c:pt>
                <c:pt idx="40">
                  <c:v>459545</c:v>
                </c:pt>
                <c:pt idx="41">
                  <c:v>459545</c:v>
                </c:pt>
                <c:pt idx="42">
                  <c:v>282636</c:v>
                </c:pt>
                <c:pt idx="43">
                  <c:v>326187</c:v>
                </c:pt>
                <c:pt idx="44">
                  <c:v>332994</c:v>
                </c:pt>
                <c:pt idx="45">
                  <c:v>482534</c:v>
                </c:pt>
                <c:pt idx="46">
                  <c:v>453766</c:v>
                </c:pt>
                <c:pt idx="47">
                  <c:v>467060</c:v>
                </c:pt>
                <c:pt idx="48">
                  <c:v>467060</c:v>
                </c:pt>
                <c:pt idx="49">
                  <c:v>395226</c:v>
                </c:pt>
                <c:pt idx="50">
                  <c:v>519916</c:v>
                </c:pt>
                <c:pt idx="51">
                  <c:v>390517</c:v>
                </c:pt>
                <c:pt idx="52">
                  <c:v>455200</c:v>
                </c:pt>
                <c:pt idx="53">
                  <c:v>585075</c:v>
                </c:pt>
                <c:pt idx="54">
                  <c:v>602285</c:v>
                </c:pt>
                <c:pt idx="55">
                  <c:v>602285</c:v>
                </c:pt>
                <c:pt idx="56">
                  <c:v>602285</c:v>
                </c:pt>
                <c:pt idx="57">
                  <c:v>605958</c:v>
                </c:pt>
                <c:pt idx="58">
                  <c:v>608253</c:v>
                </c:pt>
                <c:pt idx="59">
                  <c:v>474010</c:v>
                </c:pt>
                <c:pt idx="60">
                  <c:v>415629</c:v>
                </c:pt>
                <c:pt idx="61">
                  <c:v>420764</c:v>
                </c:pt>
                <c:pt idx="62">
                  <c:v>420764</c:v>
                </c:pt>
                <c:pt idx="63">
                  <c:v>444813</c:v>
                </c:pt>
                <c:pt idx="64">
                  <c:v>444813</c:v>
                </c:pt>
                <c:pt idx="65">
                  <c:v>444813</c:v>
                </c:pt>
                <c:pt idx="66">
                  <c:v>444813</c:v>
                </c:pt>
                <c:pt idx="67">
                  <c:v>444813</c:v>
                </c:pt>
                <c:pt idx="68">
                  <c:v>444813</c:v>
                </c:pt>
                <c:pt idx="69">
                  <c:v>444813</c:v>
                </c:pt>
                <c:pt idx="70">
                  <c:v>444813</c:v>
                </c:pt>
                <c:pt idx="71">
                  <c:v>444813</c:v>
                </c:pt>
                <c:pt idx="72">
                  <c:v>444813</c:v>
                </c:pt>
                <c:pt idx="73">
                  <c:v>444813</c:v>
                </c:pt>
                <c:pt idx="74">
                  <c:v>444813</c:v>
                </c:pt>
                <c:pt idx="75">
                  <c:v>444813</c:v>
                </c:pt>
                <c:pt idx="76">
                  <c:v>444813</c:v>
                </c:pt>
                <c:pt idx="77">
                  <c:v>444813</c:v>
                </c:pt>
                <c:pt idx="78">
                  <c:v>444813</c:v>
                </c:pt>
                <c:pt idx="79">
                  <c:v>444813</c:v>
                </c:pt>
                <c:pt idx="80">
                  <c:v>444813</c:v>
                </c:pt>
                <c:pt idx="81">
                  <c:v>444813</c:v>
                </c:pt>
                <c:pt idx="82">
                  <c:v>444813</c:v>
                </c:pt>
                <c:pt idx="83">
                  <c:v>444813</c:v>
                </c:pt>
                <c:pt idx="84">
                  <c:v>444813</c:v>
                </c:pt>
                <c:pt idx="85">
                  <c:v>444813</c:v>
                </c:pt>
                <c:pt idx="86">
                  <c:v>444813</c:v>
                </c:pt>
                <c:pt idx="87">
                  <c:v>444813</c:v>
                </c:pt>
                <c:pt idx="88">
                  <c:v>444813</c:v>
                </c:pt>
                <c:pt idx="89">
                  <c:v>444813</c:v>
                </c:pt>
                <c:pt idx="90">
                  <c:v>444813</c:v>
                </c:pt>
                <c:pt idx="91">
                  <c:v>444813</c:v>
                </c:pt>
                <c:pt idx="92">
                  <c:v>444813</c:v>
                </c:pt>
                <c:pt idx="93">
                  <c:v>444813</c:v>
                </c:pt>
                <c:pt idx="94">
                  <c:v>444813</c:v>
                </c:pt>
                <c:pt idx="95">
                  <c:v>444813</c:v>
                </c:pt>
                <c:pt idx="96">
                  <c:v>444813</c:v>
                </c:pt>
                <c:pt idx="97">
                  <c:v>444813</c:v>
                </c:pt>
                <c:pt idx="98">
                  <c:v>444813</c:v>
                </c:pt>
                <c:pt idx="99">
                  <c:v>444813</c:v>
                </c:pt>
                <c:pt idx="100">
                  <c:v>444813</c:v>
                </c:pt>
                <c:pt idx="101">
                  <c:v>444813</c:v>
                </c:pt>
                <c:pt idx="102">
                  <c:v>444813</c:v>
                </c:pt>
                <c:pt idx="103">
                  <c:v>444813</c:v>
                </c:pt>
                <c:pt idx="104">
                  <c:v>444813</c:v>
                </c:pt>
                <c:pt idx="105">
                  <c:v>444813</c:v>
                </c:pt>
                <c:pt idx="106">
                  <c:v>444813</c:v>
                </c:pt>
                <c:pt idx="107">
                  <c:v>444813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C-4793-AAFF-2B41028D4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51314"/>
        <c:axId val="91213506"/>
      </c:areaChart>
      <c:catAx>
        <c:axId val="87795131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91213506"/>
        <c:crosses val="autoZero"/>
        <c:auto val="1"/>
        <c:lblAlgn val="ctr"/>
        <c:lblOffset val="100"/>
        <c:noMultiLvlLbl val="1"/>
      </c:catAx>
      <c:valAx>
        <c:axId val="9121350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87795131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6452174" cy="61341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013524" cy="52101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127.0.0.1:9666/flash/addcrypted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opLeftCell="C106" workbookViewId="0">
      <selection activeCell="AB66" sqref="AB66"/>
    </sheetView>
  </sheetViews>
  <sheetFormatPr baseColWidth="10" defaultColWidth="14.42578125" defaultRowHeight="15" customHeight="1"/>
  <cols>
    <col min="1" max="1" width="12" customWidth="1"/>
    <col min="2" max="2" width="13.7109375" customWidth="1"/>
    <col min="3" max="3" width="13.85546875" customWidth="1"/>
    <col min="4" max="4" width="13.28515625" customWidth="1"/>
    <col min="5" max="5" width="10.7109375" customWidth="1"/>
    <col min="6" max="6" width="12.7109375" customWidth="1"/>
    <col min="7" max="7" width="8.5703125" customWidth="1"/>
    <col min="8" max="8" width="8.28515625" customWidth="1"/>
    <col min="9" max="13" width="10.7109375" customWidth="1"/>
    <col min="14" max="15" width="2" customWidth="1"/>
    <col min="16" max="16" width="1.85546875" customWidth="1"/>
    <col min="17" max="17" width="2.28515625" customWidth="1"/>
    <col min="18" max="18" width="2.140625" customWidth="1"/>
    <col min="19" max="19" width="10.7109375" customWidth="1"/>
    <col min="20" max="20" width="14.42578125" customWidth="1"/>
    <col min="21" max="21" width="15.28515625" customWidth="1"/>
    <col min="22" max="22" width="14.85546875" customWidth="1"/>
    <col min="23" max="23" width="12.5703125" customWidth="1"/>
    <col min="24" max="24" width="13" customWidth="1"/>
    <col min="25" max="30" width="10.710937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N1" t="s">
        <v>7</v>
      </c>
      <c r="T1" t="s">
        <v>8</v>
      </c>
      <c r="Z1" s="1" t="s">
        <v>9</v>
      </c>
      <c r="AA1" s="1"/>
      <c r="AB1" s="1"/>
      <c r="AC1" s="1"/>
      <c r="AD1" s="1"/>
    </row>
    <row r="2" spans="1:30">
      <c r="A2" s="2">
        <v>43641</v>
      </c>
      <c r="B2" s="3">
        <f>12226895</f>
        <v>12226895</v>
      </c>
      <c r="C2" s="3">
        <f>116684</f>
        <v>116684</v>
      </c>
      <c r="D2" s="3">
        <f>31403912</f>
        <v>31403912</v>
      </c>
      <c r="E2" s="3">
        <f>7900000</f>
        <v>7900000</v>
      </c>
      <c r="F2" s="4">
        <f t="shared" ref="F2:F15" si="0">+SUM(B2:E2)</f>
        <v>51647491</v>
      </c>
      <c r="G2" s="4"/>
      <c r="H2" s="4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5"/>
      <c r="N2" s="4" t="s">
        <v>1</v>
      </c>
      <c r="O2" s="4" t="s">
        <v>3</v>
      </c>
      <c r="P2" s="4" t="s">
        <v>2</v>
      </c>
      <c r="Q2" s="4" t="s">
        <v>4</v>
      </c>
      <c r="R2" s="4" t="s">
        <v>5</v>
      </c>
      <c r="S2" s="4"/>
      <c r="T2" s="4" t="s">
        <v>1</v>
      </c>
      <c r="U2" s="4" t="s">
        <v>2</v>
      </c>
      <c r="V2" s="4" t="s">
        <v>3</v>
      </c>
      <c r="W2" s="4" t="s">
        <v>4</v>
      </c>
      <c r="X2" s="4" t="s">
        <v>5</v>
      </c>
      <c r="Y2" s="4"/>
      <c r="Z2" s="4" t="s">
        <v>1</v>
      </c>
      <c r="AA2" s="4" t="s">
        <v>2</v>
      </c>
      <c r="AB2" s="4" t="s">
        <v>3</v>
      </c>
      <c r="AC2" s="4" t="s">
        <v>4</v>
      </c>
      <c r="AD2" s="4" t="s">
        <v>5</v>
      </c>
    </row>
    <row r="3" spans="1:30">
      <c r="A3" s="2">
        <v>43642</v>
      </c>
      <c r="B3" s="3">
        <f t="shared" ref="B3:E3" si="1">+B2</f>
        <v>12226895</v>
      </c>
      <c r="C3" s="3">
        <f t="shared" si="1"/>
        <v>116684</v>
      </c>
      <c r="D3" s="3">
        <f t="shared" si="1"/>
        <v>31403912</v>
      </c>
      <c r="E3" s="3">
        <f t="shared" si="1"/>
        <v>7900000</v>
      </c>
      <c r="F3" s="4">
        <f t="shared" si="0"/>
        <v>51647491</v>
      </c>
      <c r="G3" s="4"/>
      <c r="H3" s="4">
        <f t="shared" ref="H3:K146" si="2">+B3-B2-N3</f>
        <v>0</v>
      </c>
      <c r="I3" s="4">
        <f t="shared" ref="I3:I146" si="3">+C3-C2-P3</f>
        <v>0</v>
      </c>
      <c r="J3" s="4">
        <f t="shared" ref="J3:J146" si="4">+D3-D2-O3</f>
        <v>0</v>
      </c>
      <c r="K3" s="4">
        <f t="shared" ref="K3:K146" si="5">+E3-E2-Q3</f>
        <v>0</v>
      </c>
      <c r="L3" s="4">
        <f t="shared" ref="L3:L146" si="6">+SUM(H3:K3)</f>
        <v>0</v>
      </c>
      <c r="M3" s="4"/>
      <c r="N3" s="4">
        <v>0</v>
      </c>
      <c r="O3" s="4">
        <v>0</v>
      </c>
      <c r="P3" s="4">
        <v>0</v>
      </c>
      <c r="Q3" s="4">
        <v>0</v>
      </c>
      <c r="R3" s="4">
        <f t="shared" ref="R3:R146" si="7">+SUM(N3:Q3)</f>
        <v>0</v>
      </c>
      <c r="S3" s="4"/>
      <c r="T3" s="4">
        <f t="shared" ref="T3:W3" si="8">+H3</f>
        <v>0</v>
      </c>
      <c r="U3" s="4">
        <f t="shared" si="8"/>
        <v>0</v>
      </c>
      <c r="V3" s="4">
        <f t="shared" si="8"/>
        <v>0</v>
      </c>
      <c r="W3" s="4">
        <f t="shared" si="8"/>
        <v>0</v>
      </c>
      <c r="X3" s="4">
        <f t="shared" ref="X3:X146" si="9">+SUM(T3:W3)</f>
        <v>0</v>
      </c>
      <c r="Y3" s="4"/>
      <c r="Z3" s="4">
        <f t="shared" ref="Z3:AD3" si="10">100*H3*30*12/B3</f>
        <v>0</v>
      </c>
      <c r="AA3" s="4">
        <f t="shared" si="10"/>
        <v>0</v>
      </c>
      <c r="AB3" s="4">
        <f t="shared" si="10"/>
        <v>0</v>
      </c>
      <c r="AC3" s="4">
        <f t="shared" si="10"/>
        <v>0</v>
      </c>
      <c r="AD3" s="4">
        <f t="shared" si="10"/>
        <v>0</v>
      </c>
    </row>
    <row r="4" spans="1:30">
      <c r="A4" s="2">
        <v>43643</v>
      </c>
      <c r="B4" s="3">
        <v>12232396.859999999</v>
      </c>
      <c r="C4" s="3">
        <v>116906.37</v>
      </c>
      <c r="D4" s="3">
        <v>31408501.149999999</v>
      </c>
      <c r="E4" s="3">
        <v>7875445</v>
      </c>
      <c r="F4" s="4">
        <f t="shared" si="0"/>
        <v>51633249.379999995</v>
      </c>
      <c r="G4" s="4"/>
      <c r="H4" s="4">
        <f t="shared" si="2"/>
        <v>5501.859999999404</v>
      </c>
      <c r="I4" s="4">
        <f t="shared" si="3"/>
        <v>222.36999999999534</v>
      </c>
      <c r="J4" s="4">
        <f t="shared" si="4"/>
        <v>4589.1499999985099</v>
      </c>
      <c r="K4" s="4">
        <f t="shared" si="5"/>
        <v>-24555</v>
      </c>
      <c r="L4" s="4">
        <f t="shared" si="6"/>
        <v>-14241.620000002091</v>
      </c>
      <c r="M4" s="4"/>
      <c r="N4" s="4">
        <v>0</v>
      </c>
      <c r="O4" s="4">
        <v>0</v>
      </c>
      <c r="P4" s="4">
        <v>0</v>
      </c>
      <c r="Q4" s="4">
        <v>0</v>
      </c>
      <c r="R4" s="4">
        <f t="shared" si="7"/>
        <v>0</v>
      </c>
      <c r="S4" s="4"/>
      <c r="T4" s="4">
        <f t="shared" ref="T4:W4" si="11">+T3+H3</f>
        <v>0</v>
      </c>
      <c r="U4" s="4">
        <f t="shared" si="11"/>
        <v>0</v>
      </c>
      <c r="V4" s="4">
        <f t="shared" si="11"/>
        <v>0</v>
      </c>
      <c r="W4" s="4">
        <f t="shared" si="11"/>
        <v>0</v>
      </c>
      <c r="X4" s="4">
        <f t="shared" si="9"/>
        <v>0</v>
      </c>
      <c r="Y4" s="4"/>
      <c r="Z4" s="4">
        <f t="shared" ref="Z4:AD4" si="12">100*H4*30*12/B4</f>
        <v>16.19199918600242</v>
      </c>
      <c r="AA4" s="4">
        <f t="shared" si="12"/>
        <v>68.476337089243572</v>
      </c>
      <c r="AB4" s="4">
        <f t="shared" si="12"/>
        <v>5.260021775981703</v>
      </c>
      <c r="AC4" s="4">
        <f t="shared" si="12"/>
        <v>-112.24508583324499</v>
      </c>
      <c r="AD4" s="4">
        <f t="shared" si="12"/>
        <v>-9.9296156286198727</v>
      </c>
    </row>
    <row r="5" spans="1:30">
      <c r="A5" s="2">
        <v>43644</v>
      </c>
      <c r="B5" s="6">
        <v>12222363.880000001</v>
      </c>
      <c r="C5" s="6">
        <v>116909.48</v>
      </c>
      <c r="D5" s="6">
        <v>31407940.460000001</v>
      </c>
      <c r="E5" s="6">
        <v>7888293</v>
      </c>
      <c r="F5" s="4">
        <f t="shared" si="0"/>
        <v>51635506.82</v>
      </c>
      <c r="G5" s="4"/>
      <c r="H5" s="4">
        <f t="shared" si="2"/>
        <v>-10032.979999998584</v>
      </c>
      <c r="I5" s="4">
        <f t="shared" si="3"/>
        <v>3.1100000000005821</v>
      </c>
      <c r="J5" s="4">
        <f t="shared" si="4"/>
        <v>-560.68999999761581</v>
      </c>
      <c r="K5" s="4">
        <f t="shared" si="5"/>
        <v>12848</v>
      </c>
      <c r="L5" s="4">
        <f t="shared" si="6"/>
        <v>2257.4400000038004</v>
      </c>
      <c r="M5" s="4"/>
      <c r="N5" s="4">
        <v>0</v>
      </c>
      <c r="O5" s="4">
        <v>0</v>
      </c>
      <c r="P5" s="4">
        <v>0</v>
      </c>
      <c r="Q5" s="4">
        <v>0</v>
      </c>
      <c r="R5" s="4">
        <f t="shared" si="7"/>
        <v>0</v>
      </c>
      <c r="S5" s="4"/>
      <c r="T5" s="4">
        <f t="shared" ref="T5:W5" si="13">+T4+H4</f>
        <v>5501.859999999404</v>
      </c>
      <c r="U5" s="4">
        <f t="shared" si="13"/>
        <v>222.36999999999534</v>
      </c>
      <c r="V5" s="4">
        <f t="shared" si="13"/>
        <v>4589.1499999985099</v>
      </c>
      <c r="W5" s="4">
        <f t="shared" si="13"/>
        <v>-24555</v>
      </c>
      <c r="X5" s="4">
        <f t="shared" si="9"/>
        <v>-14241.620000002091</v>
      </c>
      <c r="Y5" s="4"/>
      <c r="Z5" s="4">
        <f t="shared" ref="Z5:AD5" si="14">100*H5*30*12/B5</f>
        <v>-29.551344039999979</v>
      </c>
      <c r="AA5" s="4">
        <f t="shared" si="14"/>
        <v>0.95766399782139955</v>
      </c>
      <c r="AB5" s="4">
        <f t="shared" si="14"/>
        <v>-0.64266678121161236</v>
      </c>
      <c r="AC5" s="4">
        <f t="shared" si="14"/>
        <v>58.634738846541325</v>
      </c>
      <c r="AD5" s="4">
        <f t="shared" si="14"/>
        <v>1.5738751298294476</v>
      </c>
    </row>
    <row r="6" spans="1:30">
      <c r="A6" s="2">
        <v>43645</v>
      </c>
      <c r="B6" s="6">
        <v>12248691</v>
      </c>
      <c r="C6" s="6">
        <v>116958</v>
      </c>
      <c r="D6" s="6">
        <v>31427634.34</v>
      </c>
      <c r="E6" s="6">
        <v>7903409</v>
      </c>
      <c r="F6" s="4">
        <f t="shared" si="0"/>
        <v>51696692.340000004</v>
      </c>
      <c r="G6" s="4"/>
      <c r="H6" s="4">
        <f t="shared" si="2"/>
        <v>26327.11999999918</v>
      </c>
      <c r="I6" s="4">
        <f t="shared" si="3"/>
        <v>48.520000000004075</v>
      </c>
      <c r="J6" s="4">
        <f t="shared" si="4"/>
        <v>19693.879999998957</v>
      </c>
      <c r="K6" s="4">
        <f t="shared" si="5"/>
        <v>15116</v>
      </c>
      <c r="L6" s="4">
        <f t="shared" si="6"/>
        <v>61185.519999998141</v>
      </c>
      <c r="M6" s="4"/>
      <c r="N6" s="4">
        <v>0</v>
      </c>
      <c r="O6" s="4">
        <v>0</v>
      </c>
      <c r="P6" s="4">
        <v>0</v>
      </c>
      <c r="Q6" s="4">
        <v>0</v>
      </c>
      <c r="R6" s="4">
        <f t="shared" si="7"/>
        <v>0</v>
      </c>
      <c r="S6" s="4"/>
      <c r="T6" s="4">
        <f t="shared" ref="T6:W6" si="15">+T5+H5</f>
        <v>-4531.1199999991804</v>
      </c>
      <c r="U6" s="4">
        <f t="shared" si="15"/>
        <v>225.47999999999593</v>
      </c>
      <c r="V6" s="4">
        <f t="shared" si="15"/>
        <v>4028.4600000008941</v>
      </c>
      <c r="W6" s="4">
        <f t="shared" si="15"/>
        <v>-11707</v>
      </c>
      <c r="X6" s="4">
        <f t="shared" si="9"/>
        <v>-11984.17999999829</v>
      </c>
      <c r="Y6" s="4"/>
      <c r="Z6" s="4">
        <f t="shared" ref="Z6:AD6" si="16">100*H6*30*12/B6</f>
        <v>77.377763876970235</v>
      </c>
      <c r="AA6" s="4">
        <f t="shared" si="16"/>
        <v>14.934591904787588</v>
      </c>
      <c r="AB6" s="4">
        <f t="shared" si="16"/>
        <v>22.559116996521681</v>
      </c>
      <c r="AC6" s="4">
        <f t="shared" si="16"/>
        <v>68.853326456975722</v>
      </c>
      <c r="AD6" s="4">
        <f t="shared" si="16"/>
        <v>42.607730210538506</v>
      </c>
    </row>
    <row r="7" spans="1:30">
      <c r="A7" s="2">
        <v>43646</v>
      </c>
      <c r="B7" s="6">
        <v>12248691</v>
      </c>
      <c r="C7" s="6">
        <v>116958</v>
      </c>
      <c r="D7" s="6">
        <v>31431509</v>
      </c>
      <c r="E7" s="6">
        <v>7903409</v>
      </c>
      <c r="F7" s="4">
        <f t="shared" si="0"/>
        <v>51700567</v>
      </c>
      <c r="G7" s="4"/>
      <c r="H7" s="4">
        <f t="shared" si="2"/>
        <v>0</v>
      </c>
      <c r="I7" s="4">
        <f t="shared" si="3"/>
        <v>0</v>
      </c>
      <c r="J7" s="4">
        <f t="shared" si="4"/>
        <v>3874.660000000149</v>
      </c>
      <c r="K7" s="4">
        <f t="shared" si="5"/>
        <v>0</v>
      </c>
      <c r="L7" s="4">
        <f t="shared" si="6"/>
        <v>3874.660000000149</v>
      </c>
      <c r="M7" s="4"/>
      <c r="N7" s="4">
        <v>0</v>
      </c>
      <c r="O7" s="4">
        <v>0</v>
      </c>
      <c r="P7" s="4">
        <v>0</v>
      </c>
      <c r="Q7" s="4">
        <v>0</v>
      </c>
      <c r="R7" s="4">
        <f t="shared" si="7"/>
        <v>0</v>
      </c>
      <c r="S7" s="4"/>
      <c r="T7" s="4">
        <f t="shared" ref="T7:W7" si="17">+T6+H6</f>
        <v>21796</v>
      </c>
      <c r="U7" s="4">
        <f t="shared" si="17"/>
        <v>274</v>
      </c>
      <c r="V7" s="4">
        <f t="shared" si="17"/>
        <v>23722.339999999851</v>
      </c>
      <c r="W7" s="4">
        <f t="shared" si="17"/>
        <v>3409</v>
      </c>
      <c r="X7" s="4">
        <f t="shared" si="9"/>
        <v>49201.339999999851</v>
      </c>
      <c r="Y7" s="4"/>
      <c r="Z7" s="4">
        <f t="shared" ref="Z7:AD7" si="18">100*H7*30*12/B7</f>
        <v>0</v>
      </c>
      <c r="AA7" s="4">
        <f t="shared" si="18"/>
        <v>0</v>
      </c>
      <c r="AB7" s="4">
        <f t="shared" si="18"/>
        <v>4.4378321129922638</v>
      </c>
      <c r="AC7" s="4">
        <f t="shared" si="18"/>
        <v>0</v>
      </c>
      <c r="AD7" s="4">
        <f t="shared" si="18"/>
        <v>2.6979928479315394</v>
      </c>
    </row>
    <row r="8" spans="1:30">
      <c r="A8" s="2">
        <v>43647</v>
      </c>
      <c r="B8" s="6">
        <v>12250390</v>
      </c>
      <c r="C8" s="6">
        <v>116971</v>
      </c>
      <c r="D8" s="6">
        <v>31431509</v>
      </c>
      <c r="E8" s="6">
        <v>7903409</v>
      </c>
      <c r="F8" s="4">
        <f t="shared" si="0"/>
        <v>51702279</v>
      </c>
      <c r="G8" s="4"/>
      <c r="H8" s="4">
        <f t="shared" si="2"/>
        <v>1699</v>
      </c>
      <c r="I8" s="4">
        <f t="shared" si="3"/>
        <v>13</v>
      </c>
      <c r="J8" s="4">
        <f t="shared" si="4"/>
        <v>0</v>
      </c>
      <c r="K8" s="4">
        <f t="shared" si="5"/>
        <v>0</v>
      </c>
      <c r="L8" s="4">
        <f t="shared" si="6"/>
        <v>1712</v>
      </c>
      <c r="M8" s="4"/>
      <c r="N8" s="4">
        <v>0</v>
      </c>
      <c r="O8" s="4">
        <v>0</v>
      </c>
      <c r="P8" s="4">
        <v>0</v>
      </c>
      <c r="Q8" s="4">
        <v>0</v>
      </c>
      <c r="R8" s="4">
        <f t="shared" si="7"/>
        <v>0</v>
      </c>
      <c r="S8" s="4"/>
      <c r="T8" s="4">
        <f t="shared" ref="T8:W8" si="19">+T7+H7</f>
        <v>21796</v>
      </c>
      <c r="U8" s="4">
        <f t="shared" si="19"/>
        <v>274</v>
      </c>
      <c r="V8" s="4">
        <f t="shared" si="19"/>
        <v>27597</v>
      </c>
      <c r="W8" s="4">
        <f t="shared" si="19"/>
        <v>3409</v>
      </c>
      <c r="X8" s="4">
        <f t="shared" si="9"/>
        <v>53076</v>
      </c>
      <c r="Y8" s="4"/>
      <c r="Z8" s="4">
        <f t="shared" ref="Z8:AD8" si="20">100*H8*30*12/B8</f>
        <v>4.9928206367307491</v>
      </c>
      <c r="AA8" s="4">
        <f t="shared" si="20"/>
        <v>4.0009916987971375</v>
      </c>
      <c r="AB8" s="4">
        <f t="shared" si="20"/>
        <v>0</v>
      </c>
      <c r="AC8" s="4">
        <f t="shared" si="20"/>
        <v>0</v>
      </c>
      <c r="AD8" s="4">
        <f t="shared" si="20"/>
        <v>1.1920557699207031</v>
      </c>
    </row>
    <row r="9" spans="1:30">
      <c r="A9" s="2">
        <v>43648</v>
      </c>
      <c r="B9" s="6">
        <v>12252123.68</v>
      </c>
      <c r="C9" s="6">
        <v>116984.48</v>
      </c>
      <c r="D9" s="6">
        <v>31435269.989999998</v>
      </c>
      <c r="E9" s="6">
        <v>7903409</v>
      </c>
      <c r="F9" s="4">
        <f t="shared" si="0"/>
        <v>51707787.149999999</v>
      </c>
      <c r="G9" s="4"/>
      <c r="H9" s="4">
        <f t="shared" si="2"/>
        <v>1733.679999999702</v>
      </c>
      <c r="I9" s="4">
        <f t="shared" si="3"/>
        <v>13.479999999995925</v>
      </c>
      <c r="J9" s="4">
        <f t="shared" si="4"/>
        <v>3760.9899999983609</v>
      </c>
      <c r="K9" s="4">
        <f t="shared" si="5"/>
        <v>0</v>
      </c>
      <c r="L9" s="4">
        <f t="shared" si="6"/>
        <v>5508.1499999980588</v>
      </c>
      <c r="M9" s="4"/>
      <c r="N9" s="4">
        <v>0</v>
      </c>
      <c r="O9" s="4">
        <v>0</v>
      </c>
      <c r="P9" s="4">
        <v>0</v>
      </c>
      <c r="Q9" s="4">
        <v>0</v>
      </c>
      <c r="R9" s="4">
        <f t="shared" si="7"/>
        <v>0</v>
      </c>
      <c r="S9" s="4"/>
      <c r="T9" s="4">
        <f t="shared" ref="T9:W9" si="21">+T8+H8</f>
        <v>23495</v>
      </c>
      <c r="U9" s="4">
        <f t="shared" si="21"/>
        <v>287</v>
      </c>
      <c r="V9" s="4">
        <f t="shared" si="21"/>
        <v>27597</v>
      </c>
      <c r="W9" s="4">
        <f t="shared" si="21"/>
        <v>3409</v>
      </c>
      <c r="X9" s="4">
        <f t="shared" si="9"/>
        <v>54788</v>
      </c>
      <c r="Y9" s="4"/>
      <c r="Z9" s="4">
        <f t="shared" ref="Z9:AD9" si="22">100*H9*30*12/B9</f>
        <v>5.0940132200811474</v>
      </c>
      <c r="AA9" s="4">
        <f t="shared" si="22"/>
        <v>4.1482425702952508</v>
      </c>
      <c r="AB9" s="4">
        <f t="shared" si="22"/>
        <v>4.3071250872988287</v>
      </c>
      <c r="AC9" s="4">
        <f t="shared" si="22"/>
        <v>0</v>
      </c>
      <c r="AD9" s="4">
        <f t="shared" si="22"/>
        <v>3.8348846649479968</v>
      </c>
    </row>
    <row r="10" spans="1:30">
      <c r="A10" s="2">
        <v>43649</v>
      </c>
      <c r="B10" s="6">
        <v>12297682.119999999</v>
      </c>
      <c r="C10" s="6">
        <v>117031.53</v>
      </c>
      <c r="D10" s="6">
        <v>31463037.370000001</v>
      </c>
      <c r="E10" s="6">
        <v>7917675.1100000003</v>
      </c>
      <c r="F10" s="4">
        <f t="shared" si="0"/>
        <v>51795426.129999995</v>
      </c>
      <c r="G10" s="4"/>
      <c r="H10" s="4">
        <f t="shared" si="2"/>
        <v>45558.439999999478</v>
      </c>
      <c r="I10" s="4">
        <f t="shared" si="3"/>
        <v>47.05000000000291</v>
      </c>
      <c r="J10" s="4">
        <f t="shared" si="4"/>
        <v>27767.380000002682</v>
      </c>
      <c r="K10" s="4">
        <f t="shared" si="5"/>
        <v>14266.110000000335</v>
      </c>
      <c r="L10" s="4">
        <f t="shared" si="6"/>
        <v>87638.980000002499</v>
      </c>
      <c r="M10" s="4"/>
      <c r="N10" s="4">
        <v>0</v>
      </c>
      <c r="O10" s="4">
        <v>0</v>
      </c>
      <c r="P10" s="4">
        <v>0</v>
      </c>
      <c r="Q10" s="4">
        <v>0</v>
      </c>
      <c r="R10" s="4">
        <f t="shared" si="7"/>
        <v>0</v>
      </c>
      <c r="S10" s="4"/>
      <c r="T10" s="4">
        <f t="shared" ref="T10:W10" si="23">+T9+H9</f>
        <v>25228.679999999702</v>
      </c>
      <c r="U10" s="4">
        <f t="shared" si="23"/>
        <v>300.47999999999593</v>
      </c>
      <c r="V10" s="4">
        <f t="shared" si="23"/>
        <v>31357.989999998361</v>
      </c>
      <c r="W10" s="4">
        <f t="shared" si="23"/>
        <v>3409</v>
      </c>
      <c r="X10" s="4">
        <f t="shared" si="9"/>
        <v>60296.149999998059</v>
      </c>
      <c r="Y10" s="4"/>
      <c r="Z10" s="4">
        <f t="shared" ref="Z10:AD10" si="24">100*H10*30*12/B10</f>
        <v>133.36690800721246</v>
      </c>
      <c r="AA10" s="4">
        <f t="shared" si="24"/>
        <v>14.473022782835573</v>
      </c>
      <c r="AB10" s="4">
        <f t="shared" si="24"/>
        <v>31.771429701610419</v>
      </c>
      <c r="AC10" s="4">
        <f t="shared" si="24"/>
        <v>64.864995451930341</v>
      </c>
      <c r="AD10" s="4">
        <f t="shared" si="24"/>
        <v>60.912777743761175</v>
      </c>
    </row>
    <row r="11" spans="1:30">
      <c r="A11" s="2">
        <v>43650</v>
      </c>
      <c r="B11" s="6">
        <v>12335056.42</v>
      </c>
      <c r="C11" s="6">
        <v>117086.18</v>
      </c>
      <c r="D11" s="6">
        <v>31489789.289999999</v>
      </c>
      <c r="E11" s="6">
        <v>7971850</v>
      </c>
      <c r="F11" s="4">
        <f t="shared" si="0"/>
        <v>51913781.890000001</v>
      </c>
      <c r="G11" s="4"/>
      <c r="H11" s="4">
        <f t="shared" si="2"/>
        <v>37374.300000000745</v>
      </c>
      <c r="I11" s="4">
        <f t="shared" si="3"/>
        <v>54.649999999994179</v>
      </c>
      <c r="J11" s="4">
        <f t="shared" si="4"/>
        <v>26751.919999998063</v>
      </c>
      <c r="K11" s="4">
        <f t="shared" si="5"/>
        <v>54174.889999999665</v>
      </c>
      <c r="L11" s="4">
        <f t="shared" si="6"/>
        <v>118355.75999999847</v>
      </c>
      <c r="M11" s="4"/>
      <c r="N11" s="4">
        <v>0</v>
      </c>
      <c r="O11" s="4">
        <v>0</v>
      </c>
      <c r="P11" s="4">
        <v>0</v>
      </c>
      <c r="Q11" s="4">
        <v>0</v>
      </c>
      <c r="R11" s="4">
        <f t="shared" si="7"/>
        <v>0</v>
      </c>
      <c r="S11" s="4"/>
      <c r="T11" s="4">
        <f t="shared" ref="T11:W11" si="25">+T10+H10</f>
        <v>70787.11999999918</v>
      </c>
      <c r="U11" s="4">
        <f t="shared" si="25"/>
        <v>347.52999999999884</v>
      </c>
      <c r="V11" s="4">
        <f t="shared" si="25"/>
        <v>59125.370000001043</v>
      </c>
      <c r="W11" s="4">
        <f t="shared" si="25"/>
        <v>17675.110000000335</v>
      </c>
      <c r="X11" s="4">
        <f t="shared" si="9"/>
        <v>147935.13000000056</v>
      </c>
      <c r="Y11" s="4"/>
      <c r="Z11" s="4">
        <f t="shared" ref="Z11:AD11" si="26">100*H11*30*12/B11</f>
        <v>109.07731218954787</v>
      </c>
      <c r="AA11" s="4">
        <f t="shared" si="26"/>
        <v>16.803007835764994</v>
      </c>
      <c r="AB11" s="4">
        <f t="shared" si="26"/>
        <v>30.583536495932211</v>
      </c>
      <c r="AC11" s="4">
        <f t="shared" si="26"/>
        <v>244.6478596561636</v>
      </c>
      <c r="AD11" s="4">
        <f t="shared" si="26"/>
        <v>82.074686237041263</v>
      </c>
    </row>
    <row r="12" spans="1:30">
      <c r="A12" s="2">
        <v>43651</v>
      </c>
      <c r="B12" s="6">
        <v>12351250.67</v>
      </c>
      <c r="C12" s="6">
        <v>117120.55</v>
      </c>
      <c r="D12" s="6">
        <v>31501292.109999999</v>
      </c>
      <c r="E12" s="6">
        <v>7972285</v>
      </c>
      <c r="F12" s="4">
        <f t="shared" si="0"/>
        <v>51941948.329999998</v>
      </c>
      <c r="G12" s="4"/>
      <c r="H12" s="4">
        <f t="shared" si="2"/>
        <v>16194.25</v>
      </c>
      <c r="I12" s="4">
        <f t="shared" si="3"/>
        <v>34.370000000009895</v>
      </c>
      <c r="J12" s="4">
        <f t="shared" si="4"/>
        <v>11502.820000000298</v>
      </c>
      <c r="K12" s="4">
        <f t="shared" si="5"/>
        <v>435</v>
      </c>
      <c r="L12" s="4">
        <f t="shared" si="6"/>
        <v>28166.440000000308</v>
      </c>
      <c r="M12" s="4"/>
      <c r="N12" s="4">
        <v>0</v>
      </c>
      <c r="O12" s="4">
        <v>0</v>
      </c>
      <c r="P12" s="4">
        <v>0</v>
      </c>
      <c r="Q12" s="4">
        <v>0</v>
      </c>
      <c r="R12" s="4">
        <f t="shared" si="7"/>
        <v>0</v>
      </c>
      <c r="S12" s="4"/>
      <c r="T12" s="4">
        <f t="shared" ref="T12:W12" si="27">+T11+H11</f>
        <v>108161.41999999993</v>
      </c>
      <c r="U12" s="4">
        <f t="shared" si="27"/>
        <v>402.17999999999302</v>
      </c>
      <c r="V12" s="4">
        <f t="shared" si="27"/>
        <v>85877.289999999106</v>
      </c>
      <c r="W12" s="4">
        <f t="shared" si="27"/>
        <v>71850</v>
      </c>
      <c r="X12" s="4">
        <f t="shared" si="9"/>
        <v>266290.88999999902</v>
      </c>
      <c r="Y12" s="4"/>
      <c r="Z12" s="4">
        <f t="shared" ref="Z12:AD12" si="28">100*H12*30*12/B12</f>
        <v>47.201130928063336</v>
      </c>
      <c r="AA12" s="4">
        <f t="shared" si="28"/>
        <v>10.564499569036828</v>
      </c>
      <c r="AB12" s="4">
        <f t="shared" si="28"/>
        <v>13.145540778263992</v>
      </c>
      <c r="AC12" s="4">
        <f t="shared" si="28"/>
        <v>1.9643050894442433</v>
      </c>
      <c r="AD12" s="4">
        <f t="shared" si="28"/>
        <v>19.521636607812074</v>
      </c>
    </row>
    <row r="13" spans="1:30">
      <c r="A13" s="2">
        <v>43652</v>
      </c>
      <c r="B13" s="6">
        <v>12317787.539999999</v>
      </c>
      <c r="C13" s="6">
        <v>117105.91</v>
      </c>
      <c r="D13" s="6">
        <v>31486259.16</v>
      </c>
      <c r="E13" s="6">
        <v>7996799</v>
      </c>
      <c r="F13" s="4">
        <f t="shared" si="0"/>
        <v>51917951.609999999</v>
      </c>
      <c r="G13" s="4"/>
      <c r="H13" s="4">
        <f t="shared" si="2"/>
        <v>-33463.13000000082</v>
      </c>
      <c r="I13" s="4">
        <f t="shared" si="3"/>
        <v>-14.639999999999418</v>
      </c>
      <c r="J13" s="4">
        <f t="shared" si="4"/>
        <v>-15032.949999999255</v>
      </c>
      <c r="K13" s="4">
        <f t="shared" si="5"/>
        <v>24514</v>
      </c>
      <c r="L13" s="4">
        <f t="shared" si="6"/>
        <v>-23996.720000000074</v>
      </c>
      <c r="M13" s="4"/>
      <c r="N13" s="4">
        <v>0</v>
      </c>
      <c r="O13" s="4">
        <v>0</v>
      </c>
      <c r="P13" s="4">
        <v>0</v>
      </c>
      <c r="Q13" s="4">
        <v>0</v>
      </c>
      <c r="R13" s="4">
        <f t="shared" si="7"/>
        <v>0</v>
      </c>
      <c r="S13" s="4"/>
      <c r="T13" s="4">
        <f t="shared" ref="T13:W13" si="29">+T12+H12</f>
        <v>124355.66999999993</v>
      </c>
      <c r="U13" s="4">
        <f t="shared" si="29"/>
        <v>436.55000000000291</v>
      </c>
      <c r="V13" s="4">
        <f t="shared" si="29"/>
        <v>97380.109999999404</v>
      </c>
      <c r="W13" s="4">
        <f t="shared" si="29"/>
        <v>72285</v>
      </c>
      <c r="X13" s="4">
        <f t="shared" si="9"/>
        <v>294457.32999999932</v>
      </c>
      <c r="Y13" s="4"/>
      <c r="Z13" s="4">
        <f t="shared" ref="Z13:AD13" si="30">100*H13*30*12/B13</f>
        <v>-97.799436472503871</v>
      </c>
      <c r="AA13" s="4">
        <f t="shared" si="30"/>
        <v>-4.5005414329642202</v>
      </c>
      <c r="AB13" s="4">
        <f t="shared" si="30"/>
        <v>-17.188011991195626</v>
      </c>
      <c r="AC13" s="4">
        <f t="shared" si="30"/>
        <v>110.3571566573075</v>
      </c>
      <c r="AD13" s="4">
        <f t="shared" si="30"/>
        <v>-16.63936833427783</v>
      </c>
    </row>
    <row r="14" spans="1:30">
      <c r="A14" s="2">
        <v>43653</v>
      </c>
      <c r="B14" s="6">
        <v>12319462</v>
      </c>
      <c r="C14" s="6">
        <v>117119.11</v>
      </c>
      <c r="D14" s="6">
        <v>31490107.190000001</v>
      </c>
      <c r="E14" s="6">
        <v>7996799</v>
      </c>
      <c r="F14" s="4">
        <f t="shared" si="0"/>
        <v>51923487.299999997</v>
      </c>
      <c r="G14" s="4"/>
      <c r="H14" s="4">
        <f t="shared" si="2"/>
        <v>1674.4600000008941</v>
      </c>
      <c r="I14" s="4">
        <f t="shared" si="3"/>
        <v>13.19999999999709</v>
      </c>
      <c r="J14" s="4">
        <f t="shared" si="4"/>
        <v>3848.0300000011921</v>
      </c>
      <c r="K14" s="4">
        <f t="shared" si="5"/>
        <v>0</v>
      </c>
      <c r="L14" s="4">
        <f t="shared" si="6"/>
        <v>5535.6900000020833</v>
      </c>
      <c r="M14" s="4"/>
      <c r="N14" s="4">
        <v>0</v>
      </c>
      <c r="O14" s="4">
        <v>0</v>
      </c>
      <c r="P14" s="4">
        <v>0</v>
      </c>
      <c r="Q14" s="4">
        <v>0</v>
      </c>
      <c r="R14" s="4">
        <f t="shared" si="7"/>
        <v>0</v>
      </c>
      <c r="S14" s="4"/>
      <c r="T14" s="4">
        <f t="shared" ref="T14:W14" si="31">+T13+H13</f>
        <v>90892.539999999106</v>
      </c>
      <c r="U14" s="4">
        <f t="shared" si="31"/>
        <v>421.91000000000349</v>
      </c>
      <c r="V14" s="4">
        <f t="shared" si="31"/>
        <v>82347.160000000149</v>
      </c>
      <c r="W14" s="4">
        <f t="shared" si="31"/>
        <v>96799</v>
      </c>
      <c r="X14" s="4">
        <f t="shared" si="9"/>
        <v>270460.60999999929</v>
      </c>
      <c r="Y14" s="4"/>
      <c r="Z14" s="4">
        <f t="shared" ref="Z14:AD14" si="32">100*H14*30*12/B14</f>
        <v>4.8931162740736722</v>
      </c>
      <c r="AA14" s="4">
        <f t="shared" si="32"/>
        <v>4.0574078815992989</v>
      </c>
      <c r="AB14" s="4">
        <f t="shared" si="32"/>
        <v>4.3991301510727858</v>
      </c>
      <c r="AC14" s="4">
        <f t="shared" si="32"/>
        <v>0</v>
      </c>
      <c r="AD14" s="4">
        <f t="shared" si="32"/>
        <v>3.838048065775332</v>
      </c>
    </row>
    <row r="15" spans="1:30">
      <c r="A15" s="2">
        <v>43654</v>
      </c>
      <c r="B15" s="6">
        <f>N15+ 12319462</f>
        <v>17719462</v>
      </c>
      <c r="C15" s="6">
        <v>117119.11</v>
      </c>
      <c r="D15" s="6">
        <v>31490107.190000001</v>
      </c>
      <c r="E15" s="6">
        <v>7996799</v>
      </c>
      <c r="F15" s="4">
        <f t="shared" si="0"/>
        <v>57323487.299999997</v>
      </c>
      <c r="G15" s="4"/>
      <c r="H15" s="4">
        <f t="shared" si="2"/>
        <v>0</v>
      </c>
      <c r="I15" s="4">
        <f t="shared" si="3"/>
        <v>0</v>
      </c>
      <c r="J15" s="4">
        <f t="shared" si="4"/>
        <v>0</v>
      </c>
      <c r="K15" s="4">
        <f t="shared" si="5"/>
        <v>0</v>
      </c>
      <c r="L15" s="4">
        <f t="shared" si="6"/>
        <v>0</v>
      </c>
      <c r="M15" s="4"/>
      <c r="N15" s="5">
        <v>5400000</v>
      </c>
      <c r="O15" s="4">
        <v>0</v>
      </c>
      <c r="P15" s="4">
        <v>0</v>
      </c>
      <c r="Q15" s="4">
        <v>0</v>
      </c>
      <c r="R15" s="4">
        <f t="shared" si="7"/>
        <v>5400000</v>
      </c>
      <c r="S15" s="4"/>
      <c r="T15" s="4">
        <f t="shared" ref="T15:W15" si="33">+T14+H14</f>
        <v>92567</v>
      </c>
      <c r="U15" s="4">
        <f t="shared" si="33"/>
        <v>435.11000000000058</v>
      </c>
      <c r="V15" s="4">
        <f t="shared" si="33"/>
        <v>86195.190000001341</v>
      </c>
      <c r="W15" s="4">
        <f t="shared" si="33"/>
        <v>96799</v>
      </c>
      <c r="X15" s="4">
        <f t="shared" si="9"/>
        <v>275996.30000000133</v>
      </c>
      <c r="Y15" s="4"/>
      <c r="Z15" s="4">
        <f t="shared" ref="Z15:AD15" si="34">100*H15*30*12/B15</f>
        <v>0</v>
      </c>
      <c r="AA15" s="4">
        <f t="shared" si="34"/>
        <v>0</v>
      </c>
      <c r="AB15" s="4">
        <f t="shared" si="34"/>
        <v>0</v>
      </c>
      <c r="AC15" s="4">
        <f t="shared" si="34"/>
        <v>0</v>
      </c>
      <c r="AD15" s="4">
        <f t="shared" si="34"/>
        <v>0</v>
      </c>
    </row>
    <row r="16" spans="1:30">
      <c r="A16" s="2">
        <v>43655</v>
      </c>
      <c r="B16" s="6">
        <v>17716384.640000001</v>
      </c>
      <c r="C16" s="6">
        <v>117151.14</v>
      </c>
      <c r="D16" s="6">
        <v>31501564.16</v>
      </c>
      <c r="E16" s="6">
        <v>7987315</v>
      </c>
      <c r="F16" s="4">
        <f t="shared" ref="F16:F17" si="35">+SUM(B17:E17)</f>
        <v>57336711.75</v>
      </c>
      <c r="G16" s="4"/>
      <c r="H16" s="4">
        <f t="shared" si="2"/>
        <v>-3077.359999999404</v>
      </c>
      <c r="I16" s="4">
        <f t="shared" si="3"/>
        <v>32.029999999998836</v>
      </c>
      <c r="J16" s="4">
        <f t="shared" si="4"/>
        <v>11456.969999998808</v>
      </c>
      <c r="K16" s="4">
        <f t="shared" si="5"/>
        <v>-9484</v>
      </c>
      <c r="L16" s="4">
        <f t="shared" si="6"/>
        <v>-1072.3600000005972</v>
      </c>
      <c r="M16" s="4"/>
      <c r="N16" s="4">
        <v>0</v>
      </c>
      <c r="O16" s="4">
        <v>0</v>
      </c>
      <c r="P16" s="4">
        <v>0</v>
      </c>
      <c r="Q16" s="4">
        <v>0</v>
      </c>
      <c r="R16" s="4">
        <f t="shared" si="7"/>
        <v>0</v>
      </c>
      <c r="S16" s="4"/>
      <c r="T16" s="4">
        <f t="shared" ref="T16:W16" si="36">+T15+H15</f>
        <v>92567</v>
      </c>
      <c r="U16" s="4">
        <f t="shared" si="36"/>
        <v>435.11000000000058</v>
      </c>
      <c r="V16" s="4">
        <f t="shared" si="36"/>
        <v>86195.190000001341</v>
      </c>
      <c r="W16" s="4">
        <f t="shared" si="36"/>
        <v>96799</v>
      </c>
      <c r="X16" s="4">
        <f t="shared" si="9"/>
        <v>275996.30000000133</v>
      </c>
      <c r="Y16" s="4"/>
      <c r="Z16" s="4">
        <f t="shared" ref="Z16:AD16" si="37">100*H16*30*12/B16</f>
        <v>-6.2532487440946944</v>
      </c>
      <c r="AA16" s="4">
        <f t="shared" si="37"/>
        <v>9.8426699048763684</v>
      </c>
      <c r="AB16" s="4">
        <f t="shared" si="37"/>
        <v>13.093029854170807</v>
      </c>
      <c r="AC16" s="4">
        <f t="shared" si="37"/>
        <v>-42.745778775470853</v>
      </c>
      <c r="AD16" s="4">
        <f t="shared" si="37"/>
        <v>-0.67330265063589911</v>
      </c>
    </row>
    <row r="17" spans="1:30">
      <c r="A17" s="2">
        <v>43656</v>
      </c>
      <c r="B17" s="6">
        <v>17704345.140000001</v>
      </c>
      <c r="C17" s="6">
        <v>117161.12</v>
      </c>
      <c r="D17" s="6">
        <v>31502903.489999998</v>
      </c>
      <c r="E17" s="6">
        <v>8012302</v>
      </c>
      <c r="F17" s="4">
        <f t="shared" si="35"/>
        <v>57415376.380000003</v>
      </c>
      <c r="G17" s="4"/>
      <c r="H17" s="4">
        <f t="shared" si="2"/>
        <v>-12039.5</v>
      </c>
      <c r="I17" s="4">
        <f t="shared" si="3"/>
        <v>9.9799999999959255</v>
      </c>
      <c r="J17" s="4">
        <f t="shared" si="4"/>
        <v>1339.3299999982119</v>
      </c>
      <c r="K17" s="4">
        <f t="shared" si="5"/>
        <v>24987</v>
      </c>
      <c r="L17" s="4">
        <f t="shared" si="6"/>
        <v>14296.809999998208</v>
      </c>
      <c r="M17" s="4"/>
      <c r="N17" s="4">
        <v>0</v>
      </c>
      <c r="O17" s="4">
        <v>0</v>
      </c>
      <c r="P17" s="4">
        <v>0</v>
      </c>
      <c r="Q17" s="4">
        <v>0</v>
      </c>
      <c r="R17" s="4">
        <f t="shared" si="7"/>
        <v>0</v>
      </c>
      <c r="S17" s="4"/>
      <c r="T17" s="4">
        <f t="shared" ref="T17:W17" si="38">+T16+H16</f>
        <v>89489.640000000596</v>
      </c>
      <c r="U17" s="4">
        <f t="shared" si="38"/>
        <v>467.13999999999942</v>
      </c>
      <c r="V17" s="4">
        <f t="shared" si="38"/>
        <v>97652.160000000149</v>
      </c>
      <c r="W17" s="4">
        <f t="shared" si="38"/>
        <v>87315</v>
      </c>
      <c r="X17" s="4">
        <f t="shared" si="9"/>
        <v>274923.94000000076</v>
      </c>
      <c r="Y17" s="4"/>
      <c r="Z17" s="4">
        <f t="shared" ref="Z17:AC17" si="39">100*H17*30*12/B17</f>
        <v>-24.481108822305753</v>
      </c>
      <c r="AA17" s="4">
        <f t="shared" si="39"/>
        <v>3.0665463081938218</v>
      </c>
      <c r="AB17" s="4">
        <f t="shared" si="39"/>
        <v>1.5305217823887518</v>
      </c>
      <c r="AC17" s="4">
        <f t="shared" si="39"/>
        <v>112.26885856274514</v>
      </c>
      <c r="AD17" s="4">
        <f>100*L17*30*12/F16</f>
        <v>8.9765377938670419</v>
      </c>
    </row>
    <row r="18" spans="1:30">
      <c r="A18" s="2">
        <v>43657</v>
      </c>
      <c r="B18" s="6">
        <v>17733703.210000001</v>
      </c>
      <c r="C18" s="6">
        <v>117187.17</v>
      </c>
      <c r="D18" s="3">
        <f>31516758</f>
        <v>31516758</v>
      </c>
      <c r="E18" s="3">
        <f>8047728</f>
        <v>8047728</v>
      </c>
      <c r="F18" s="4">
        <f t="shared" ref="F18:F146" si="40">+SUM(B18:E18)</f>
        <v>57415376.380000003</v>
      </c>
      <c r="G18" s="4"/>
      <c r="H18" s="4">
        <f t="shared" si="2"/>
        <v>29358.070000000298</v>
      </c>
      <c r="I18" s="4">
        <f t="shared" si="3"/>
        <v>26.05000000000291</v>
      </c>
      <c r="J18" s="4">
        <f t="shared" si="4"/>
        <v>13854.510000001639</v>
      </c>
      <c r="K18" s="4">
        <f t="shared" si="5"/>
        <v>35426</v>
      </c>
      <c r="L18" s="4">
        <f t="shared" si="6"/>
        <v>78664.63000000194</v>
      </c>
      <c r="M18" s="4"/>
      <c r="N18" s="4">
        <v>0</v>
      </c>
      <c r="O18" s="4">
        <v>0</v>
      </c>
      <c r="P18" s="4">
        <v>0</v>
      </c>
      <c r="Q18" s="4">
        <v>0</v>
      </c>
      <c r="R18" s="4">
        <f t="shared" si="7"/>
        <v>0</v>
      </c>
      <c r="S18" s="4"/>
      <c r="T18" s="4">
        <f t="shared" ref="T18:W18" si="41">+T17+H17</f>
        <v>77450.140000000596</v>
      </c>
      <c r="U18" s="4">
        <f t="shared" si="41"/>
        <v>477.11999999999534</v>
      </c>
      <c r="V18" s="4">
        <f t="shared" si="41"/>
        <v>98991.489999998361</v>
      </c>
      <c r="W18" s="4">
        <f t="shared" si="41"/>
        <v>112302</v>
      </c>
      <c r="X18" s="4">
        <f t="shared" si="9"/>
        <v>289220.74999999895</v>
      </c>
      <c r="Y18" s="4"/>
      <c r="Z18" s="4">
        <f t="shared" ref="Z18:AD18" si="42">100*H18*30*12/B18</f>
        <v>59.597846399280677</v>
      </c>
      <c r="AA18" s="4">
        <f t="shared" si="42"/>
        <v>8.002582535273314</v>
      </c>
      <c r="AB18" s="4">
        <f t="shared" si="42"/>
        <v>15.825306651149177</v>
      </c>
      <c r="AC18" s="4">
        <f t="shared" si="42"/>
        <v>158.47155868090968</v>
      </c>
      <c r="AD18" s="4">
        <f t="shared" si="42"/>
        <v>49.323488907520932</v>
      </c>
    </row>
    <row r="19" spans="1:30">
      <c r="A19" s="2">
        <v>43658</v>
      </c>
      <c r="B19" s="6">
        <v>17709772</v>
      </c>
      <c r="C19" s="6">
        <v>117189</v>
      </c>
      <c r="D19" s="6">
        <v>31514387</v>
      </c>
      <c r="E19" s="6">
        <v>9041084</v>
      </c>
      <c r="F19" s="4">
        <f t="shared" si="40"/>
        <v>58382432</v>
      </c>
      <c r="G19" s="4"/>
      <c r="H19" s="4">
        <f t="shared" si="2"/>
        <v>-23931.210000000894</v>
      </c>
      <c r="I19" s="4">
        <f t="shared" si="3"/>
        <v>1.8300000000017462</v>
      </c>
      <c r="J19" s="4">
        <f t="shared" si="4"/>
        <v>-2371</v>
      </c>
      <c r="K19" s="4">
        <f t="shared" si="5"/>
        <v>-6644</v>
      </c>
      <c r="L19" s="4">
        <f t="shared" si="6"/>
        <v>-32944.380000000892</v>
      </c>
      <c r="M19" s="4"/>
      <c r="N19" s="4">
        <v>0</v>
      </c>
      <c r="O19" s="4">
        <v>0</v>
      </c>
      <c r="P19" s="4">
        <v>0</v>
      </c>
      <c r="Q19" s="5">
        <v>1000000</v>
      </c>
      <c r="R19" s="4">
        <f t="shared" si="7"/>
        <v>1000000</v>
      </c>
      <c r="S19" s="4"/>
      <c r="T19" s="4">
        <f t="shared" ref="T19:W19" si="43">+T18+H18</f>
        <v>106808.21000000089</v>
      </c>
      <c r="U19" s="4">
        <f t="shared" si="43"/>
        <v>503.16999999999825</v>
      </c>
      <c r="V19" s="4">
        <f t="shared" si="43"/>
        <v>112846</v>
      </c>
      <c r="W19" s="4">
        <f t="shared" si="43"/>
        <v>147728</v>
      </c>
      <c r="X19" s="4">
        <f t="shared" si="9"/>
        <v>367885.38000000088</v>
      </c>
      <c r="Y19" s="4"/>
      <c r="Z19" s="4">
        <f t="shared" ref="Z19:AD19" si="44">100*H19*30*12/B19</f>
        <v>-48.646790032081284</v>
      </c>
      <c r="AA19" s="4">
        <f t="shared" si="44"/>
        <v>0.56216880423984217</v>
      </c>
      <c r="AB19" s="4">
        <f t="shared" si="44"/>
        <v>-2.7084772424734136</v>
      </c>
      <c r="AC19" s="4">
        <f t="shared" si="44"/>
        <v>-26.45523479264212</v>
      </c>
      <c r="AD19" s="4">
        <f t="shared" si="44"/>
        <v>-20.314290435863175</v>
      </c>
    </row>
    <row r="20" spans="1:30">
      <c r="A20" s="2">
        <v>43659</v>
      </c>
      <c r="B20" s="6">
        <v>17694846</v>
      </c>
      <c r="C20" s="6">
        <v>117207</v>
      </c>
      <c r="D20" s="6">
        <v>31515941</v>
      </c>
      <c r="E20" s="6">
        <v>9063944</v>
      </c>
      <c r="F20" s="4">
        <f t="shared" si="40"/>
        <v>58391938</v>
      </c>
      <c r="G20" s="4"/>
      <c r="H20" s="4">
        <f t="shared" si="2"/>
        <v>-14926</v>
      </c>
      <c r="I20" s="4">
        <f t="shared" si="3"/>
        <v>18</v>
      </c>
      <c r="J20" s="4">
        <f t="shared" si="4"/>
        <v>1554</v>
      </c>
      <c r="K20" s="4">
        <f t="shared" si="5"/>
        <v>22860</v>
      </c>
      <c r="L20" s="4">
        <f t="shared" si="6"/>
        <v>9506</v>
      </c>
      <c r="M20" s="4"/>
      <c r="N20" s="4">
        <v>0</v>
      </c>
      <c r="O20" s="4">
        <v>0</v>
      </c>
      <c r="P20" s="4">
        <v>0</v>
      </c>
      <c r="Q20" s="4">
        <v>0</v>
      </c>
      <c r="R20" s="4">
        <f t="shared" si="7"/>
        <v>0</v>
      </c>
      <c r="S20" s="4"/>
      <c r="T20" s="4">
        <f t="shared" ref="T20:W20" si="45">+T19+H19</f>
        <v>82877</v>
      </c>
      <c r="U20" s="4">
        <f t="shared" si="45"/>
        <v>505</v>
      </c>
      <c r="V20" s="4">
        <f t="shared" si="45"/>
        <v>110475</v>
      </c>
      <c r="W20" s="4">
        <f t="shared" si="45"/>
        <v>141084</v>
      </c>
      <c r="X20" s="4">
        <f t="shared" si="9"/>
        <v>334941</v>
      </c>
      <c r="Y20" s="4"/>
      <c r="Z20" s="4">
        <f t="shared" ref="Z20:AD20" si="46">100*H20*30*12/B20</f>
        <v>-30.366808504578113</v>
      </c>
      <c r="AA20" s="4">
        <f t="shared" si="46"/>
        <v>5.5286800276434001</v>
      </c>
      <c r="AB20" s="4">
        <f t="shared" si="46"/>
        <v>1.7751016858420949</v>
      </c>
      <c r="AC20" s="4">
        <f t="shared" si="46"/>
        <v>90.794912236880549</v>
      </c>
      <c r="AD20" s="4">
        <f t="shared" si="46"/>
        <v>5.860672067435063</v>
      </c>
    </row>
    <row r="21" spans="1:30" ht="15.75" customHeight="1">
      <c r="A21" s="2">
        <v>43660</v>
      </c>
      <c r="B21" s="6">
        <v>17699341</v>
      </c>
      <c r="C21" s="6">
        <v>117234</v>
      </c>
      <c r="D21" s="6">
        <v>31523656</v>
      </c>
      <c r="E21" s="6">
        <v>9063944</v>
      </c>
      <c r="F21" s="4">
        <f t="shared" si="40"/>
        <v>58404175</v>
      </c>
      <c r="G21" s="4"/>
      <c r="H21" s="4">
        <f t="shared" si="2"/>
        <v>4495</v>
      </c>
      <c r="I21" s="4">
        <f t="shared" si="3"/>
        <v>27</v>
      </c>
      <c r="J21" s="4">
        <f t="shared" si="4"/>
        <v>7715</v>
      </c>
      <c r="K21" s="4">
        <f t="shared" si="5"/>
        <v>0</v>
      </c>
      <c r="L21" s="4">
        <f t="shared" si="6"/>
        <v>12237</v>
      </c>
      <c r="M21" s="4"/>
      <c r="N21" s="4">
        <v>0</v>
      </c>
      <c r="O21" s="4">
        <v>0</v>
      </c>
      <c r="P21" s="4">
        <v>0</v>
      </c>
      <c r="Q21" s="4">
        <v>0</v>
      </c>
      <c r="R21" s="4">
        <f t="shared" si="7"/>
        <v>0</v>
      </c>
      <c r="S21" s="4"/>
      <c r="T21" s="4">
        <f t="shared" ref="T21:W21" si="47">+T20+H20</f>
        <v>67951</v>
      </c>
      <c r="U21" s="4">
        <f t="shared" si="47"/>
        <v>523</v>
      </c>
      <c r="V21" s="4">
        <f t="shared" si="47"/>
        <v>112029</v>
      </c>
      <c r="W21" s="4">
        <f t="shared" si="47"/>
        <v>163944</v>
      </c>
      <c r="X21" s="4">
        <f t="shared" si="9"/>
        <v>344447</v>
      </c>
      <c r="Y21" s="4"/>
      <c r="Z21" s="4">
        <f t="shared" ref="Z21:AD21" si="48">100*H21*30*12/B21</f>
        <v>9.1427132795509163</v>
      </c>
      <c r="AA21" s="4">
        <f t="shared" si="48"/>
        <v>8.2911100875172732</v>
      </c>
      <c r="AB21" s="4">
        <f t="shared" si="48"/>
        <v>8.8105262917473777</v>
      </c>
      <c r="AC21" s="4">
        <f t="shared" si="48"/>
        <v>0</v>
      </c>
      <c r="AD21" s="4">
        <f t="shared" si="48"/>
        <v>7.5428169304677279</v>
      </c>
    </row>
    <row r="22" spans="1:30" ht="15.75" customHeight="1">
      <c r="A22" s="2">
        <v>43661</v>
      </c>
      <c r="B22" s="6">
        <v>17699341</v>
      </c>
      <c r="C22" s="6">
        <v>117234</v>
      </c>
      <c r="D22" s="6">
        <v>31523656</v>
      </c>
      <c r="E22" s="6">
        <v>9063944</v>
      </c>
      <c r="F22" s="4">
        <f t="shared" si="40"/>
        <v>58404175</v>
      </c>
      <c r="G22" s="4"/>
      <c r="H22" s="4">
        <f t="shared" si="2"/>
        <v>0</v>
      </c>
      <c r="I22" s="4">
        <f t="shared" si="3"/>
        <v>0</v>
      </c>
      <c r="J22" s="4">
        <f t="shared" si="4"/>
        <v>0</v>
      </c>
      <c r="K22" s="4">
        <f t="shared" si="5"/>
        <v>0</v>
      </c>
      <c r="L22" s="4">
        <f t="shared" si="6"/>
        <v>0</v>
      </c>
      <c r="M22" s="4"/>
      <c r="N22" s="4">
        <v>0</v>
      </c>
      <c r="O22" s="4">
        <v>0</v>
      </c>
      <c r="P22" s="4">
        <v>0</v>
      </c>
      <c r="Q22" s="4">
        <v>0</v>
      </c>
      <c r="R22" s="4">
        <f t="shared" si="7"/>
        <v>0</v>
      </c>
      <c r="S22" s="4"/>
      <c r="T22" s="4">
        <f t="shared" ref="T22:W22" si="49">+T21+H21</f>
        <v>72446</v>
      </c>
      <c r="U22" s="4">
        <f t="shared" si="49"/>
        <v>550</v>
      </c>
      <c r="V22" s="4">
        <f t="shared" si="49"/>
        <v>119744</v>
      </c>
      <c r="W22" s="4">
        <f t="shared" si="49"/>
        <v>163944</v>
      </c>
      <c r="X22" s="4">
        <f t="shared" si="9"/>
        <v>356684</v>
      </c>
      <c r="Y22" s="4"/>
      <c r="Z22" s="4">
        <f t="shared" ref="Z22:AD22" si="50">100*H22*30*12/B22</f>
        <v>0</v>
      </c>
      <c r="AA22" s="4">
        <f t="shared" si="50"/>
        <v>0</v>
      </c>
      <c r="AB22" s="4">
        <f t="shared" si="50"/>
        <v>0</v>
      </c>
      <c r="AC22" s="4">
        <f t="shared" si="50"/>
        <v>0</v>
      </c>
      <c r="AD22" s="4">
        <f t="shared" si="50"/>
        <v>0</v>
      </c>
    </row>
    <row r="23" spans="1:30" ht="15.75" customHeight="1">
      <c r="A23" s="2">
        <v>43662</v>
      </c>
      <c r="B23" s="6">
        <v>17728160</v>
      </c>
      <c r="C23" s="6">
        <v>117285</v>
      </c>
      <c r="D23" s="6">
        <v>31544553</v>
      </c>
      <c r="E23" s="6">
        <v>9063944</v>
      </c>
      <c r="F23" s="4">
        <f t="shared" si="40"/>
        <v>58453942</v>
      </c>
      <c r="G23" s="4"/>
      <c r="H23" s="4">
        <f t="shared" si="2"/>
        <v>28819</v>
      </c>
      <c r="I23" s="4">
        <f t="shared" si="3"/>
        <v>51</v>
      </c>
      <c r="J23" s="4">
        <f t="shared" si="4"/>
        <v>20897</v>
      </c>
      <c r="K23" s="4">
        <f t="shared" si="5"/>
        <v>0</v>
      </c>
      <c r="L23" s="4">
        <f t="shared" si="6"/>
        <v>49767</v>
      </c>
      <c r="M23" s="4"/>
      <c r="N23" s="4">
        <v>0</v>
      </c>
      <c r="O23" s="4">
        <v>0</v>
      </c>
      <c r="P23" s="4">
        <v>0</v>
      </c>
      <c r="Q23" s="4">
        <v>0</v>
      </c>
      <c r="R23" s="4">
        <f t="shared" si="7"/>
        <v>0</v>
      </c>
      <c r="S23" s="4"/>
      <c r="T23" s="4">
        <f t="shared" ref="T23:W23" si="51">+T22+H22</f>
        <v>72446</v>
      </c>
      <c r="U23" s="4">
        <f t="shared" si="51"/>
        <v>550</v>
      </c>
      <c r="V23" s="4">
        <f t="shared" si="51"/>
        <v>119744</v>
      </c>
      <c r="W23" s="4">
        <f t="shared" si="51"/>
        <v>163944</v>
      </c>
      <c r="X23" s="4">
        <f t="shared" si="9"/>
        <v>356684</v>
      </c>
      <c r="Y23" s="4"/>
      <c r="Z23" s="4">
        <f t="shared" ref="Z23:AD23" si="52">100*H23*30*12/B23</f>
        <v>58.521809369951534</v>
      </c>
      <c r="AA23" s="4">
        <f t="shared" si="52"/>
        <v>15.654175725796138</v>
      </c>
      <c r="AB23" s="4">
        <f t="shared" si="52"/>
        <v>23.848554772673431</v>
      </c>
      <c r="AC23" s="4">
        <f t="shared" si="52"/>
        <v>0</v>
      </c>
      <c r="AD23" s="4">
        <f t="shared" si="52"/>
        <v>30.649977378771137</v>
      </c>
    </row>
    <row r="24" spans="1:30" ht="15.75" customHeight="1">
      <c r="A24" s="2">
        <v>43663</v>
      </c>
      <c r="B24" s="6">
        <v>17716200</v>
      </c>
      <c r="C24" s="6">
        <v>117299</v>
      </c>
      <c r="D24" s="6">
        <v>31547597</v>
      </c>
      <c r="E24" s="6">
        <v>9065247</v>
      </c>
      <c r="F24" s="4">
        <f t="shared" si="40"/>
        <v>58446343</v>
      </c>
      <c r="G24" s="4"/>
      <c r="H24" s="4">
        <f t="shared" si="2"/>
        <v>-11960</v>
      </c>
      <c r="I24" s="4">
        <f t="shared" si="3"/>
        <v>14</v>
      </c>
      <c r="J24" s="4">
        <f t="shared" si="4"/>
        <v>3044</v>
      </c>
      <c r="K24" s="4">
        <f t="shared" si="5"/>
        <v>1303</v>
      </c>
      <c r="L24" s="4">
        <f t="shared" si="6"/>
        <v>-7599</v>
      </c>
      <c r="M24" s="4"/>
      <c r="N24" s="4">
        <v>0</v>
      </c>
      <c r="O24" s="4">
        <v>0</v>
      </c>
      <c r="P24" s="4">
        <v>0</v>
      </c>
      <c r="Q24" s="4">
        <v>0</v>
      </c>
      <c r="R24" s="4">
        <f t="shared" si="7"/>
        <v>0</v>
      </c>
      <c r="S24" s="4"/>
      <c r="T24" s="4">
        <f t="shared" ref="T24:W24" si="53">+T23+H23</f>
        <v>101265</v>
      </c>
      <c r="U24" s="4">
        <f t="shared" si="53"/>
        <v>601</v>
      </c>
      <c r="V24" s="4">
        <f t="shared" si="53"/>
        <v>140641</v>
      </c>
      <c r="W24" s="4">
        <f t="shared" si="53"/>
        <v>163944</v>
      </c>
      <c r="X24" s="4">
        <f t="shared" si="9"/>
        <v>406451</v>
      </c>
      <c r="Y24" s="4"/>
      <c r="Z24" s="4">
        <f t="shared" ref="Z24:AD24" si="54">100*H24*30*12/B24</f>
        <v>-24.303180140210653</v>
      </c>
      <c r="AA24" s="4">
        <f t="shared" si="54"/>
        <v>4.2967118219251654</v>
      </c>
      <c r="AB24" s="4">
        <f t="shared" si="54"/>
        <v>3.4736084653293879</v>
      </c>
      <c r="AC24" s="4">
        <f t="shared" si="54"/>
        <v>5.1744866962808622</v>
      </c>
      <c r="AD24" s="4">
        <f t="shared" si="54"/>
        <v>-4.6806008033727622</v>
      </c>
    </row>
    <row r="25" spans="1:30" ht="15.75" customHeight="1">
      <c r="A25" s="2">
        <v>43664</v>
      </c>
      <c r="B25" s="6">
        <v>17743794</v>
      </c>
      <c r="C25" s="6">
        <v>117334</v>
      </c>
      <c r="D25" s="6">
        <v>31563879</v>
      </c>
      <c r="E25" s="6">
        <v>9058852</v>
      </c>
      <c r="F25" s="4">
        <f t="shared" si="40"/>
        <v>58483859</v>
      </c>
      <c r="G25" s="4"/>
      <c r="H25" s="4">
        <f t="shared" si="2"/>
        <v>27594</v>
      </c>
      <c r="I25" s="4">
        <f t="shared" si="3"/>
        <v>35</v>
      </c>
      <c r="J25" s="4">
        <f t="shared" si="4"/>
        <v>16282</v>
      </c>
      <c r="K25" s="4">
        <f t="shared" si="5"/>
        <v>-6395</v>
      </c>
      <c r="L25" s="4">
        <f t="shared" si="6"/>
        <v>37516</v>
      </c>
      <c r="M25" s="4"/>
      <c r="N25" s="4">
        <v>0</v>
      </c>
      <c r="O25" s="4">
        <v>0</v>
      </c>
      <c r="P25" s="4">
        <v>0</v>
      </c>
      <c r="Q25" s="4">
        <v>0</v>
      </c>
      <c r="R25" s="4">
        <f t="shared" si="7"/>
        <v>0</v>
      </c>
      <c r="S25" s="4"/>
      <c r="T25" s="4">
        <f t="shared" ref="T25:W25" si="55">+T24+H24</f>
        <v>89305</v>
      </c>
      <c r="U25" s="4">
        <f t="shared" si="55"/>
        <v>615</v>
      </c>
      <c r="V25" s="4">
        <f t="shared" si="55"/>
        <v>143685</v>
      </c>
      <c r="W25" s="4">
        <f t="shared" si="55"/>
        <v>165247</v>
      </c>
      <c r="X25" s="4">
        <f t="shared" si="9"/>
        <v>398852</v>
      </c>
      <c r="Y25" s="4"/>
      <c r="Z25" s="4">
        <f t="shared" ref="Z25:AD25" si="56">100*H25*30*12/B25</f>
        <v>55.984869977638375</v>
      </c>
      <c r="AA25" s="4">
        <f t="shared" si="56"/>
        <v>10.7385753490037</v>
      </c>
      <c r="AB25" s="4">
        <f t="shared" si="56"/>
        <v>18.570341116819009</v>
      </c>
      <c r="AC25" s="4">
        <f t="shared" si="56"/>
        <v>-25.413816231902231</v>
      </c>
      <c r="AD25" s="4">
        <f t="shared" si="56"/>
        <v>23.093140963902535</v>
      </c>
    </row>
    <row r="26" spans="1:30" ht="15.75" customHeight="1">
      <c r="A26" s="2">
        <v>43665</v>
      </c>
      <c r="B26" s="6">
        <v>17737891</v>
      </c>
      <c r="C26" s="6">
        <v>117345</v>
      </c>
      <c r="D26" s="6">
        <v>31565632</v>
      </c>
      <c r="E26" s="6">
        <v>9002211</v>
      </c>
      <c r="F26" s="4">
        <f t="shared" si="40"/>
        <v>58423079</v>
      </c>
      <c r="G26" s="4"/>
      <c r="H26" s="4">
        <f t="shared" si="2"/>
        <v>-5903</v>
      </c>
      <c r="I26" s="4">
        <f t="shared" si="3"/>
        <v>11</v>
      </c>
      <c r="J26" s="4">
        <f t="shared" si="4"/>
        <v>1753</v>
      </c>
      <c r="K26" s="4">
        <f t="shared" si="5"/>
        <v>-56641</v>
      </c>
      <c r="L26" s="4">
        <f t="shared" si="6"/>
        <v>-60780</v>
      </c>
      <c r="M26" s="4"/>
      <c r="N26" s="4">
        <v>0</v>
      </c>
      <c r="O26" s="4">
        <v>0</v>
      </c>
      <c r="P26" s="4">
        <v>0</v>
      </c>
      <c r="Q26" s="4">
        <v>0</v>
      </c>
      <c r="R26" s="4">
        <f t="shared" si="7"/>
        <v>0</v>
      </c>
      <c r="S26" s="4"/>
      <c r="T26" s="4">
        <f t="shared" ref="T26:W26" si="57">+T25+H25</f>
        <v>116899</v>
      </c>
      <c r="U26" s="4">
        <f t="shared" si="57"/>
        <v>650</v>
      </c>
      <c r="V26" s="4">
        <f t="shared" si="57"/>
        <v>159967</v>
      </c>
      <c r="W26" s="4">
        <f t="shared" si="57"/>
        <v>158852</v>
      </c>
      <c r="X26" s="4">
        <f t="shared" si="9"/>
        <v>436368</v>
      </c>
      <c r="Y26" s="4"/>
      <c r="Z26" s="4">
        <f t="shared" ref="Z26:AD26" si="58">100*H26*30*12/B26</f>
        <v>-11.980454722604847</v>
      </c>
      <c r="AA26" s="4">
        <f t="shared" si="58"/>
        <v>3.3746644509778858</v>
      </c>
      <c r="AB26" s="4">
        <f t="shared" si="58"/>
        <v>1.9992629959064339</v>
      </c>
      <c r="AC26" s="4">
        <f t="shared" si="58"/>
        <v>-226.5083544475907</v>
      </c>
      <c r="AD26" s="4">
        <f t="shared" si="58"/>
        <v>-37.452322565881886</v>
      </c>
    </row>
    <row r="27" spans="1:30" ht="15.75" customHeight="1">
      <c r="A27" s="2">
        <v>43666</v>
      </c>
      <c r="B27" s="6">
        <v>17776898</v>
      </c>
      <c r="C27" s="6">
        <v>117389</v>
      </c>
      <c r="D27" s="6">
        <v>31582550</v>
      </c>
      <c r="E27" s="6">
        <v>9038578</v>
      </c>
      <c r="F27" s="4">
        <f t="shared" si="40"/>
        <v>58515415</v>
      </c>
      <c r="G27" s="4"/>
      <c r="H27" s="4">
        <f t="shared" si="2"/>
        <v>39007</v>
      </c>
      <c r="I27" s="4">
        <f t="shared" si="3"/>
        <v>44</v>
      </c>
      <c r="J27" s="4">
        <f t="shared" si="4"/>
        <v>16918</v>
      </c>
      <c r="K27" s="4">
        <f t="shared" si="5"/>
        <v>36367</v>
      </c>
      <c r="L27" s="4">
        <f t="shared" si="6"/>
        <v>92336</v>
      </c>
      <c r="M27" s="4"/>
      <c r="N27" s="4">
        <v>0</v>
      </c>
      <c r="O27" s="4">
        <v>0</v>
      </c>
      <c r="P27" s="4">
        <v>0</v>
      </c>
      <c r="Q27" s="4">
        <v>0</v>
      </c>
      <c r="R27" s="4">
        <f t="shared" si="7"/>
        <v>0</v>
      </c>
      <c r="S27" s="4"/>
      <c r="T27" s="4">
        <f t="shared" ref="T27:W27" si="59">+T26+H26</f>
        <v>110996</v>
      </c>
      <c r="U27" s="4">
        <f t="shared" si="59"/>
        <v>661</v>
      </c>
      <c r="V27" s="4">
        <f t="shared" si="59"/>
        <v>161720</v>
      </c>
      <c r="W27" s="4">
        <f t="shared" si="59"/>
        <v>102211</v>
      </c>
      <c r="X27" s="4">
        <f t="shared" si="9"/>
        <v>375588</v>
      </c>
      <c r="Y27" s="4"/>
      <c r="Z27" s="4">
        <f t="shared" ref="Z27:AD27" si="60">100*H27*30*12/B27</f>
        <v>78.993084170252871</v>
      </c>
      <c r="AA27" s="4">
        <f t="shared" si="60"/>
        <v>13.493598207668521</v>
      </c>
      <c r="AB27" s="4">
        <f t="shared" si="60"/>
        <v>19.284319980495557</v>
      </c>
      <c r="AC27" s="4">
        <f t="shared" si="60"/>
        <v>144.84712086348097</v>
      </c>
      <c r="AD27" s="4">
        <f t="shared" si="60"/>
        <v>56.807184910164267</v>
      </c>
    </row>
    <row r="28" spans="1:30" ht="15.75" customHeight="1">
      <c r="A28" s="2">
        <v>43667</v>
      </c>
      <c r="B28" s="6">
        <v>17781497</v>
      </c>
      <c r="C28" s="6">
        <v>117416</v>
      </c>
      <c r="D28" s="6">
        <v>31590150</v>
      </c>
      <c r="E28" s="6">
        <v>9038578</v>
      </c>
      <c r="F28" s="4">
        <f t="shared" si="40"/>
        <v>58527641</v>
      </c>
      <c r="G28" s="4"/>
      <c r="H28" s="4">
        <f t="shared" si="2"/>
        <v>4599</v>
      </c>
      <c r="I28" s="4">
        <f t="shared" si="3"/>
        <v>27</v>
      </c>
      <c r="J28" s="4">
        <f t="shared" si="4"/>
        <v>7600</v>
      </c>
      <c r="K28" s="4">
        <f t="shared" si="5"/>
        <v>0</v>
      </c>
      <c r="L28" s="4">
        <f t="shared" si="6"/>
        <v>12226</v>
      </c>
      <c r="M28" s="4"/>
      <c r="N28" s="4">
        <v>0</v>
      </c>
      <c r="O28" s="4">
        <v>0</v>
      </c>
      <c r="P28" s="4">
        <v>0</v>
      </c>
      <c r="Q28" s="4">
        <v>0</v>
      </c>
      <c r="R28" s="4">
        <f t="shared" si="7"/>
        <v>0</v>
      </c>
      <c r="S28" s="4"/>
      <c r="T28" s="4">
        <f t="shared" ref="T28:W28" si="61">+T27+H27</f>
        <v>150003</v>
      </c>
      <c r="U28" s="4">
        <f t="shared" si="61"/>
        <v>705</v>
      </c>
      <c r="V28" s="4">
        <f t="shared" si="61"/>
        <v>178638</v>
      </c>
      <c r="W28" s="4">
        <f t="shared" si="61"/>
        <v>138578</v>
      </c>
      <c r="X28" s="4">
        <f t="shared" si="9"/>
        <v>467924</v>
      </c>
      <c r="Y28" s="4"/>
      <c r="Z28" s="4">
        <f t="shared" ref="Z28:AD28" si="62">100*H28*30*12/B28</f>
        <v>9.3110270749420021</v>
      </c>
      <c r="AA28" s="4">
        <f t="shared" si="62"/>
        <v>8.278258499693397</v>
      </c>
      <c r="AB28" s="4">
        <f t="shared" si="62"/>
        <v>8.6609275359566187</v>
      </c>
      <c r="AC28" s="4">
        <f t="shared" si="62"/>
        <v>0</v>
      </c>
      <c r="AD28" s="4">
        <f t="shared" si="62"/>
        <v>7.5201390741171341</v>
      </c>
    </row>
    <row r="29" spans="1:30" ht="15.75" customHeight="1">
      <c r="A29" s="2">
        <v>43668</v>
      </c>
      <c r="B29" s="6">
        <v>17781497</v>
      </c>
      <c r="C29" s="6">
        <v>117416</v>
      </c>
      <c r="D29" s="6">
        <v>31590150</v>
      </c>
      <c r="E29" s="6">
        <v>9038578</v>
      </c>
      <c r="F29" s="4">
        <f t="shared" si="40"/>
        <v>58527641</v>
      </c>
      <c r="G29" s="4"/>
      <c r="H29" s="4">
        <f t="shared" si="2"/>
        <v>0</v>
      </c>
      <c r="I29" s="4">
        <f t="shared" si="3"/>
        <v>0</v>
      </c>
      <c r="J29" s="4">
        <f t="shared" si="4"/>
        <v>0</v>
      </c>
      <c r="K29" s="4">
        <f t="shared" si="5"/>
        <v>0</v>
      </c>
      <c r="L29" s="4">
        <f t="shared" si="6"/>
        <v>0</v>
      </c>
      <c r="M29" s="4"/>
      <c r="N29" s="4">
        <v>0</v>
      </c>
      <c r="O29" s="4">
        <v>0</v>
      </c>
      <c r="P29" s="4">
        <v>0</v>
      </c>
      <c r="Q29" s="4">
        <v>0</v>
      </c>
      <c r="R29" s="4">
        <f t="shared" si="7"/>
        <v>0</v>
      </c>
      <c r="S29" s="4"/>
      <c r="T29" s="4">
        <f t="shared" ref="T29:W29" si="63">+T28+H28</f>
        <v>154602</v>
      </c>
      <c r="U29" s="4">
        <f t="shared" si="63"/>
        <v>732</v>
      </c>
      <c r="V29" s="4">
        <f t="shared" si="63"/>
        <v>186238</v>
      </c>
      <c r="W29" s="4">
        <f t="shared" si="63"/>
        <v>138578</v>
      </c>
      <c r="X29" s="4">
        <f t="shared" si="9"/>
        <v>480150</v>
      </c>
      <c r="Y29" s="4"/>
      <c r="Z29" s="4">
        <f t="shared" ref="Z29:AD29" si="64">100*H29*30*12/B29</f>
        <v>0</v>
      </c>
      <c r="AA29" s="4">
        <f t="shared" si="64"/>
        <v>0</v>
      </c>
      <c r="AB29" s="4">
        <f t="shared" si="64"/>
        <v>0</v>
      </c>
      <c r="AC29" s="4">
        <f t="shared" si="64"/>
        <v>0</v>
      </c>
      <c r="AD29" s="4">
        <f t="shared" si="64"/>
        <v>0</v>
      </c>
    </row>
    <row r="30" spans="1:30" ht="15.75" customHeight="1">
      <c r="A30" s="2">
        <v>43669</v>
      </c>
      <c r="B30" s="6">
        <v>17797218</v>
      </c>
      <c r="C30" s="6">
        <v>117428</v>
      </c>
      <c r="D30" s="6">
        <v>31596843</v>
      </c>
      <c r="E30" s="6">
        <v>9028035</v>
      </c>
      <c r="F30" s="4">
        <f t="shared" si="40"/>
        <v>58539524</v>
      </c>
      <c r="G30" s="4"/>
      <c r="H30" s="4">
        <f t="shared" si="2"/>
        <v>15721</v>
      </c>
      <c r="I30" s="4">
        <f t="shared" si="3"/>
        <v>12</v>
      </c>
      <c r="J30" s="4">
        <f t="shared" si="4"/>
        <v>6693</v>
      </c>
      <c r="K30" s="4">
        <f t="shared" si="5"/>
        <v>-10543</v>
      </c>
      <c r="L30" s="4">
        <f t="shared" si="6"/>
        <v>11883</v>
      </c>
      <c r="M30" s="4"/>
      <c r="N30" s="4">
        <v>0</v>
      </c>
      <c r="O30" s="4">
        <v>0</v>
      </c>
      <c r="P30" s="4">
        <v>0</v>
      </c>
      <c r="Q30" s="4">
        <v>0</v>
      </c>
      <c r="R30" s="4">
        <f t="shared" si="7"/>
        <v>0</v>
      </c>
      <c r="S30" s="4"/>
      <c r="T30" s="4">
        <f t="shared" ref="T30:W30" si="65">+T29+H29</f>
        <v>154602</v>
      </c>
      <c r="U30" s="4">
        <f t="shared" si="65"/>
        <v>732</v>
      </c>
      <c r="V30" s="4">
        <f t="shared" si="65"/>
        <v>186238</v>
      </c>
      <c r="W30" s="4">
        <f t="shared" si="65"/>
        <v>138578</v>
      </c>
      <c r="X30" s="4">
        <f t="shared" si="9"/>
        <v>480150</v>
      </c>
      <c r="Y30" s="4"/>
      <c r="Z30" s="4">
        <f t="shared" ref="Z30:AD30" si="66">100*H30*30*12/B30</f>
        <v>31.800251027997746</v>
      </c>
      <c r="AA30" s="4">
        <f t="shared" si="66"/>
        <v>3.6788500187348845</v>
      </c>
      <c r="AB30" s="4">
        <f t="shared" si="66"/>
        <v>7.6256985547575118</v>
      </c>
      <c r="AC30" s="4">
        <f t="shared" si="66"/>
        <v>-42.041042153691251</v>
      </c>
      <c r="AD30" s="4">
        <f t="shared" si="66"/>
        <v>7.3076781423777888</v>
      </c>
    </row>
    <row r="31" spans="1:30" ht="15.75" customHeight="1">
      <c r="A31" s="2">
        <v>43670</v>
      </c>
      <c r="B31" s="6">
        <v>17800369</v>
      </c>
      <c r="C31" s="6">
        <v>117442</v>
      </c>
      <c r="D31" s="6">
        <v>31602476</v>
      </c>
      <c r="E31" s="6">
        <v>9058242</v>
      </c>
      <c r="F31" s="4">
        <f t="shared" si="40"/>
        <v>58578529</v>
      </c>
      <c r="G31" s="4"/>
      <c r="H31" s="4">
        <f t="shared" si="2"/>
        <v>3151</v>
      </c>
      <c r="I31" s="4">
        <f t="shared" si="3"/>
        <v>14</v>
      </c>
      <c r="J31" s="4">
        <f t="shared" si="4"/>
        <v>5633</v>
      </c>
      <c r="K31" s="4">
        <f t="shared" si="5"/>
        <v>30207</v>
      </c>
      <c r="L31" s="4">
        <f t="shared" si="6"/>
        <v>39005</v>
      </c>
      <c r="M31" s="4"/>
      <c r="N31" s="4">
        <v>0</v>
      </c>
      <c r="O31" s="4">
        <v>0</v>
      </c>
      <c r="P31" s="4">
        <v>0</v>
      </c>
      <c r="Q31" s="4">
        <v>0</v>
      </c>
      <c r="R31" s="4">
        <f t="shared" si="7"/>
        <v>0</v>
      </c>
      <c r="S31" s="4"/>
      <c r="T31" s="4">
        <f t="shared" ref="T31:W31" si="67">+T30+H30</f>
        <v>170323</v>
      </c>
      <c r="U31" s="4">
        <f t="shared" si="67"/>
        <v>744</v>
      </c>
      <c r="V31" s="4">
        <f t="shared" si="67"/>
        <v>192931</v>
      </c>
      <c r="W31" s="4">
        <f t="shared" si="67"/>
        <v>128035</v>
      </c>
      <c r="X31" s="4">
        <f t="shared" si="9"/>
        <v>492033</v>
      </c>
      <c r="Y31" s="4"/>
      <c r="Z31" s="4">
        <f t="shared" ref="Z31:AD31" si="68">100*H31*30*12/B31</f>
        <v>6.3726768810242076</v>
      </c>
      <c r="AA31" s="4">
        <f t="shared" si="68"/>
        <v>4.2914800497266734</v>
      </c>
      <c r="AB31" s="4">
        <f t="shared" si="68"/>
        <v>6.4168389843884386</v>
      </c>
      <c r="AC31" s="4">
        <f t="shared" si="68"/>
        <v>120.05110925497463</v>
      </c>
      <c r="AD31" s="4">
        <f t="shared" si="68"/>
        <v>23.97089896197291</v>
      </c>
    </row>
    <row r="32" spans="1:30" ht="15.75" customHeight="1">
      <c r="A32" s="2">
        <v>43671</v>
      </c>
      <c r="B32" s="6">
        <v>17825122</v>
      </c>
      <c r="C32" s="6">
        <v>117476</v>
      </c>
      <c r="D32" s="6">
        <v>31616425</v>
      </c>
      <c r="E32" s="6">
        <v>9044276</v>
      </c>
      <c r="F32" s="4">
        <f t="shared" si="40"/>
        <v>58603299</v>
      </c>
      <c r="G32" s="4"/>
      <c r="H32" s="4">
        <f t="shared" si="2"/>
        <v>24753</v>
      </c>
      <c r="I32" s="4">
        <f t="shared" si="3"/>
        <v>34</v>
      </c>
      <c r="J32" s="4">
        <f t="shared" si="4"/>
        <v>13949</v>
      </c>
      <c r="K32" s="4">
        <f t="shared" si="5"/>
        <v>-13966</v>
      </c>
      <c r="L32" s="4">
        <f t="shared" si="6"/>
        <v>24770</v>
      </c>
      <c r="M32" s="4"/>
      <c r="N32" s="4">
        <v>0</v>
      </c>
      <c r="O32" s="4">
        <v>0</v>
      </c>
      <c r="P32" s="4">
        <v>0</v>
      </c>
      <c r="Q32" s="4">
        <v>0</v>
      </c>
      <c r="R32" s="4">
        <f t="shared" si="7"/>
        <v>0</v>
      </c>
      <c r="S32" s="4"/>
      <c r="T32" s="4">
        <f t="shared" ref="T32:W32" si="69">+T31+H31</f>
        <v>173474</v>
      </c>
      <c r="U32" s="4">
        <f t="shared" si="69"/>
        <v>758</v>
      </c>
      <c r="V32" s="4">
        <f t="shared" si="69"/>
        <v>198564</v>
      </c>
      <c r="W32" s="4">
        <f t="shared" si="69"/>
        <v>158242</v>
      </c>
      <c r="X32" s="4">
        <f t="shared" si="9"/>
        <v>531038</v>
      </c>
      <c r="Y32" s="4"/>
      <c r="Z32" s="4">
        <f t="shared" ref="Z32:AD32" si="70">100*H32*30*12/B32</f>
        <v>49.991691501466299</v>
      </c>
      <c r="AA32" s="4">
        <f t="shared" si="70"/>
        <v>10.419149443290545</v>
      </c>
      <c r="AB32" s="4">
        <f t="shared" si="70"/>
        <v>15.883010175881681</v>
      </c>
      <c r="AC32" s="4">
        <f t="shared" si="70"/>
        <v>-55.590519351687192</v>
      </c>
      <c r="AD32" s="4">
        <f t="shared" si="70"/>
        <v>15.216208220632767</v>
      </c>
    </row>
    <row r="33" spans="1:30" ht="15.75" customHeight="1">
      <c r="A33" s="2">
        <v>43672</v>
      </c>
      <c r="B33" s="6">
        <v>17812120</v>
      </c>
      <c r="C33" s="6">
        <v>117496</v>
      </c>
      <c r="D33" s="6">
        <v>31619664</v>
      </c>
      <c r="E33" s="6">
        <v>9054061</v>
      </c>
      <c r="F33" s="4">
        <f t="shared" si="40"/>
        <v>58603341</v>
      </c>
      <c r="G33" s="4"/>
      <c r="H33" s="4">
        <f t="shared" si="2"/>
        <v>-13002</v>
      </c>
      <c r="I33" s="4">
        <f t="shared" si="3"/>
        <v>20</v>
      </c>
      <c r="J33" s="4">
        <f t="shared" si="4"/>
        <v>3239</v>
      </c>
      <c r="K33" s="4">
        <f t="shared" si="5"/>
        <v>9785</v>
      </c>
      <c r="L33" s="4">
        <f t="shared" si="6"/>
        <v>42</v>
      </c>
      <c r="M33" s="4"/>
      <c r="N33" s="4">
        <v>0</v>
      </c>
      <c r="O33" s="4">
        <v>0</v>
      </c>
      <c r="P33" s="4">
        <v>0</v>
      </c>
      <c r="Q33" s="4">
        <v>0</v>
      </c>
      <c r="R33" s="4">
        <f t="shared" si="7"/>
        <v>0</v>
      </c>
      <c r="S33" s="4"/>
      <c r="T33" s="4">
        <f t="shared" ref="T33:W33" si="71">+T32+H32</f>
        <v>198227</v>
      </c>
      <c r="U33" s="4">
        <f t="shared" si="71"/>
        <v>792</v>
      </c>
      <c r="V33" s="4">
        <f t="shared" si="71"/>
        <v>212513</v>
      </c>
      <c r="W33" s="4">
        <f t="shared" si="71"/>
        <v>144276</v>
      </c>
      <c r="X33" s="4">
        <f t="shared" si="9"/>
        <v>555808</v>
      </c>
      <c r="Y33" s="4"/>
      <c r="Z33" s="4">
        <f t="shared" ref="Z33:AD33" si="72">100*H33*30*12/B33</f>
        <v>-26.278286919243751</v>
      </c>
      <c r="AA33" s="4">
        <f t="shared" si="72"/>
        <v>6.1278681827466466</v>
      </c>
      <c r="AB33" s="4">
        <f t="shared" si="72"/>
        <v>3.6877052203970289</v>
      </c>
      <c r="AC33" s="4">
        <f t="shared" si="72"/>
        <v>38.906298510690398</v>
      </c>
      <c r="AD33" s="4">
        <f t="shared" si="72"/>
        <v>2.5800576796466263E-2</v>
      </c>
    </row>
    <row r="34" spans="1:30" ht="15.75" customHeight="1">
      <c r="A34" s="2">
        <v>43673</v>
      </c>
      <c r="B34" s="6">
        <v>17831211</v>
      </c>
      <c r="C34" s="6">
        <v>117522</v>
      </c>
      <c r="D34" s="6">
        <v>31635787</v>
      </c>
      <c r="E34" s="6">
        <v>9023483</v>
      </c>
      <c r="F34" s="4">
        <f t="shared" si="40"/>
        <v>58608003</v>
      </c>
      <c r="G34" s="4"/>
      <c r="H34" s="4">
        <f t="shared" si="2"/>
        <v>19091</v>
      </c>
      <c r="I34" s="4">
        <f t="shared" si="3"/>
        <v>26</v>
      </c>
      <c r="J34" s="4">
        <f t="shared" si="4"/>
        <v>16123</v>
      </c>
      <c r="K34" s="4">
        <f t="shared" si="5"/>
        <v>-30578</v>
      </c>
      <c r="L34" s="4">
        <f t="shared" si="6"/>
        <v>4662</v>
      </c>
      <c r="M34" s="4"/>
      <c r="N34" s="4">
        <v>0</v>
      </c>
      <c r="O34" s="4">
        <v>0</v>
      </c>
      <c r="P34" s="4">
        <v>0</v>
      </c>
      <c r="Q34" s="4">
        <v>0</v>
      </c>
      <c r="R34" s="4">
        <f t="shared" si="7"/>
        <v>0</v>
      </c>
      <c r="S34" s="4"/>
      <c r="T34" s="4">
        <f t="shared" ref="T34:W34" si="73">+T33+H33</f>
        <v>185225</v>
      </c>
      <c r="U34" s="4">
        <f t="shared" si="73"/>
        <v>812</v>
      </c>
      <c r="V34" s="4">
        <f t="shared" si="73"/>
        <v>215752</v>
      </c>
      <c r="W34" s="4">
        <f t="shared" si="73"/>
        <v>154061</v>
      </c>
      <c r="X34" s="4">
        <f t="shared" si="9"/>
        <v>555850</v>
      </c>
      <c r="Y34" s="4"/>
      <c r="Z34" s="4">
        <f t="shared" ref="Z34:AD34" si="74">100*H34*30*12/B34</f>
        <v>38.543428149664095</v>
      </c>
      <c r="AA34" s="4">
        <f t="shared" si="74"/>
        <v>7.9644662275999387</v>
      </c>
      <c r="AB34" s="4">
        <f t="shared" si="74"/>
        <v>18.347196483526709</v>
      </c>
      <c r="AC34" s="4">
        <f t="shared" si="74"/>
        <v>-121.99369134955981</v>
      </c>
      <c r="AD34" s="4">
        <f t="shared" si="74"/>
        <v>2.8636362170538381</v>
      </c>
    </row>
    <row r="35" spans="1:30" ht="15.75" customHeight="1">
      <c r="A35" s="2">
        <v>43674</v>
      </c>
      <c r="B35" s="6">
        <v>17833494</v>
      </c>
      <c r="C35" s="6">
        <v>117535</v>
      </c>
      <c r="D35" s="6">
        <v>31639528</v>
      </c>
      <c r="E35" s="6">
        <v>9023483</v>
      </c>
      <c r="F35" s="4">
        <f t="shared" si="40"/>
        <v>58614040</v>
      </c>
      <c r="G35" s="4"/>
      <c r="H35" s="4">
        <f t="shared" si="2"/>
        <v>2283</v>
      </c>
      <c r="I35" s="4">
        <f t="shared" si="3"/>
        <v>13</v>
      </c>
      <c r="J35" s="4">
        <f t="shared" si="4"/>
        <v>3741</v>
      </c>
      <c r="K35" s="4">
        <f t="shared" si="5"/>
        <v>0</v>
      </c>
      <c r="L35" s="4">
        <f t="shared" si="6"/>
        <v>6037</v>
      </c>
      <c r="M35" s="4"/>
      <c r="N35" s="4">
        <v>0</v>
      </c>
      <c r="O35" s="4">
        <v>0</v>
      </c>
      <c r="P35" s="4">
        <v>0</v>
      </c>
      <c r="Q35" s="4">
        <v>0</v>
      </c>
      <c r="R35" s="4">
        <f t="shared" si="7"/>
        <v>0</v>
      </c>
      <c r="S35" s="4"/>
      <c r="T35" s="4">
        <f t="shared" ref="T35:W50" si="75">+T34+H34</f>
        <v>204316</v>
      </c>
      <c r="U35" s="4">
        <f t="shared" si="75"/>
        <v>838</v>
      </c>
      <c r="V35" s="4">
        <f t="shared" si="75"/>
        <v>231875</v>
      </c>
      <c r="W35" s="4">
        <f t="shared" si="75"/>
        <v>123483</v>
      </c>
      <c r="X35" s="4">
        <f t="shared" si="9"/>
        <v>560512</v>
      </c>
      <c r="Y35" s="4"/>
      <c r="Z35" s="4">
        <f t="shared" ref="Z35:AD46" si="76">100*H35*30*12/B35</f>
        <v>4.6086313764425526</v>
      </c>
      <c r="AA35" s="4">
        <f t="shared" si="76"/>
        <v>3.9817926575062748</v>
      </c>
      <c r="AB35" s="4">
        <f t="shared" si="76"/>
        <v>4.2565742447232457</v>
      </c>
      <c r="AC35" s="4">
        <f t="shared" si="76"/>
        <v>0</v>
      </c>
      <c r="AD35" s="4">
        <f t="shared" si="76"/>
        <v>3.7078488362173978</v>
      </c>
    </row>
    <row r="36" spans="1:30" ht="15.75" customHeight="1">
      <c r="A36" s="10">
        <v>43675</v>
      </c>
      <c r="B36" s="3">
        <v>17835796</v>
      </c>
      <c r="C36" s="3">
        <v>117548</v>
      </c>
      <c r="D36" s="3">
        <v>31643349</v>
      </c>
      <c r="E36" s="3">
        <f>+E35</f>
        <v>9023483</v>
      </c>
      <c r="F36" s="4">
        <f t="shared" ref="F36:F65" si="77">+SUM(B36:E36)</f>
        <v>58620176</v>
      </c>
      <c r="G36" s="4"/>
      <c r="H36" s="4">
        <f t="shared" si="2"/>
        <v>2302</v>
      </c>
      <c r="I36" s="4">
        <f t="shared" si="2"/>
        <v>13</v>
      </c>
      <c r="J36" s="4">
        <f t="shared" si="2"/>
        <v>3821</v>
      </c>
      <c r="K36" s="4">
        <f t="shared" si="2"/>
        <v>0</v>
      </c>
      <c r="L36" s="4">
        <f t="shared" ref="L36:L65" si="78">+SUM(H36:K36)</f>
        <v>6136</v>
      </c>
      <c r="M36" s="4"/>
      <c r="N36" s="4">
        <v>0</v>
      </c>
      <c r="O36" s="4">
        <v>0</v>
      </c>
      <c r="P36" s="4">
        <v>0</v>
      </c>
      <c r="Q36" s="4">
        <v>0</v>
      </c>
      <c r="R36" s="4">
        <f t="shared" ref="R36:R65" si="79">+SUM(N36:Q36)</f>
        <v>0</v>
      </c>
      <c r="S36" s="4"/>
      <c r="T36" s="4">
        <f t="shared" si="75"/>
        <v>206599</v>
      </c>
      <c r="U36" s="4">
        <f t="shared" si="75"/>
        <v>851</v>
      </c>
      <c r="V36" s="4">
        <f t="shared" si="75"/>
        <v>235616</v>
      </c>
      <c r="W36" s="4">
        <f t="shared" si="75"/>
        <v>123483</v>
      </c>
      <c r="X36" s="4">
        <f t="shared" si="9"/>
        <v>566549</v>
      </c>
      <c r="Y36" s="4"/>
      <c r="Z36" s="4">
        <f t="shared" si="76"/>
        <v>4.646386401818007</v>
      </c>
      <c r="AA36" s="4">
        <f t="shared" si="76"/>
        <v>3.9813522986354513</v>
      </c>
      <c r="AB36" s="4">
        <f t="shared" si="76"/>
        <v>4.3470746411828909</v>
      </c>
      <c r="AC36" s="4">
        <f t="shared" si="76"/>
        <v>0</v>
      </c>
      <c r="AD36" s="4">
        <f t="shared" si="76"/>
        <v>3.7682589011674068</v>
      </c>
    </row>
    <row r="37" spans="1:30" ht="15.75" customHeight="1">
      <c r="A37" s="10">
        <v>43676</v>
      </c>
      <c r="B37" s="3">
        <v>17806261</v>
      </c>
      <c r="C37" s="3">
        <v>117530</v>
      </c>
      <c r="D37" s="3">
        <v>31628963</v>
      </c>
      <c r="E37" s="3">
        <v>9040755</v>
      </c>
      <c r="F37" s="4">
        <f t="shared" si="77"/>
        <v>58593509</v>
      </c>
      <c r="G37" s="4"/>
      <c r="H37" s="4">
        <f t="shared" si="2"/>
        <v>-29535</v>
      </c>
      <c r="I37" s="4">
        <f t="shared" ref="I37:I43" si="80">+C37-C36-P37</f>
        <v>-18</v>
      </c>
      <c r="J37" s="4">
        <f t="shared" ref="J37:J43" si="81">+D37-D36-O37</f>
        <v>-14386</v>
      </c>
      <c r="K37" s="4">
        <f t="shared" si="2"/>
        <v>17272</v>
      </c>
      <c r="L37" s="4">
        <f t="shared" si="78"/>
        <v>-26667</v>
      </c>
      <c r="M37" s="4"/>
      <c r="N37" s="4">
        <v>0</v>
      </c>
      <c r="O37" s="4">
        <v>0</v>
      </c>
      <c r="P37" s="4">
        <v>0</v>
      </c>
      <c r="Q37" s="4">
        <v>0</v>
      </c>
      <c r="R37" s="4">
        <f t="shared" si="79"/>
        <v>0</v>
      </c>
      <c r="S37" s="4"/>
      <c r="T37" s="4">
        <f t="shared" si="75"/>
        <v>208901</v>
      </c>
      <c r="U37" s="4">
        <f t="shared" si="75"/>
        <v>864</v>
      </c>
      <c r="V37" s="4">
        <f t="shared" si="75"/>
        <v>239437</v>
      </c>
      <c r="W37" s="4">
        <f t="shared" si="75"/>
        <v>123483</v>
      </c>
      <c r="X37" s="4">
        <f t="shared" si="9"/>
        <v>572685</v>
      </c>
      <c r="Y37" s="4"/>
      <c r="Z37" s="4">
        <f t="shared" si="76"/>
        <v>-59.712704424584139</v>
      </c>
      <c r="AA37" s="4">
        <f t="shared" si="76"/>
        <v>-5.5134859184888967</v>
      </c>
      <c r="AB37" s="4">
        <f t="shared" si="76"/>
        <v>-16.374106226625262</v>
      </c>
      <c r="AC37" s="4">
        <f t="shared" si="76"/>
        <v>68.776556825176655</v>
      </c>
      <c r="AD37" s="4">
        <f t="shared" si="76"/>
        <v>-16.384272189603802</v>
      </c>
    </row>
    <row r="38" spans="1:30" ht="15.75" customHeight="1">
      <c r="A38" s="10">
        <v>43677</v>
      </c>
      <c r="B38" s="3">
        <v>17777494</v>
      </c>
      <c r="C38" s="3">
        <v>117534</v>
      </c>
      <c r="D38" s="3">
        <v>31628422</v>
      </c>
      <c r="E38" s="3">
        <v>9007092</v>
      </c>
      <c r="F38" s="4">
        <f t="shared" si="77"/>
        <v>58530542</v>
      </c>
      <c r="G38" s="4"/>
      <c r="H38" s="4">
        <f t="shared" si="2"/>
        <v>-28767</v>
      </c>
      <c r="I38" s="4">
        <f t="shared" si="80"/>
        <v>4</v>
      </c>
      <c r="J38" s="4">
        <f t="shared" si="81"/>
        <v>-541</v>
      </c>
      <c r="K38" s="4">
        <f t="shared" si="2"/>
        <v>-33663</v>
      </c>
      <c r="L38" s="4">
        <f t="shared" si="78"/>
        <v>-62967</v>
      </c>
      <c r="M38" s="4"/>
      <c r="N38" s="4">
        <v>0</v>
      </c>
      <c r="O38" s="4">
        <v>0</v>
      </c>
      <c r="P38" s="4">
        <v>0</v>
      </c>
      <c r="Q38" s="4">
        <v>0</v>
      </c>
      <c r="R38" s="4">
        <f t="shared" si="79"/>
        <v>0</v>
      </c>
      <c r="S38" s="4"/>
      <c r="T38" s="4">
        <f t="shared" si="75"/>
        <v>179366</v>
      </c>
      <c r="U38" s="4">
        <f t="shared" si="75"/>
        <v>846</v>
      </c>
      <c r="V38" s="4">
        <f t="shared" si="75"/>
        <v>225051</v>
      </c>
      <c r="W38" s="4">
        <f t="shared" si="75"/>
        <v>140755</v>
      </c>
      <c r="X38" s="4">
        <f t="shared" si="9"/>
        <v>546018</v>
      </c>
      <c r="Y38" s="4"/>
      <c r="Z38" s="4">
        <f t="shared" si="76"/>
        <v>-58.254104881149168</v>
      </c>
      <c r="AA38" s="4">
        <f t="shared" si="76"/>
        <v>1.2251773954770535</v>
      </c>
      <c r="AB38" s="4">
        <f t="shared" si="76"/>
        <v>-0.61577526694186635</v>
      </c>
      <c r="AC38" s="4">
        <f t="shared" si="76"/>
        <v>-134.54597776951763</v>
      </c>
      <c r="AD38" s="4">
        <f t="shared" si="76"/>
        <v>-38.72870338361124</v>
      </c>
    </row>
    <row r="39" spans="1:30" ht="15.75" customHeight="1">
      <c r="A39" s="10">
        <v>43678</v>
      </c>
      <c r="B39" s="3">
        <v>17789129</v>
      </c>
      <c r="C39" s="3">
        <v>117564</v>
      </c>
      <c r="D39" s="3">
        <v>31637607</v>
      </c>
      <c r="E39" s="3">
        <v>8968010</v>
      </c>
      <c r="F39" s="4">
        <f t="shared" si="77"/>
        <v>58512310</v>
      </c>
      <c r="G39" s="4"/>
      <c r="H39" s="4">
        <f t="shared" si="2"/>
        <v>11635</v>
      </c>
      <c r="I39" s="4">
        <f t="shared" si="80"/>
        <v>30</v>
      </c>
      <c r="J39" s="4">
        <f t="shared" si="81"/>
        <v>9185</v>
      </c>
      <c r="K39" s="4">
        <f t="shared" si="2"/>
        <v>-39082</v>
      </c>
      <c r="L39" s="4">
        <f t="shared" si="78"/>
        <v>-18232</v>
      </c>
      <c r="M39" s="4"/>
      <c r="N39" s="4">
        <v>0</v>
      </c>
      <c r="O39" s="4">
        <v>0</v>
      </c>
      <c r="P39" s="4">
        <v>0</v>
      </c>
      <c r="Q39" s="4">
        <v>0</v>
      </c>
      <c r="R39" s="4">
        <f t="shared" si="79"/>
        <v>0</v>
      </c>
      <c r="S39" s="4"/>
      <c r="T39" s="4">
        <f t="shared" si="75"/>
        <v>150599</v>
      </c>
      <c r="U39" s="4">
        <f t="shared" si="75"/>
        <v>850</v>
      </c>
      <c r="V39" s="4">
        <f t="shared" si="75"/>
        <v>224510</v>
      </c>
      <c r="W39" s="4">
        <f t="shared" si="75"/>
        <v>107092</v>
      </c>
      <c r="X39" s="4">
        <f t="shared" si="9"/>
        <v>483051</v>
      </c>
      <c r="Y39" s="4"/>
      <c r="Z39" s="4">
        <f t="shared" si="76"/>
        <v>23.545840833466325</v>
      </c>
      <c r="AA39" s="4">
        <f t="shared" si="76"/>
        <v>9.1864856588751653</v>
      </c>
      <c r="AB39" s="4">
        <f t="shared" si="76"/>
        <v>10.451485790312775</v>
      </c>
      <c r="AC39" s="4">
        <f t="shared" si="76"/>
        <v>-156.88564129611808</v>
      </c>
      <c r="AD39" s="4">
        <f t="shared" si="76"/>
        <v>-11.217331874267142</v>
      </c>
    </row>
    <row r="40" spans="1:30" ht="15.75" customHeight="1">
      <c r="A40" s="10">
        <v>43679</v>
      </c>
      <c r="B40" s="3">
        <v>17787047</v>
      </c>
      <c r="C40" s="3">
        <v>117582</v>
      </c>
      <c r="D40" s="3">
        <v>31641068</v>
      </c>
      <c r="E40" s="3">
        <v>8909424</v>
      </c>
      <c r="F40" s="4">
        <f t="shared" si="77"/>
        <v>58455121</v>
      </c>
      <c r="G40" s="4"/>
      <c r="H40" s="4">
        <f t="shared" si="2"/>
        <v>-2082</v>
      </c>
      <c r="I40" s="4">
        <f t="shared" si="80"/>
        <v>18</v>
      </c>
      <c r="J40" s="4">
        <f t="shared" si="81"/>
        <v>3461</v>
      </c>
      <c r="K40" s="4">
        <f t="shared" si="2"/>
        <v>-58586</v>
      </c>
      <c r="L40" s="4">
        <f t="shared" si="78"/>
        <v>-57189</v>
      </c>
      <c r="M40" s="4"/>
      <c r="N40" s="4">
        <v>0</v>
      </c>
      <c r="O40" s="4">
        <v>0</v>
      </c>
      <c r="P40" s="4">
        <v>0</v>
      </c>
      <c r="Q40" s="4">
        <v>0</v>
      </c>
      <c r="R40" s="4">
        <f t="shared" si="79"/>
        <v>0</v>
      </c>
      <c r="S40" s="4"/>
      <c r="T40" s="4">
        <f t="shared" si="75"/>
        <v>162234</v>
      </c>
      <c r="U40" s="4">
        <f t="shared" si="75"/>
        <v>880</v>
      </c>
      <c r="V40" s="4">
        <f t="shared" si="75"/>
        <v>233695</v>
      </c>
      <c r="W40" s="4">
        <f t="shared" si="75"/>
        <v>68010</v>
      </c>
      <c r="X40" s="4">
        <f t="shared" si="9"/>
        <v>464819</v>
      </c>
      <c r="Y40" s="4"/>
      <c r="Z40" s="4">
        <f t="shared" si="76"/>
        <v>-4.2138529234223085</v>
      </c>
      <c r="AA40" s="4">
        <f t="shared" si="76"/>
        <v>5.5110476093279583</v>
      </c>
      <c r="AB40" s="4">
        <f t="shared" si="76"/>
        <v>3.9377937558871277</v>
      </c>
      <c r="AC40" s="4">
        <f t="shared" si="76"/>
        <v>-236.72641463690582</v>
      </c>
      <c r="AD40" s="4">
        <f t="shared" si="76"/>
        <v>-35.220250420831391</v>
      </c>
    </row>
    <row r="41" spans="1:30" ht="15.75" customHeight="1">
      <c r="A41" s="10">
        <v>43680</v>
      </c>
      <c r="B41" s="3">
        <v>17811204</v>
      </c>
      <c r="C41" s="3">
        <v>117617</v>
      </c>
      <c r="D41" s="3">
        <v>31648961</v>
      </c>
      <c r="E41" s="3">
        <v>8916932</v>
      </c>
      <c r="F41" s="4">
        <f t="shared" si="77"/>
        <v>58494714</v>
      </c>
      <c r="G41" s="4"/>
      <c r="H41" s="4">
        <f t="shared" si="2"/>
        <v>24157</v>
      </c>
      <c r="I41" s="4">
        <f t="shared" si="80"/>
        <v>35</v>
      </c>
      <c r="J41" s="4">
        <f t="shared" si="81"/>
        <v>7893</v>
      </c>
      <c r="K41" s="4">
        <f t="shared" si="2"/>
        <v>7508</v>
      </c>
      <c r="L41" s="4">
        <f t="shared" si="78"/>
        <v>39593</v>
      </c>
      <c r="M41" s="4"/>
      <c r="N41" s="4">
        <v>0</v>
      </c>
      <c r="O41" s="4">
        <v>0</v>
      </c>
      <c r="P41" s="4">
        <v>0</v>
      </c>
      <c r="Q41" s="4">
        <v>0</v>
      </c>
      <c r="R41" s="4">
        <f t="shared" si="79"/>
        <v>0</v>
      </c>
      <c r="S41" s="4"/>
      <c r="T41" s="4">
        <f t="shared" si="75"/>
        <v>160152</v>
      </c>
      <c r="U41" s="4">
        <f t="shared" si="75"/>
        <v>898</v>
      </c>
      <c r="V41" s="4">
        <f t="shared" si="75"/>
        <v>237156</v>
      </c>
      <c r="W41" s="4">
        <f t="shared" si="75"/>
        <v>9424</v>
      </c>
      <c r="X41" s="4">
        <f t="shared" si="9"/>
        <v>407630</v>
      </c>
      <c r="Y41" s="4"/>
      <c r="Z41" s="4">
        <f t="shared" si="76"/>
        <v>48.826120906817977</v>
      </c>
      <c r="AA41" s="4">
        <f t="shared" si="76"/>
        <v>10.712737104330156</v>
      </c>
      <c r="AB41" s="4">
        <f t="shared" si="76"/>
        <v>8.978114637001827</v>
      </c>
      <c r="AC41" s="4">
        <f t="shared" si="76"/>
        <v>30.31177090954602</v>
      </c>
      <c r="AD41" s="4">
        <f t="shared" si="76"/>
        <v>24.367124865333984</v>
      </c>
    </row>
    <row r="42" spans="1:30" ht="15.75" customHeight="1">
      <c r="A42" s="10">
        <v>43681</v>
      </c>
      <c r="B42" s="3">
        <v>17815915</v>
      </c>
      <c r="C42" s="3">
        <v>117643</v>
      </c>
      <c r="D42" s="3">
        <v>31656546</v>
      </c>
      <c r="E42" s="3">
        <f>+E41</f>
        <v>8916932</v>
      </c>
      <c r="F42" s="4">
        <f t="shared" si="77"/>
        <v>58507036</v>
      </c>
      <c r="G42" s="4"/>
      <c r="H42" s="4">
        <f t="shared" si="2"/>
        <v>4711</v>
      </c>
      <c r="I42" s="4">
        <f t="shared" si="80"/>
        <v>26</v>
      </c>
      <c r="J42" s="4">
        <f t="shared" si="81"/>
        <v>7585</v>
      </c>
      <c r="K42" s="4">
        <f t="shared" si="2"/>
        <v>0</v>
      </c>
      <c r="L42" s="4">
        <f t="shared" si="78"/>
        <v>12322</v>
      </c>
      <c r="M42" s="4"/>
      <c r="N42" s="4">
        <v>0</v>
      </c>
      <c r="O42" s="4">
        <v>0</v>
      </c>
      <c r="P42" s="4">
        <v>0</v>
      </c>
      <c r="Q42" s="4">
        <v>0</v>
      </c>
      <c r="R42" s="4">
        <f t="shared" si="79"/>
        <v>0</v>
      </c>
      <c r="S42" s="4"/>
      <c r="T42" s="4">
        <f t="shared" si="75"/>
        <v>184309</v>
      </c>
      <c r="U42" s="4">
        <f t="shared" si="75"/>
        <v>933</v>
      </c>
      <c r="V42" s="4">
        <f t="shared" si="75"/>
        <v>245049</v>
      </c>
      <c r="W42" s="4">
        <f t="shared" si="75"/>
        <v>16932</v>
      </c>
      <c r="X42" s="4">
        <f t="shared" si="9"/>
        <v>447223</v>
      </c>
      <c r="Y42" s="4"/>
      <c r="Z42" s="4">
        <f t="shared" si="76"/>
        <v>9.5193539035182866</v>
      </c>
      <c r="AA42" s="4">
        <f t="shared" si="76"/>
        <v>7.9562744914699559</v>
      </c>
      <c r="AB42" s="4">
        <f t="shared" si="76"/>
        <v>8.6257041434653043</v>
      </c>
      <c r="AC42" s="4">
        <f t="shared" si="76"/>
        <v>0</v>
      </c>
      <c r="AD42" s="4">
        <f t="shared" si="76"/>
        <v>7.5818573342187427</v>
      </c>
    </row>
    <row r="43" spans="1:30" ht="15.75" customHeight="1">
      <c r="A43" s="10">
        <v>43682</v>
      </c>
      <c r="B43" s="3">
        <v>17815915</v>
      </c>
      <c r="C43" s="3">
        <v>117643</v>
      </c>
      <c r="D43" s="3">
        <v>31656546</v>
      </c>
      <c r="E43" s="3">
        <v>8916932</v>
      </c>
      <c r="F43" s="4">
        <f t="shared" si="77"/>
        <v>58507036</v>
      </c>
      <c r="G43" s="4"/>
      <c r="H43" s="4">
        <f t="shared" si="2"/>
        <v>0</v>
      </c>
      <c r="I43" s="4">
        <f t="shared" si="80"/>
        <v>0</v>
      </c>
      <c r="J43" s="4">
        <f t="shared" si="81"/>
        <v>0</v>
      </c>
      <c r="K43" s="4">
        <f t="shared" si="2"/>
        <v>0</v>
      </c>
      <c r="L43" s="4">
        <f t="shared" si="78"/>
        <v>0</v>
      </c>
      <c r="M43" s="4"/>
      <c r="N43" s="4">
        <v>0</v>
      </c>
      <c r="O43" s="4">
        <v>0</v>
      </c>
      <c r="P43" s="4">
        <v>0</v>
      </c>
      <c r="Q43" s="4">
        <v>0</v>
      </c>
      <c r="R43" s="4">
        <f t="shared" si="79"/>
        <v>0</v>
      </c>
      <c r="S43" s="4"/>
      <c r="T43" s="4">
        <f t="shared" si="75"/>
        <v>189020</v>
      </c>
      <c r="U43" s="4">
        <f t="shared" si="75"/>
        <v>959</v>
      </c>
      <c r="V43" s="4">
        <f t="shared" si="75"/>
        <v>252634</v>
      </c>
      <c r="W43" s="4">
        <f t="shared" si="75"/>
        <v>16932</v>
      </c>
      <c r="X43" s="4">
        <f t="shared" si="9"/>
        <v>459545</v>
      </c>
      <c r="Y43" s="4"/>
      <c r="Z43" s="4">
        <f t="shared" si="76"/>
        <v>0</v>
      </c>
      <c r="AA43" s="4">
        <f t="shared" si="76"/>
        <v>0</v>
      </c>
      <c r="AB43" s="4">
        <f t="shared" si="76"/>
        <v>0</v>
      </c>
      <c r="AC43" s="4">
        <f t="shared" si="76"/>
        <v>0</v>
      </c>
      <c r="AD43" s="4">
        <f t="shared" si="76"/>
        <v>0</v>
      </c>
    </row>
    <row r="44" spans="1:30" ht="15.75" customHeight="1">
      <c r="A44" s="10">
        <v>43683</v>
      </c>
      <c r="B44" s="3">
        <f>17771082+700000</f>
        <v>18471082</v>
      </c>
      <c r="C44" s="3">
        <v>117630</v>
      </c>
      <c r="D44" s="3">
        <f>31656546+700000+1400000+500000</f>
        <v>34256546</v>
      </c>
      <c r="E44" s="3">
        <v>9584869</v>
      </c>
      <c r="F44" s="4">
        <f t="shared" si="77"/>
        <v>62430127</v>
      </c>
      <c r="G44" s="4"/>
      <c r="H44" s="4">
        <f t="shared" si="2"/>
        <v>-44833</v>
      </c>
      <c r="I44" s="4">
        <f t="shared" si="2"/>
        <v>-13</v>
      </c>
      <c r="J44" s="4">
        <f t="shared" si="2"/>
        <v>0</v>
      </c>
      <c r="K44" s="4">
        <f t="shared" si="2"/>
        <v>-132063</v>
      </c>
      <c r="L44" s="4">
        <f t="shared" si="78"/>
        <v>-176909</v>
      </c>
      <c r="M44" s="4"/>
      <c r="N44" s="4">
        <v>700000</v>
      </c>
      <c r="O44" s="4">
        <v>0</v>
      </c>
      <c r="P44" s="4">
        <f>700000+1400000+500000</f>
        <v>2600000</v>
      </c>
      <c r="Q44" s="4">
        <v>800000</v>
      </c>
      <c r="R44" s="4">
        <f t="shared" si="79"/>
        <v>4100000</v>
      </c>
      <c r="S44" s="4"/>
      <c r="T44" s="4">
        <f t="shared" si="75"/>
        <v>189020</v>
      </c>
      <c r="U44" s="4">
        <f t="shared" si="75"/>
        <v>959</v>
      </c>
      <c r="V44" s="4">
        <f t="shared" si="75"/>
        <v>252634</v>
      </c>
      <c r="W44" s="4">
        <f t="shared" si="75"/>
        <v>16932</v>
      </c>
      <c r="X44" s="4">
        <f t="shared" si="9"/>
        <v>459545</v>
      </c>
      <c r="Y44" s="4"/>
      <c r="Z44" s="4">
        <f t="shared" si="76"/>
        <v>-87.379180061027284</v>
      </c>
      <c r="AA44" s="4">
        <f t="shared" si="76"/>
        <v>-3.9785768936495791</v>
      </c>
      <c r="AB44" s="4">
        <f t="shared" si="76"/>
        <v>0</v>
      </c>
      <c r="AC44" s="4">
        <f t="shared" si="76"/>
        <v>-496.01804677768678</v>
      </c>
      <c r="AD44" s="4">
        <f t="shared" si="76"/>
        <v>-102.01363197611307</v>
      </c>
    </row>
    <row r="45" spans="1:30" ht="15.75" customHeight="1">
      <c r="A45" s="10">
        <v>43684</v>
      </c>
      <c r="B45" s="3">
        <v>18481799</v>
      </c>
      <c r="C45" s="3">
        <v>117657</v>
      </c>
      <c r="D45" s="3">
        <v>34248406</v>
      </c>
      <c r="E45" s="3">
        <f>8825816+800000</f>
        <v>9625816</v>
      </c>
      <c r="F45" s="4">
        <f t="shared" si="77"/>
        <v>62473678</v>
      </c>
      <c r="G45" s="4"/>
      <c r="H45" s="4">
        <f t="shared" si="2"/>
        <v>10717</v>
      </c>
      <c r="I45" s="4">
        <f t="shared" ref="I45:I65" si="82">+C45-C44-P45</f>
        <v>27</v>
      </c>
      <c r="J45" s="4">
        <f t="shared" ref="J45:J65" si="83">+D45-D44-O45</f>
        <v>-8140</v>
      </c>
      <c r="K45" s="4">
        <f t="shared" si="2"/>
        <v>40947</v>
      </c>
      <c r="L45" s="4">
        <f t="shared" si="78"/>
        <v>43551</v>
      </c>
      <c r="M45" s="4"/>
      <c r="N45" s="4">
        <v>0</v>
      </c>
      <c r="O45" s="4">
        <v>0</v>
      </c>
      <c r="P45" s="4">
        <v>0</v>
      </c>
      <c r="Q45" s="4">
        <v>0</v>
      </c>
      <c r="R45" s="4">
        <f t="shared" si="79"/>
        <v>0</v>
      </c>
      <c r="S45" s="4"/>
      <c r="T45" s="4">
        <f t="shared" si="75"/>
        <v>144187</v>
      </c>
      <c r="U45" s="4">
        <f t="shared" si="75"/>
        <v>946</v>
      </c>
      <c r="V45" s="4">
        <f t="shared" si="75"/>
        <v>252634</v>
      </c>
      <c r="W45" s="4">
        <f t="shared" si="75"/>
        <v>-115131</v>
      </c>
      <c r="X45" s="4">
        <f t="shared" si="9"/>
        <v>282636</v>
      </c>
      <c r="Y45" s="4"/>
      <c r="Z45" s="4">
        <f t="shared" si="76"/>
        <v>20.875240554233926</v>
      </c>
      <c r="AA45" s="4">
        <f t="shared" si="76"/>
        <v>8.2613019199877602</v>
      </c>
      <c r="AB45" s="4">
        <f t="shared" si="76"/>
        <v>-8.5563106207045081</v>
      </c>
      <c r="AC45" s="4">
        <f t="shared" si="76"/>
        <v>153.13943254265405</v>
      </c>
      <c r="AD45" s="4">
        <f t="shared" si="76"/>
        <v>25.095945207516035</v>
      </c>
    </row>
    <row r="46" spans="1:30" ht="15.75" customHeight="1">
      <c r="A46" s="10">
        <v>43685</v>
      </c>
      <c r="B46" s="3">
        <v>18484349</v>
      </c>
      <c r="C46" s="3">
        <v>117670</v>
      </c>
      <c r="D46" s="3">
        <v>34252650</v>
      </c>
      <c r="E46" s="3">
        <v>9625816</v>
      </c>
      <c r="F46" s="4">
        <f t="shared" si="77"/>
        <v>62480485</v>
      </c>
      <c r="G46" s="4"/>
      <c r="H46" s="4">
        <f t="shared" si="2"/>
        <v>2550</v>
      </c>
      <c r="I46" s="4">
        <f t="shared" si="82"/>
        <v>13</v>
      </c>
      <c r="J46" s="4">
        <f t="shared" si="83"/>
        <v>4244</v>
      </c>
      <c r="K46" s="4">
        <f t="shared" si="2"/>
        <v>0</v>
      </c>
      <c r="L46" s="4">
        <f t="shared" si="78"/>
        <v>6807</v>
      </c>
      <c r="M46" s="4"/>
      <c r="N46" s="4">
        <v>0</v>
      </c>
      <c r="O46" s="4">
        <v>0</v>
      </c>
      <c r="P46" s="4">
        <v>0</v>
      </c>
      <c r="Q46" s="4">
        <v>0</v>
      </c>
      <c r="R46" s="4">
        <f t="shared" si="79"/>
        <v>0</v>
      </c>
      <c r="S46" s="4"/>
      <c r="T46" s="4">
        <f t="shared" si="75"/>
        <v>154904</v>
      </c>
      <c r="U46" s="4">
        <f t="shared" si="75"/>
        <v>973</v>
      </c>
      <c r="V46" s="4">
        <f t="shared" si="75"/>
        <v>244494</v>
      </c>
      <c r="W46" s="4">
        <f t="shared" si="75"/>
        <v>-74184</v>
      </c>
      <c r="X46" s="4">
        <f t="shared" si="9"/>
        <v>326187</v>
      </c>
      <c r="Y46" s="4"/>
      <c r="Z46" s="4">
        <f t="shared" si="76"/>
        <v>4.9663637058573178</v>
      </c>
      <c r="AA46" s="4">
        <f t="shared" si="76"/>
        <v>3.9772244412339592</v>
      </c>
      <c r="AB46" s="4">
        <f t="shared" si="76"/>
        <v>4.4605015962268615</v>
      </c>
      <c r="AC46" s="4">
        <f t="shared" si="76"/>
        <v>0</v>
      </c>
      <c r="AD46" s="4">
        <f t="shared" si="76"/>
        <v>3.9220566229599529</v>
      </c>
    </row>
    <row r="47" spans="1:30" ht="15.75" customHeight="1">
      <c r="A47" s="10">
        <v>43686</v>
      </c>
      <c r="B47" s="3">
        <v>18508600</v>
      </c>
      <c r="C47" s="3">
        <v>117698</v>
      </c>
      <c r="D47" s="3">
        <v>34274227</v>
      </c>
      <c r="E47" s="3">
        <f>8929500+800000</f>
        <v>9729500</v>
      </c>
      <c r="F47" s="4">
        <f t="shared" si="77"/>
        <v>62630025</v>
      </c>
      <c r="G47" s="4"/>
      <c r="H47" s="4">
        <f t="shared" si="2"/>
        <v>24251</v>
      </c>
      <c r="I47" s="4">
        <f t="shared" si="82"/>
        <v>28</v>
      </c>
      <c r="J47" s="4">
        <f t="shared" si="83"/>
        <v>21577</v>
      </c>
      <c r="K47" s="4">
        <f t="shared" si="2"/>
        <v>103684</v>
      </c>
      <c r="L47" s="4">
        <f t="shared" si="78"/>
        <v>149540</v>
      </c>
      <c r="M47" s="4"/>
      <c r="N47" s="4">
        <v>0</v>
      </c>
      <c r="O47" s="4">
        <v>0</v>
      </c>
      <c r="P47" s="4">
        <v>0</v>
      </c>
      <c r="Q47" s="4">
        <v>0</v>
      </c>
      <c r="R47" s="4">
        <f t="shared" si="79"/>
        <v>0</v>
      </c>
      <c r="S47" s="4"/>
      <c r="T47" s="4">
        <f t="shared" si="75"/>
        <v>157454</v>
      </c>
      <c r="U47" s="4">
        <f t="shared" si="75"/>
        <v>986</v>
      </c>
      <c r="V47" s="4">
        <f t="shared" si="75"/>
        <v>248738</v>
      </c>
      <c r="W47" s="4">
        <f t="shared" si="75"/>
        <v>-74184</v>
      </c>
      <c r="X47" s="4">
        <f t="shared" si="9"/>
        <v>332994</v>
      </c>
      <c r="Y47" s="4"/>
      <c r="Z47" s="4">
        <f t="shared" ref="Z47:Z110" si="84">100*H47*30*12/B47</f>
        <v>47.169207827712526</v>
      </c>
      <c r="AA47" s="4">
        <f t="shared" ref="AA47:AA110" si="85">100*I47*30*12/C47</f>
        <v>8.5642916617104792</v>
      </c>
      <c r="AB47" s="4">
        <f t="shared" ref="AB47:AB110" si="86">100*J47*30*12/D47</f>
        <v>22.663443292244054</v>
      </c>
      <c r="AC47" s="4">
        <f t="shared" ref="AC47:AC110" si="87">100*K47*30*12/E47</f>
        <v>383.63985816331774</v>
      </c>
      <c r="AD47" s="4">
        <f t="shared" ref="AD47:AD110" si="88">100*L47*30*12/F47</f>
        <v>85.956216686804765</v>
      </c>
    </row>
    <row r="48" spans="1:30" ht="15.75" customHeight="1">
      <c r="A48" s="10">
        <v>43687</v>
      </c>
      <c r="B48" s="3">
        <v>18517382</v>
      </c>
      <c r="C48" s="3">
        <v>117722</v>
      </c>
      <c r="D48" s="3">
        <v>34278091</v>
      </c>
      <c r="E48" s="3">
        <f>8888062+800000</f>
        <v>9688062</v>
      </c>
      <c r="F48" s="4">
        <f t="shared" si="77"/>
        <v>62601257</v>
      </c>
      <c r="G48" s="4"/>
      <c r="H48" s="4">
        <f t="shared" si="2"/>
        <v>8782</v>
      </c>
      <c r="I48" s="4">
        <f t="shared" si="82"/>
        <v>24</v>
      </c>
      <c r="J48" s="4">
        <f t="shared" si="83"/>
        <v>3864</v>
      </c>
      <c r="K48" s="4">
        <f t="shared" si="2"/>
        <v>-41438</v>
      </c>
      <c r="L48" s="4">
        <f t="shared" si="78"/>
        <v>-28768</v>
      </c>
      <c r="M48" s="4"/>
      <c r="N48" s="4">
        <v>0</v>
      </c>
      <c r="O48" s="4">
        <v>0</v>
      </c>
      <c r="P48" s="4">
        <v>0</v>
      </c>
      <c r="Q48" s="4">
        <v>0</v>
      </c>
      <c r="R48" s="4">
        <f t="shared" si="79"/>
        <v>0</v>
      </c>
      <c r="S48" s="4"/>
      <c r="T48" s="4">
        <f t="shared" si="75"/>
        <v>181705</v>
      </c>
      <c r="U48" s="4">
        <f t="shared" si="75"/>
        <v>1014</v>
      </c>
      <c r="V48" s="4">
        <f t="shared" si="75"/>
        <v>270315</v>
      </c>
      <c r="W48" s="4">
        <f t="shared" si="75"/>
        <v>29500</v>
      </c>
      <c r="X48" s="4">
        <f t="shared" si="9"/>
        <v>482534</v>
      </c>
      <c r="Y48" s="4"/>
      <c r="Z48" s="4">
        <f t="shared" si="84"/>
        <v>17.073255819856175</v>
      </c>
      <c r="AA48" s="4">
        <f t="shared" si="85"/>
        <v>7.3393248500705051</v>
      </c>
      <c r="AB48" s="4">
        <f t="shared" si="86"/>
        <v>4.0581023021381206</v>
      </c>
      <c r="AC48" s="4">
        <f t="shared" si="87"/>
        <v>-153.98002201059407</v>
      </c>
      <c r="AD48" s="4">
        <f t="shared" si="88"/>
        <v>-16.543565570895804</v>
      </c>
    </row>
    <row r="49" spans="1:30" ht="15.75" customHeight="1">
      <c r="A49" s="10">
        <v>43688</v>
      </c>
      <c r="B49" s="3">
        <v>18522424</v>
      </c>
      <c r="C49" s="3">
        <v>117748</v>
      </c>
      <c r="D49" s="3">
        <v>34286599</v>
      </c>
      <c r="E49" s="3">
        <f>800000+8887780</f>
        <v>9687780</v>
      </c>
      <c r="F49" s="4">
        <f t="shared" si="77"/>
        <v>62614551</v>
      </c>
      <c r="G49" s="4"/>
      <c r="H49" s="4">
        <f t="shared" si="2"/>
        <v>5042</v>
      </c>
      <c r="I49" s="4">
        <f t="shared" si="82"/>
        <v>26</v>
      </c>
      <c r="J49" s="4">
        <f t="shared" si="83"/>
        <v>8508</v>
      </c>
      <c r="K49" s="4">
        <f t="shared" si="2"/>
        <v>-282</v>
      </c>
      <c r="L49" s="4">
        <f t="shared" si="78"/>
        <v>13294</v>
      </c>
      <c r="M49" s="4"/>
      <c r="N49" s="4">
        <v>0</v>
      </c>
      <c r="O49" s="4">
        <v>0</v>
      </c>
      <c r="P49" s="4">
        <v>0</v>
      </c>
      <c r="Q49" s="4">
        <v>0</v>
      </c>
      <c r="R49" s="4">
        <f t="shared" si="79"/>
        <v>0</v>
      </c>
      <c r="S49" s="4"/>
      <c r="T49" s="4">
        <f t="shared" si="75"/>
        <v>190487</v>
      </c>
      <c r="U49" s="4">
        <f t="shared" si="75"/>
        <v>1038</v>
      </c>
      <c r="V49" s="4">
        <f t="shared" si="75"/>
        <v>274179</v>
      </c>
      <c r="W49" s="4">
        <f t="shared" si="75"/>
        <v>-11938</v>
      </c>
      <c r="X49" s="4">
        <f t="shared" si="9"/>
        <v>453766</v>
      </c>
      <c r="Y49" s="4"/>
      <c r="Z49" s="4">
        <f t="shared" si="84"/>
        <v>9.7995813075005742</v>
      </c>
      <c r="AA49" s="4">
        <f t="shared" si="85"/>
        <v>7.9491796038998537</v>
      </c>
      <c r="AB49" s="4">
        <f t="shared" si="86"/>
        <v>8.9331694870056957</v>
      </c>
      <c r="AC49" s="4">
        <f t="shared" si="87"/>
        <v>-1.0479180988833354</v>
      </c>
      <c r="AD49" s="4">
        <f t="shared" si="88"/>
        <v>7.6433351730015602</v>
      </c>
    </row>
    <row r="50" spans="1:30" ht="15.75" customHeight="1">
      <c r="A50" s="10">
        <v>43689</v>
      </c>
      <c r="B50" s="3">
        <f>18522424-120000</f>
        <v>18402424</v>
      </c>
      <c r="C50" s="3">
        <v>117748</v>
      </c>
      <c r="D50" s="3">
        <v>34286599</v>
      </c>
      <c r="E50" s="3">
        <v>9687780</v>
      </c>
      <c r="F50" s="4">
        <f t="shared" si="77"/>
        <v>62494551</v>
      </c>
      <c r="G50" s="4"/>
      <c r="H50" s="4">
        <f>+B50-B49-N50</f>
        <v>0</v>
      </c>
      <c r="I50" s="4">
        <f>+C50-C49-P50</f>
        <v>0</v>
      </c>
      <c r="J50" s="4">
        <f>+D50-D49-O50</f>
        <v>0</v>
      </c>
      <c r="K50" s="4">
        <f t="shared" si="2"/>
        <v>0</v>
      </c>
      <c r="L50" s="4">
        <f t="shared" si="78"/>
        <v>0</v>
      </c>
      <c r="M50" s="4"/>
      <c r="N50" s="4">
        <v>-120000</v>
      </c>
      <c r="O50" s="4">
        <v>0</v>
      </c>
      <c r="P50" s="4">
        <v>0</v>
      </c>
      <c r="Q50" s="4">
        <v>0</v>
      </c>
      <c r="R50" s="4">
        <f t="shared" si="79"/>
        <v>-120000</v>
      </c>
      <c r="S50" s="4"/>
      <c r="T50" s="4">
        <f>+T49+H49</f>
        <v>195529</v>
      </c>
      <c r="U50" s="4">
        <f t="shared" si="75"/>
        <v>1064</v>
      </c>
      <c r="V50" s="4">
        <f t="shared" si="75"/>
        <v>282687</v>
      </c>
      <c r="W50" s="4">
        <f t="shared" si="75"/>
        <v>-12220</v>
      </c>
      <c r="X50" s="4">
        <f t="shared" si="9"/>
        <v>467060</v>
      </c>
      <c r="Y50" s="4"/>
      <c r="Z50" s="4">
        <f t="shared" si="84"/>
        <v>0</v>
      </c>
      <c r="AA50" s="4">
        <f t="shared" si="85"/>
        <v>0</v>
      </c>
      <c r="AB50" s="4">
        <f t="shared" si="86"/>
        <v>0</v>
      </c>
      <c r="AC50" s="4">
        <f t="shared" si="87"/>
        <v>0</v>
      </c>
      <c r="AD50" s="4">
        <f t="shared" si="88"/>
        <v>0</v>
      </c>
    </row>
    <row r="51" spans="1:30" ht="15.75" customHeight="1">
      <c r="A51" s="10">
        <v>43690</v>
      </c>
      <c r="B51" s="3">
        <v>18363684</v>
      </c>
      <c r="C51" s="3">
        <v>117718</v>
      </c>
      <c r="D51" s="3">
        <v>34263212</v>
      </c>
      <c r="E51" s="3">
        <f>8878103+800000</f>
        <v>9678103</v>
      </c>
      <c r="F51" s="4">
        <f t="shared" si="77"/>
        <v>62422717</v>
      </c>
      <c r="G51" s="4"/>
      <c r="H51" s="4">
        <f t="shared" si="2"/>
        <v>-38740</v>
      </c>
      <c r="I51" s="4">
        <f t="shared" si="82"/>
        <v>-30</v>
      </c>
      <c r="J51" s="4">
        <f t="shared" si="83"/>
        <v>-23387</v>
      </c>
      <c r="K51" s="4">
        <f t="shared" si="2"/>
        <v>-9677</v>
      </c>
      <c r="L51" s="4">
        <f t="shared" si="78"/>
        <v>-71834</v>
      </c>
      <c r="M51" s="4"/>
      <c r="N51" s="4">
        <v>0</v>
      </c>
      <c r="O51" s="4">
        <v>0</v>
      </c>
      <c r="P51" s="4">
        <v>0</v>
      </c>
      <c r="Q51" s="4">
        <v>0</v>
      </c>
      <c r="R51" s="4">
        <f t="shared" si="79"/>
        <v>0</v>
      </c>
      <c r="S51" s="4"/>
      <c r="T51" s="4">
        <f t="shared" ref="T51:W65" si="89">+T50+H50</f>
        <v>195529</v>
      </c>
      <c r="U51" s="4">
        <f t="shared" si="89"/>
        <v>1064</v>
      </c>
      <c r="V51" s="4">
        <f t="shared" si="89"/>
        <v>282687</v>
      </c>
      <c r="W51" s="4">
        <f t="shared" si="89"/>
        <v>-12220</v>
      </c>
      <c r="X51" s="4">
        <f t="shared" si="9"/>
        <v>467060</v>
      </c>
      <c r="Y51" s="4"/>
      <c r="Z51" s="4">
        <f t="shared" si="84"/>
        <v>-75.945545567000607</v>
      </c>
      <c r="AA51" s="4">
        <f t="shared" si="85"/>
        <v>-9.1744677959190604</v>
      </c>
      <c r="AB51" s="4">
        <f t="shared" si="86"/>
        <v>-24.572477326410613</v>
      </c>
      <c r="AC51" s="4">
        <f t="shared" si="87"/>
        <v>-35.995897129840422</v>
      </c>
      <c r="AD51" s="4">
        <f t="shared" si="88"/>
        <v>-41.427610400232979</v>
      </c>
    </row>
    <row r="52" spans="1:30" ht="15.75" customHeight="1">
      <c r="A52" s="10">
        <v>43691</v>
      </c>
      <c r="B52" s="3">
        <v>18405631</v>
      </c>
      <c r="C52" s="3">
        <v>116760</v>
      </c>
      <c r="D52" s="3">
        <v>34291671</v>
      </c>
      <c r="E52" s="3">
        <v>9733345</v>
      </c>
      <c r="F52" s="4">
        <f t="shared" si="77"/>
        <v>62547407</v>
      </c>
      <c r="G52" s="4"/>
      <c r="H52" s="4">
        <f t="shared" si="2"/>
        <v>41947</v>
      </c>
      <c r="I52" s="4">
        <f t="shared" si="82"/>
        <v>-958</v>
      </c>
      <c r="J52" s="4">
        <f t="shared" si="83"/>
        <v>28459</v>
      </c>
      <c r="K52" s="4">
        <f t="shared" si="2"/>
        <v>55242</v>
      </c>
      <c r="L52" s="4">
        <f t="shared" si="78"/>
        <v>124690</v>
      </c>
      <c r="M52" s="4"/>
      <c r="N52" s="4">
        <v>0</v>
      </c>
      <c r="O52" s="4">
        <v>0</v>
      </c>
      <c r="P52" s="4">
        <v>0</v>
      </c>
      <c r="Q52" s="4">
        <v>0</v>
      </c>
      <c r="R52" s="4">
        <f t="shared" si="79"/>
        <v>0</v>
      </c>
      <c r="S52" s="4"/>
      <c r="T52" s="4">
        <f t="shared" si="89"/>
        <v>156789</v>
      </c>
      <c r="U52" s="4">
        <f t="shared" si="89"/>
        <v>1034</v>
      </c>
      <c r="V52" s="4">
        <f t="shared" si="89"/>
        <v>259300</v>
      </c>
      <c r="W52" s="4">
        <f t="shared" si="89"/>
        <v>-21897</v>
      </c>
      <c r="X52" s="4">
        <f t="shared" si="9"/>
        <v>395226</v>
      </c>
      <c r="Y52" s="4"/>
      <c r="Z52" s="4">
        <f t="shared" si="84"/>
        <v>82.045108912593108</v>
      </c>
      <c r="AA52" s="4">
        <f t="shared" si="85"/>
        <v>-295.37512846865366</v>
      </c>
      <c r="AB52" s="4">
        <f t="shared" si="86"/>
        <v>29.876759286533456</v>
      </c>
      <c r="AC52" s="4">
        <f t="shared" si="87"/>
        <v>204.31948112390961</v>
      </c>
      <c r="AD52" s="4">
        <f t="shared" si="88"/>
        <v>71.767003866363311</v>
      </c>
    </row>
    <row r="53" spans="1:30" ht="15.75" customHeight="1">
      <c r="A53" s="10">
        <v>43692</v>
      </c>
      <c r="B53" s="3">
        <v>18420325</v>
      </c>
      <c r="C53" s="3">
        <v>117793</v>
      </c>
      <c r="D53" s="3">
        <v>34298577</v>
      </c>
      <c r="E53" s="3">
        <v>9581313</v>
      </c>
      <c r="F53" s="4">
        <f t="shared" si="77"/>
        <v>62418008</v>
      </c>
      <c r="G53" s="4"/>
      <c r="H53" s="4">
        <f t="shared" si="2"/>
        <v>14694</v>
      </c>
      <c r="I53" s="4">
        <f t="shared" si="82"/>
        <v>1033</v>
      </c>
      <c r="J53" s="4">
        <f t="shared" si="83"/>
        <v>6906</v>
      </c>
      <c r="K53" s="4">
        <f t="shared" si="2"/>
        <v>-152032</v>
      </c>
      <c r="L53" s="4">
        <f t="shared" si="78"/>
        <v>-129399</v>
      </c>
      <c r="M53" s="4"/>
      <c r="N53" s="4">
        <v>0</v>
      </c>
      <c r="O53" s="4">
        <v>0</v>
      </c>
      <c r="P53" s="4">
        <v>0</v>
      </c>
      <c r="Q53" s="4">
        <v>0</v>
      </c>
      <c r="R53" s="4">
        <f t="shared" si="79"/>
        <v>0</v>
      </c>
      <c r="S53" s="4"/>
      <c r="T53" s="4">
        <f t="shared" si="89"/>
        <v>198736</v>
      </c>
      <c r="U53" s="4">
        <f t="shared" si="89"/>
        <v>76</v>
      </c>
      <c r="V53" s="4">
        <f t="shared" si="89"/>
        <v>287759</v>
      </c>
      <c r="W53" s="4">
        <f t="shared" si="89"/>
        <v>33345</v>
      </c>
      <c r="X53" s="4">
        <f t="shared" si="9"/>
        <v>519916</v>
      </c>
      <c r="Y53" s="4"/>
      <c r="Z53" s="4">
        <f t="shared" si="84"/>
        <v>28.71740862335491</v>
      </c>
      <c r="AA53" s="4">
        <f t="shared" si="85"/>
        <v>315.70636625266354</v>
      </c>
      <c r="AB53" s="4">
        <f t="shared" si="86"/>
        <v>7.2485806043790095</v>
      </c>
      <c r="AC53" s="4">
        <f t="shared" si="87"/>
        <v>-571.23193867061855</v>
      </c>
      <c r="AD53" s="4">
        <f t="shared" si="88"/>
        <v>-74.631731278575884</v>
      </c>
    </row>
    <row r="54" spans="1:30" ht="15.75" customHeight="1">
      <c r="A54" s="10">
        <v>43693</v>
      </c>
      <c r="B54" s="3">
        <v>18449876</v>
      </c>
      <c r="C54" s="3">
        <v>117831</v>
      </c>
      <c r="D54" s="3">
        <v>34314777</v>
      </c>
      <c r="E54" s="3">
        <v>9600207</v>
      </c>
      <c r="F54" s="4">
        <f t="shared" si="77"/>
        <v>62482691</v>
      </c>
      <c r="G54" s="4"/>
      <c r="H54" s="4">
        <f t="shared" si="2"/>
        <v>29551</v>
      </c>
      <c r="I54" s="4">
        <f t="shared" si="82"/>
        <v>38</v>
      </c>
      <c r="J54" s="4">
        <f t="shared" si="83"/>
        <v>16200</v>
      </c>
      <c r="K54" s="4">
        <f t="shared" si="2"/>
        <v>18894</v>
      </c>
      <c r="L54" s="4">
        <f t="shared" si="78"/>
        <v>64683</v>
      </c>
      <c r="M54" s="4"/>
      <c r="N54" s="4">
        <v>0</v>
      </c>
      <c r="O54" s="4">
        <v>0</v>
      </c>
      <c r="P54" s="4">
        <v>0</v>
      </c>
      <c r="Q54" s="4">
        <v>0</v>
      </c>
      <c r="R54" s="4">
        <f t="shared" si="79"/>
        <v>0</v>
      </c>
      <c r="S54" s="4"/>
      <c r="T54" s="4">
        <f t="shared" si="89"/>
        <v>213430</v>
      </c>
      <c r="U54" s="4">
        <f t="shared" si="89"/>
        <v>1109</v>
      </c>
      <c r="V54" s="4">
        <f t="shared" si="89"/>
        <v>294665</v>
      </c>
      <c r="W54" s="4">
        <f t="shared" si="89"/>
        <v>-118687</v>
      </c>
      <c r="X54" s="4">
        <f t="shared" si="9"/>
        <v>390517</v>
      </c>
      <c r="Y54" s="4"/>
      <c r="Z54" s="4">
        <f t="shared" si="84"/>
        <v>57.66087533596432</v>
      </c>
      <c r="AA54" s="4">
        <f t="shared" si="85"/>
        <v>11.60984800264786</v>
      </c>
      <c r="AB54" s="4">
        <f t="shared" si="86"/>
        <v>16.995593472747906</v>
      </c>
      <c r="AC54" s="4">
        <f t="shared" si="87"/>
        <v>70.850972275910294</v>
      </c>
      <c r="AD54" s="4">
        <f t="shared" si="88"/>
        <v>37.267729073960659</v>
      </c>
    </row>
    <row r="55" spans="1:30" ht="15.75" customHeight="1">
      <c r="A55" s="10">
        <v>43694</v>
      </c>
      <c r="B55" s="3">
        <v>18470958</v>
      </c>
      <c r="C55" s="3">
        <v>117878</v>
      </c>
      <c r="D55" s="3">
        <v>34335355</v>
      </c>
      <c r="E55" s="3">
        <v>9688375</v>
      </c>
      <c r="F55" s="4">
        <f t="shared" si="77"/>
        <v>62612566</v>
      </c>
      <c r="G55" s="4"/>
      <c r="H55" s="4">
        <f t="shared" si="2"/>
        <v>21082</v>
      </c>
      <c r="I55" s="4">
        <f t="shared" si="82"/>
        <v>47</v>
      </c>
      <c r="J55" s="4">
        <f t="shared" si="83"/>
        <v>20578</v>
      </c>
      <c r="K55" s="4">
        <f t="shared" si="2"/>
        <v>88168</v>
      </c>
      <c r="L55" s="4">
        <f t="shared" si="78"/>
        <v>129875</v>
      </c>
      <c r="M55" s="4"/>
      <c r="N55" s="4">
        <v>0</v>
      </c>
      <c r="O55" s="4">
        <v>0</v>
      </c>
      <c r="P55" s="4">
        <v>0</v>
      </c>
      <c r="Q55" s="4">
        <v>0</v>
      </c>
      <c r="R55" s="4">
        <f t="shared" si="79"/>
        <v>0</v>
      </c>
      <c r="S55" s="4"/>
      <c r="T55" s="4">
        <f t="shared" si="89"/>
        <v>242981</v>
      </c>
      <c r="U55" s="4">
        <f t="shared" si="89"/>
        <v>1147</v>
      </c>
      <c r="V55" s="4">
        <f t="shared" si="89"/>
        <v>310865</v>
      </c>
      <c r="W55" s="4">
        <f t="shared" si="89"/>
        <v>-99793</v>
      </c>
      <c r="X55" s="4">
        <f t="shared" si="9"/>
        <v>455200</v>
      </c>
      <c r="Y55" s="4"/>
      <c r="Z55" s="4">
        <f t="shared" si="84"/>
        <v>41.088935397936588</v>
      </c>
      <c r="AA55" s="4">
        <f t="shared" si="85"/>
        <v>14.353823444578293</v>
      </c>
      <c r="AB55" s="4">
        <f t="shared" si="86"/>
        <v>21.575661588470542</v>
      </c>
      <c r="AC55" s="4">
        <f t="shared" si="87"/>
        <v>327.61407356754876</v>
      </c>
      <c r="AD55" s="4">
        <f t="shared" si="88"/>
        <v>74.673508828882689</v>
      </c>
    </row>
    <row r="56" spans="1:30" ht="15.75" customHeight="1">
      <c r="A56" s="10">
        <v>43695</v>
      </c>
      <c r="B56" s="3">
        <v>17435757</v>
      </c>
      <c r="C56" s="3">
        <v>117904</v>
      </c>
      <c r="D56" s="3">
        <v>34348659</v>
      </c>
      <c r="E56" s="3">
        <v>9687456</v>
      </c>
      <c r="F56" s="4">
        <f t="shared" si="77"/>
        <v>61589776</v>
      </c>
      <c r="G56" s="4"/>
      <c r="H56" s="4">
        <f t="shared" si="2"/>
        <v>4799</v>
      </c>
      <c r="I56" s="4">
        <f t="shared" si="82"/>
        <v>26</v>
      </c>
      <c r="J56" s="4">
        <f t="shared" si="83"/>
        <v>13304</v>
      </c>
      <c r="K56" s="4">
        <f t="shared" si="2"/>
        <v>-919</v>
      </c>
      <c r="L56" s="4">
        <f t="shared" si="78"/>
        <v>17210</v>
      </c>
      <c r="M56" s="4"/>
      <c r="N56" s="4">
        <v>-1040000</v>
      </c>
      <c r="O56" s="4">
        <v>0</v>
      </c>
      <c r="P56" s="4">
        <v>0</v>
      </c>
      <c r="Q56" s="4">
        <v>0</v>
      </c>
      <c r="R56" s="4">
        <f t="shared" si="79"/>
        <v>-1040000</v>
      </c>
      <c r="S56" s="4"/>
      <c r="T56" s="4">
        <f t="shared" si="89"/>
        <v>264063</v>
      </c>
      <c r="U56" s="4">
        <f t="shared" si="89"/>
        <v>1194</v>
      </c>
      <c r="V56" s="4">
        <f t="shared" si="89"/>
        <v>331443</v>
      </c>
      <c r="W56" s="4">
        <f t="shared" si="89"/>
        <v>-11625</v>
      </c>
      <c r="X56" s="4">
        <f t="shared" si="9"/>
        <v>585075</v>
      </c>
      <c r="Y56" s="4"/>
      <c r="Z56" s="4">
        <f t="shared" si="84"/>
        <v>9.9086033373830578</v>
      </c>
      <c r="AA56" s="4">
        <f t="shared" si="85"/>
        <v>7.9386619622743924</v>
      </c>
      <c r="AB56" s="4">
        <f t="shared" si="86"/>
        <v>13.943601117004306</v>
      </c>
      <c r="AC56" s="4">
        <f t="shared" si="87"/>
        <v>-3.4151380919820435</v>
      </c>
      <c r="AD56" s="4">
        <f t="shared" si="88"/>
        <v>10.059461817169135</v>
      </c>
    </row>
    <row r="57" spans="1:30" ht="15.75" customHeight="1">
      <c r="A57" s="10">
        <v>43696</v>
      </c>
      <c r="B57" s="3">
        <f t="shared" ref="B57:E58" si="90">+B56</f>
        <v>17435757</v>
      </c>
      <c r="C57" s="3">
        <f t="shared" si="90"/>
        <v>117904</v>
      </c>
      <c r="D57" s="3">
        <f t="shared" si="90"/>
        <v>34348659</v>
      </c>
      <c r="E57" s="3">
        <f t="shared" si="90"/>
        <v>9687456</v>
      </c>
      <c r="F57" s="4">
        <f t="shared" si="77"/>
        <v>61589776</v>
      </c>
      <c r="G57" s="4"/>
      <c r="H57" s="4">
        <f t="shared" si="2"/>
        <v>0</v>
      </c>
      <c r="I57" s="4">
        <f t="shared" si="82"/>
        <v>0</v>
      </c>
      <c r="J57" s="4">
        <f t="shared" si="83"/>
        <v>0</v>
      </c>
      <c r="K57" s="4">
        <f t="shared" si="2"/>
        <v>0</v>
      </c>
      <c r="L57" s="4">
        <f t="shared" si="78"/>
        <v>0</v>
      </c>
      <c r="M57" s="4"/>
      <c r="N57" s="4">
        <v>0</v>
      </c>
      <c r="O57" s="4">
        <v>0</v>
      </c>
      <c r="P57" s="4">
        <v>0</v>
      </c>
      <c r="Q57" s="4">
        <v>0</v>
      </c>
      <c r="R57" s="4">
        <f t="shared" si="79"/>
        <v>0</v>
      </c>
      <c r="S57" s="4"/>
      <c r="T57" s="4">
        <f t="shared" si="89"/>
        <v>268862</v>
      </c>
      <c r="U57" s="4">
        <f t="shared" si="89"/>
        <v>1220</v>
      </c>
      <c r="V57" s="4">
        <f t="shared" si="89"/>
        <v>344747</v>
      </c>
      <c r="W57" s="4">
        <f t="shared" si="89"/>
        <v>-12544</v>
      </c>
      <c r="X57" s="4">
        <f t="shared" si="9"/>
        <v>602285</v>
      </c>
      <c r="Y57" s="4"/>
      <c r="Z57" s="4">
        <f t="shared" si="84"/>
        <v>0</v>
      </c>
      <c r="AA57" s="4">
        <f t="shared" si="85"/>
        <v>0</v>
      </c>
      <c r="AB57" s="4">
        <f t="shared" si="86"/>
        <v>0</v>
      </c>
      <c r="AC57" s="4">
        <f t="shared" si="87"/>
        <v>0</v>
      </c>
      <c r="AD57" s="4">
        <f t="shared" si="88"/>
        <v>0</v>
      </c>
    </row>
    <row r="58" spans="1:30" ht="15.75" customHeight="1">
      <c r="A58" s="10">
        <v>43697</v>
      </c>
      <c r="B58" s="3">
        <f t="shared" si="90"/>
        <v>17435757</v>
      </c>
      <c r="C58" s="3">
        <f t="shared" si="90"/>
        <v>117904</v>
      </c>
      <c r="D58" s="3">
        <f t="shared" si="90"/>
        <v>34348659</v>
      </c>
      <c r="E58" s="3">
        <f t="shared" si="90"/>
        <v>9687456</v>
      </c>
      <c r="F58" s="4">
        <f t="shared" si="77"/>
        <v>61589776</v>
      </c>
      <c r="G58" s="4"/>
      <c r="H58" s="4">
        <f t="shared" si="2"/>
        <v>0</v>
      </c>
      <c r="I58" s="4">
        <f t="shared" si="82"/>
        <v>0</v>
      </c>
      <c r="J58" s="4">
        <f t="shared" si="83"/>
        <v>0</v>
      </c>
      <c r="K58" s="4">
        <f t="shared" si="2"/>
        <v>0</v>
      </c>
      <c r="L58" s="4">
        <f t="shared" si="78"/>
        <v>0</v>
      </c>
      <c r="M58" s="4"/>
      <c r="N58" s="4">
        <v>0</v>
      </c>
      <c r="O58" s="4">
        <v>0</v>
      </c>
      <c r="P58" s="4">
        <v>0</v>
      </c>
      <c r="Q58" s="4">
        <v>0</v>
      </c>
      <c r="R58" s="4">
        <f t="shared" si="79"/>
        <v>0</v>
      </c>
      <c r="S58" s="4"/>
      <c r="T58" s="4">
        <f t="shared" si="89"/>
        <v>268862</v>
      </c>
      <c r="U58" s="4">
        <f t="shared" si="89"/>
        <v>1220</v>
      </c>
      <c r="V58" s="4">
        <f t="shared" si="89"/>
        <v>344747</v>
      </c>
      <c r="W58" s="4">
        <f t="shared" si="89"/>
        <v>-12544</v>
      </c>
      <c r="X58" s="4">
        <f t="shared" si="9"/>
        <v>602285</v>
      </c>
      <c r="Y58" s="4"/>
      <c r="Z58" s="4">
        <f t="shared" si="84"/>
        <v>0</v>
      </c>
      <c r="AA58" s="4">
        <f t="shared" si="85"/>
        <v>0</v>
      </c>
      <c r="AB58" s="4">
        <f t="shared" si="86"/>
        <v>0</v>
      </c>
      <c r="AC58" s="4">
        <f t="shared" si="87"/>
        <v>0</v>
      </c>
      <c r="AD58" s="4">
        <f t="shared" si="88"/>
        <v>0</v>
      </c>
    </row>
    <row r="59" spans="1:30" ht="15.75" customHeight="1">
      <c r="A59" s="10">
        <v>43698</v>
      </c>
      <c r="B59" s="3">
        <v>17423156</v>
      </c>
      <c r="C59" s="3">
        <v>117917</v>
      </c>
      <c r="D59" s="3">
        <v>34353142</v>
      </c>
      <c r="E59" s="3">
        <v>9699234</v>
      </c>
      <c r="F59" s="4">
        <f t="shared" si="77"/>
        <v>61593449</v>
      </c>
      <c r="G59" s="4"/>
      <c r="H59" s="4">
        <f t="shared" si="2"/>
        <v>-12601</v>
      </c>
      <c r="I59" s="4">
        <f t="shared" si="82"/>
        <v>13</v>
      </c>
      <c r="J59" s="4">
        <f t="shared" si="83"/>
        <v>4483</v>
      </c>
      <c r="K59" s="4">
        <f t="shared" si="2"/>
        <v>11778</v>
      </c>
      <c r="L59" s="4">
        <f t="shared" si="78"/>
        <v>3673</v>
      </c>
      <c r="M59" s="4"/>
      <c r="N59" s="4">
        <v>0</v>
      </c>
      <c r="O59" s="4">
        <v>0</v>
      </c>
      <c r="P59" s="4">
        <v>0</v>
      </c>
      <c r="Q59" s="4">
        <v>0</v>
      </c>
      <c r="R59" s="4">
        <f t="shared" si="79"/>
        <v>0</v>
      </c>
      <c r="S59" s="4"/>
      <c r="T59" s="4">
        <f t="shared" si="89"/>
        <v>268862</v>
      </c>
      <c r="U59" s="4">
        <f t="shared" si="89"/>
        <v>1220</v>
      </c>
      <c r="V59" s="4">
        <f t="shared" si="89"/>
        <v>344747</v>
      </c>
      <c r="W59" s="4">
        <f t="shared" si="89"/>
        <v>-12544</v>
      </c>
      <c r="X59" s="4">
        <f t="shared" si="9"/>
        <v>602285</v>
      </c>
      <c r="Y59" s="4"/>
      <c r="Z59" s="4">
        <f t="shared" si="84"/>
        <v>-26.036385141704521</v>
      </c>
      <c r="AA59" s="4">
        <f t="shared" si="85"/>
        <v>3.9688933741530059</v>
      </c>
      <c r="AB59" s="4">
        <f t="shared" si="86"/>
        <v>4.6979108926921445</v>
      </c>
      <c r="AC59" s="4">
        <f t="shared" si="87"/>
        <v>43.715617130177499</v>
      </c>
      <c r="AD59" s="4">
        <f t="shared" si="88"/>
        <v>2.1467867467528894</v>
      </c>
    </row>
    <row r="60" spans="1:30" ht="15.75" customHeight="1">
      <c r="A60" s="10">
        <v>43699</v>
      </c>
      <c r="B60" s="3">
        <v>17424945</v>
      </c>
      <c r="C60" s="3">
        <v>117906</v>
      </c>
      <c r="D60" s="3">
        <v>34353659</v>
      </c>
      <c r="E60" s="3">
        <f>+E59</f>
        <v>9699234</v>
      </c>
      <c r="F60" s="4">
        <f t="shared" si="77"/>
        <v>61595744</v>
      </c>
      <c r="G60" s="4"/>
      <c r="H60" s="4">
        <f t="shared" si="2"/>
        <v>1789</v>
      </c>
      <c r="I60" s="4">
        <f t="shared" si="82"/>
        <v>-11</v>
      </c>
      <c r="J60" s="4">
        <f t="shared" si="83"/>
        <v>517</v>
      </c>
      <c r="K60" s="4">
        <f t="shared" si="2"/>
        <v>0</v>
      </c>
      <c r="L60" s="4">
        <f t="shared" si="78"/>
        <v>2295</v>
      </c>
      <c r="M60" s="4"/>
      <c r="N60" s="4">
        <v>0</v>
      </c>
      <c r="O60" s="4">
        <v>0</v>
      </c>
      <c r="P60" s="4">
        <v>0</v>
      </c>
      <c r="Q60" s="4">
        <v>0</v>
      </c>
      <c r="R60" s="4">
        <f t="shared" si="79"/>
        <v>0</v>
      </c>
      <c r="S60" s="4"/>
      <c r="T60" s="4">
        <f t="shared" si="89"/>
        <v>256261</v>
      </c>
      <c r="U60" s="4">
        <f t="shared" si="89"/>
        <v>1233</v>
      </c>
      <c r="V60" s="4">
        <f t="shared" si="89"/>
        <v>349230</v>
      </c>
      <c r="W60" s="4">
        <f t="shared" si="89"/>
        <v>-766</v>
      </c>
      <c r="X60" s="4">
        <f t="shared" si="9"/>
        <v>605958</v>
      </c>
      <c r="Y60" s="4"/>
      <c r="Z60" s="4">
        <f t="shared" si="84"/>
        <v>3.6960805328223416</v>
      </c>
      <c r="AA60" s="4">
        <f t="shared" si="85"/>
        <v>-3.3586077044425222</v>
      </c>
      <c r="AB60" s="4">
        <f t="shared" si="86"/>
        <v>0.54177635051916884</v>
      </c>
      <c r="AC60" s="4">
        <f t="shared" si="87"/>
        <v>0</v>
      </c>
      <c r="AD60" s="4">
        <f t="shared" si="88"/>
        <v>1.3413264396968725</v>
      </c>
    </row>
    <row r="61" spans="1:30" ht="15.75" customHeight="1">
      <c r="A61" s="10">
        <v>43700</v>
      </c>
      <c r="B61" s="3">
        <v>17395210</v>
      </c>
      <c r="C61" s="3">
        <v>117897</v>
      </c>
      <c r="D61" s="3">
        <v>34344385</v>
      </c>
      <c r="E61" s="3">
        <v>9604009</v>
      </c>
      <c r="F61" s="4">
        <f t="shared" si="77"/>
        <v>61461501</v>
      </c>
      <c r="G61" s="4"/>
      <c r="H61" s="4">
        <f t="shared" si="2"/>
        <v>-29735</v>
      </c>
      <c r="I61" s="4">
        <f t="shared" si="82"/>
        <v>-9</v>
      </c>
      <c r="J61" s="4">
        <f t="shared" si="83"/>
        <v>-9274</v>
      </c>
      <c r="K61" s="4">
        <f t="shared" si="2"/>
        <v>-95225</v>
      </c>
      <c r="L61" s="4">
        <f t="shared" si="78"/>
        <v>-134243</v>
      </c>
      <c r="M61" s="4"/>
      <c r="N61" s="4">
        <v>0</v>
      </c>
      <c r="O61" s="4">
        <v>0</v>
      </c>
      <c r="P61" s="4">
        <v>0</v>
      </c>
      <c r="Q61" s="4">
        <v>0</v>
      </c>
      <c r="R61" s="4">
        <f t="shared" si="79"/>
        <v>0</v>
      </c>
      <c r="S61" s="4"/>
      <c r="T61" s="4">
        <f t="shared" si="89"/>
        <v>258050</v>
      </c>
      <c r="U61" s="4">
        <f t="shared" si="89"/>
        <v>1222</v>
      </c>
      <c r="V61" s="4">
        <f t="shared" si="89"/>
        <v>349747</v>
      </c>
      <c r="W61" s="4">
        <f t="shared" si="89"/>
        <v>-766</v>
      </c>
      <c r="X61" s="4">
        <f t="shared" si="9"/>
        <v>608253</v>
      </c>
      <c r="Y61" s="4"/>
      <c r="Z61" s="4">
        <f t="shared" si="84"/>
        <v>-61.537630186700824</v>
      </c>
      <c r="AA61" s="4">
        <f t="shared" si="85"/>
        <v>-2.7481615308277565</v>
      </c>
      <c r="AB61" s="4">
        <f t="shared" si="86"/>
        <v>-9.7210650299896191</v>
      </c>
      <c r="AC61" s="4">
        <f t="shared" si="87"/>
        <v>-356.94468841085012</v>
      </c>
      <c r="AD61" s="4">
        <f t="shared" si="88"/>
        <v>-78.630490980036427</v>
      </c>
    </row>
    <row r="62" spans="1:30" ht="15.75" customHeight="1">
      <c r="A62" s="10">
        <v>43701</v>
      </c>
      <c r="B62" s="3">
        <v>17390479</v>
      </c>
      <c r="C62" s="3">
        <v>117926</v>
      </c>
      <c r="D62" s="3">
        <v>34350646</v>
      </c>
      <c r="E62" s="3">
        <v>9544069</v>
      </c>
      <c r="F62" s="4">
        <f t="shared" si="77"/>
        <v>61403120</v>
      </c>
      <c r="G62" s="4"/>
      <c r="H62" s="4">
        <f t="shared" si="2"/>
        <v>-4731</v>
      </c>
      <c r="I62" s="4">
        <f t="shared" si="82"/>
        <v>29</v>
      </c>
      <c r="J62" s="4">
        <f t="shared" si="83"/>
        <v>6261</v>
      </c>
      <c r="K62" s="4">
        <f t="shared" si="2"/>
        <v>-59940</v>
      </c>
      <c r="L62" s="4">
        <f t="shared" si="78"/>
        <v>-58381</v>
      </c>
      <c r="M62" s="4"/>
      <c r="N62" s="4">
        <v>0</v>
      </c>
      <c r="O62" s="4">
        <v>0</v>
      </c>
      <c r="P62" s="4">
        <v>0</v>
      </c>
      <c r="Q62" s="4">
        <v>0</v>
      </c>
      <c r="R62" s="4">
        <f t="shared" si="79"/>
        <v>0</v>
      </c>
      <c r="S62" s="4"/>
      <c r="T62" s="4">
        <f t="shared" si="89"/>
        <v>228315</v>
      </c>
      <c r="U62" s="4">
        <f t="shared" si="89"/>
        <v>1213</v>
      </c>
      <c r="V62" s="4">
        <f t="shared" si="89"/>
        <v>340473</v>
      </c>
      <c r="W62" s="4">
        <f t="shared" si="89"/>
        <v>-95991</v>
      </c>
      <c r="X62" s="4">
        <f t="shared" si="9"/>
        <v>474010</v>
      </c>
      <c r="Y62" s="4"/>
      <c r="Z62" s="4">
        <f t="shared" si="84"/>
        <v>-9.7936347814226394</v>
      </c>
      <c r="AA62" s="4">
        <f t="shared" si="85"/>
        <v>8.8530095144412595</v>
      </c>
      <c r="AB62" s="4">
        <f t="shared" si="86"/>
        <v>6.5616233243473792</v>
      </c>
      <c r="AC62" s="4">
        <f t="shared" si="87"/>
        <v>-226.09224639930829</v>
      </c>
      <c r="AD62" s="4">
        <f t="shared" si="88"/>
        <v>-34.228162998883441</v>
      </c>
    </row>
    <row r="63" spans="1:30" ht="15.75" customHeight="1">
      <c r="A63" s="10">
        <v>43702</v>
      </c>
      <c r="B63" s="3">
        <v>17392743</v>
      </c>
      <c r="C63" s="3">
        <v>117940</v>
      </c>
      <c r="D63" s="3">
        <v>34354831</v>
      </c>
      <c r="E63" s="3">
        <v>9542741</v>
      </c>
      <c r="F63" s="4">
        <f t="shared" si="77"/>
        <v>61408255</v>
      </c>
      <c r="G63" s="4"/>
      <c r="H63" s="4">
        <f t="shared" si="2"/>
        <v>2264</v>
      </c>
      <c r="I63" s="4">
        <f t="shared" si="82"/>
        <v>14</v>
      </c>
      <c r="J63" s="4">
        <f t="shared" si="83"/>
        <v>4185</v>
      </c>
      <c r="K63" s="4">
        <f t="shared" si="2"/>
        <v>-1328</v>
      </c>
      <c r="L63" s="4">
        <f t="shared" si="78"/>
        <v>5135</v>
      </c>
      <c r="M63" s="4"/>
      <c r="N63" s="4">
        <v>0</v>
      </c>
      <c r="O63" s="4">
        <v>0</v>
      </c>
      <c r="P63" s="4">
        <v>0</v>
      </c>
      <c r="Q63" s="4">
        <v>0</v>
      </c>
      <c r="R63" s="4">
        <f t="shared" si="79"/>
        <v>0</v>
      </c>
      <c r="S63" s="4"/>
      <c r="T63" s="4">
        <f t="shared" si="89"/>
        <v>223584</v>
      </c>
      <c r="U63" s="4">
        <f t="shared" si="89"/>
        <v>1242</v>
      </c>
      <c r="V63" s="4">
        <f t="shared" si="89"/>
        <v>346734</v>
      </c>
      <c r="W63" s="4">
        <f t="shared" si="89"/>
        <v>-155931</v>
      </c>
      <c r="X63" s="4">
        <f t="shared" si="9"/>
        <v>415629</v>
      </c>
      <c r="Y63" s="4"/>
      <c r="Z63" s="4">
        <f t="shared" si="84"/>
        <v>4.6860923547251865</v>
      </c>
      <c r="AA63" s="4">
        <f t="shared" si="85"/>
        <v>4.2733593352552148</v>
      </c>
      <c r="AB63" s="4">
        <f t="shared" si="86"/>
        <v>4.3854094348477508</v>
      </c>
      <c r="AC63" s="4">
        <f t="shared" si="87"/>
        <v>-5.0098813328371792</v>
      </c>
      <c r="AD63" s="4">
        <f t="shared" si="88"/>
        <v>3.01034445613216</v>
      </c>
    </row>
    <row r="64" spans="1:30" ht="15.75" customHeight="1">
      <c r="A64" s="10">
        <v>43703</v>
      </c>
      <c r="B64" s="3">
        <f>+B63-200000</f>
        <v>17192743</v>
      </c>
      <c r="C64" s="3">
        <f t="shared" ref="C64:E64" si="91">+C63</f>
        <v>117940</v>
      </c>
      <c r="D64" s="3">
        <f t="shared" si="91"/>
        <v>34354831</v>
      </c>
      <c r="E64" s="3">
        <f t="shared" si="91"/>
        <v>9542741</v>
      </c>
      <c r="F64" s="4">
        <f t="shared" si="77"/>
        <v>61208255</v>
      </c>
      <c r="G64" s="4"/>
      <c r="H64" s="4">
        <f t="shared" si="2"/>
        <v>0</v>
      </c>
      <c r="I64" s="4">
        <f t="shared" si="82"/>
        <v>0</v>
      </c>
      <c r="J64" s="4">
        <f t="shared" si="83"/>
        <v>0</v>
      </c>
      <c r="K64" s="4">
        <f t="shared" si="2"/>
        <v>0</v>
      </c>
      <c r="L64" s="4">
        <f t="shared" si="78"/>
        <v>0</v>
      </c>
      <c r="M64" s="4"/>
      <c r="N64" s="4">
        <v>-200000</v>
      </c>
      <c r="O64" s="4">
        <v>0</v>
      </c>
      <c r="P64" s="4">
        <v>0</v>
      </c>
      <c r="Q64" s="4">
        <v>0</v>
      </c>
      <c r="R64" s="4">
        <f t="shared" si="79"/>
        <v>-200000</v>
      </c>
      <c r="S64" s="4"/>
      <c r="T64" s="4">
        <f t="shared" si="89"/>
        <v>225848</v>
      </c>
      <c r="U64" s="4">
        <f t="shared" si="89"/>
        <v>1256</v>
      </c>
      <c r="V64" s="4">
        <f t="shared" si="89"/>
        <v>350919</v>
      </c>
      <c r="W64" s="4">
        <f t="shared" si="89"/>
        <v>-157259</v>
      </c>
      <c r="X64" s="4">
        <f t="shared" si="9"/>
        <v>420764</v>
      </c>
      <c r="Y64" s="4"/>
      <c r="Z64" s="4">
        <f t="shared" si="84"/>
        <v>0</v>
      </c>
      <c r="AA64" s="4">
        <f t="shared" si="85"/>
        <v>0</v>
      </c>
      <c r="AB64" s="4">
        <f t="shared" si="86"/>
        <v>0</v>
      </c>
      <c r="AC64" s="4">
        <f t="shared" si="87"/>
        <v>0</v>
      </c>
      <c r="AD64" s="4">
        <f t="shared" si="88"/>
        <v>0</v>
      </c>
    </row>
    <row r="65" spans="1:30" ht="15.75" customHeight="1">
      <c r="A65" s="10">
        <v>43704</v>
      </c>
      <c r="B65" s="3">
        <v>17205510</v>
      </c>
      <c r="C65" s="3">
        <v>117968</v>
      </c>
      <c r="D65" s="3">
        <v>34366392</v>
      </c>
      <c r="E65" s="3">
        <v>9542434</v>
      </c>
      <c r="F65" s="4">
        <f t="shared" si="77"/>
        <v>61232304</v>
      </c>
      <c r="G65" s="4"/>
      <c r="H65" s="4">
        <f t="shared" si="2"/>
        <v>12767</v>
      </c>
      <c r="I65" s="4">
        <f>+C65-C64-P65</f>
        <v>28</v>
      </c>
      <c r="J65" s="4">
        <f t="shared" si="83"/>
        <v>11561</v>
      </c>
      <c r="K65" s="4">
        <f t="shared" si="2"/>
        <v>-307</v>
      </c>
      <c r="L65" s="4">
        <f t="shared" si="78"/>
        <v>24049</v>
      </c>
      <c r="M65" s="4"/>
      <c r="N65" s="4">
        <v>0</v>
      </c>
      <c r="O65" s="4">
        <v>0</v>
      </c>
      <c r="P65" s="4">
        <v>0</v>
      </c>
      <c r="Q65" s="4">
        <v>0</v>
      </c>
      <c r="R65" s="4">
        <f t="shared" si="79"/>
        <v>0</v>
      </c>
      <c r="S65" s="4"/>
      <c r="T65" s="4">
        <f t="shared" si="89"/>
        <v>225848</v>
      </c>
      <c r="U65" s="4">
        <f t="shared" si="89"/>
        <v>1256</v>
      </c>
      <c r="V65" s="4">
        <f t="shared" si="89"/>
        <v>350919</v>
      </c>
      <c r="W65" s="4">
        <f t="shared" si="89"/>
        <v>-157259</v>
      </c>
      <c r="X65" s="4">
        <f t="shared" si="9"/>
        <v>420764</v>
      </c>
      <c r="Y65" s="4"/>
      <c r="Z65" s="4">
        <f>100*H65*30*12/B65</f>
        <v>26.713070405933912</v>
      </c>
      <c r="AA65" s="4">
        <f t="shared" si="85"/>
        <v>8.5446900854469003</v>
      </c>
      <c r="AB65" s="4">
        <f t="shared" si="86"/>
        <v>12.110552658539191</v>
      </c>
      <c r="AC65" s="4">
        <f t="shared" si="87"/>
        <v>-1.1581950684699522</v>
      </c>
      <c r="AD65" s="4">
        <f t="shared" si="88"/>
        <v>14.13900741020622</v>
      </c>
    </row>
    <row r="66" spans="1:30" ht="15.75" customHeight="1">
      <c r="A66" s="7">
        <v>43705</v>
      </c>
      <c r="B66" s="8">
        <f t="shared" ref="B66:E66" si="92">+B65</f>
        <v>17205510</v>
      </c>
      <c r="C66" s="8">
        <f t="shared" si="92"/>
        <v>117968</v>
      </c>
      <c r="D66" s="8">
        <f t="shared" si="92"/>
        <v>34366392</v>
      </c>
      <c r="E66" s="8">
        <f t="shared" si="92"/>
        <v>9542434</v>
      </c>
      <c r="F66">
        <f t="shared" si="40"/>
        <v>61232304</v>
      </c>
      <c r="H66">
        <f>+B66-B65-N66</f>
        <v>0</v>
      </c>
      <c r="I66">
        <f>+C66-C65-O66</f>
        <v>0</v>
      </c>
      <c r="J66">
        <f>+D66-D65-P66</f>
        <v>0</v>
      </c>
      <c r="K66">
        <f>+E66-E65-Q66</f>
        <v>0</v>
      </c>
      <c r="L66">
        <f>+SUM(H66:K66)</f>
        <v>0</v>
      </c>
      <c r="N66">
        <v>0</v>
      </c>
      <c r="O66">
        <v>0</v>
      </c>
      <c r="P66">
        <v>0</v>
      </c>
      <c r="Q66">
        <v>0</v>
      </c>
      <c r="R66">
        <f t="shared" si="7"/>
        <v>0</v>
      </c>
      <c r="T66">
        <f t="shared" ref="T66:W66" si="93">+T65+H65</f>
        <v>238615</v>
      </c>
      <c r="U66">
        <f t="shared" si="93"/>
        <v>1284</v>
      </c>
      <c r="V66">
        <f t="shared" si="93"/>
        <v>362480</v>
      </c>
      <c r="W66">
        <f t="shared" si="93"/>
        <v>-157566</v>
      </c>
      <c r="X66">
        <f t="shared" si="9"/>
        <v>444813</v>
      </c>
      <c r="Z66" s="11">
        <f t="shared" si="84"/>
        <v>0</v>
      </c>
      <c r="AA66" s="11">
        <f t="shared" si="85"/>
        <v>0</v>
      </c>
      <c r="AB66" s="11">
        <f t="shared" si="86"/>
        <v>0</v>
      </c>
      <c r="AC66" s="11">
        <f t="shared" si="87"/>
        <v>0</v>
      </c>
      <c r="AD66" s="11">
        <f t="shared" si="88"/>
        <v>0</v>
      </c>
    </row>
    <row r="67" spans="1:30" ht="15.75" customHeight="1">
      <c r="A67" s="7">
        <v>43706</v>
      </c>
      <c r="B67" s="8">
        <f t="shared" ref="B67:E67" si="94">+B66</f>
        <v>17205510</v>
      </c>
      <c r="C67" s="8">
        <f t="shared" si="94"/>
        <v>117968</v>
      </c>
      <c r="D67" s="8">
        <f t="shared" si="94"/>
        <v>34366392</v>
      </c>
      <c r="E67" s="8">
        <f t="shared" si="94"/>
        <v>9542434</v>
      </c>
      <c r="F67">
        <f t="shared" si="40"/>
        <v>61232304</v>
      </c>
      <c r="H67">
        <f t="shared" ref="H67:H130" si="95">+B67-B66-N67</f>
        <v>0</v>
      </c>
      <c r="I67">
        <f t="shared" ref="I67:I130" si="96">+C67-C66-O67</f>
        <v>0</v>
      </c>
      <c r="J67">
        <f t="shared" ref="J67:J130" si="97">+D67-D66-P67</f>
        <v>0</v>
      </c>
      <c r="K67">
        <f t="shared" ref="K67:K130" si="98">+E67-E66-Q67</f>
        <v>0</v>
      </c>
      <c r="L67">
        <f t="shared" ref="L67:L130" si="99">+SUM(H67:K67)</f>
        <v>0</v>
      </c>
      <c r="N67">
        <v>0</v>
      </c>
      <c r="O67">
        <v>0</v>
      </c>
      <c r="P67">
        <v>0</v>
      </c>
      <c r="Q67">
        <v>0</v>
      </c>
      <c r="R67">
        <f t="shared" si="7"/>
        <v>0</v>
      </c>
      <c r="T67">
        <f t="shared" ref="T67:W67" si="100">+T66+H66</f>
        <v>238615</v>
      </c>
      <c r="U67">
        <f t="shared" si="100"/>
        <v>1284</v>
      </c>
      <c r="V67">
        <f t="shared" si="100"/>
        <v>362480</v>
      </c>
      <c r="W67">
        <f t="shared" si="100"/>
        <v>-157566</v>
      </c>
      <c r="X67">
        <f t="shared" si="9"/>
        <v>444813</v>
      </c>
      <c r="Z67" s="11">
        <f t="shared" si="84"/>
        <v>0</v>
      </c>
      <c r="AA67" s="11">
        <f t="shared" si="85"/>
        <v>0</v>
      </c>
      <c r="AB67" s="11">
        <f t="shared" si="86"/>
        <v>0</v>
      </c>
      <c r="AC67" s="11">
        <f t="shared" si="87"/>
        <v>0</v>
      </c>
      <c r="AD67" s="11">
        <f t="shared" si="88"/>
        <v>0</v>
      </c>
    </row>
    <row r="68" spans="1:30" ht="15.75" customHeight="1">
      <c r="A68" s="7">
        <v>43707</v>
      </c>
      <c r="B68" s="8">
        <f t="shared" ref="B68:E68" si="101">+B67</f>
        <v>17205510</v>
      </c>
      <c r="C68" s="8">
        <f t="shared" si="101"/>
        <v>117968</v>
      </c>
      <c r="D68" s="8">
        <f t="shared" si="101"/>
        <v>34366392</v>
      </c>
      <c r="E68" s="8">
        <f t="shared" si="101"/>
        <v>9542434</v>
      </c>
      <c r="F68">
        <f t="shared" si="40"/>
        <v>61232304</v>
      </c>
      <c r="H68">
        <f t="shared" si="95"/>
        <v>0</v>
      </c>
      <c r="I68">
        <f t="shared" si="96"/>
        <v>0</v>
      </c>
      <c r="J68">
        <f t="shared" si="97"/>
        <v>0</v>
      </c>
      <c r="K68">
        <f t="shared" si="98"/>
        <v>0</v>
      </c>
      <c r="L68">
        <f t="shared" si="99"/>
        <v>0</v>
      </c>
      <c r="N68">
        <v>0</v>
      </c>
      <c r="O68">
        <v>0</v>
      </c>
      <c r="P68">
        <v>0</v>
      </c>
      <c r="Q68">
        <v>0</v>
      </c>
      <c r="R68">
        <f t="shared" si="7"/>
        <v>0</v>
      </c>
      <c r="T68">
        <f t="shared" ref="T68:W68" si="102">+T67+H67</f>
        <v>238615</v>
      </c>
      <c r="U68">
        <f t="shared" si="102"/>
        <v>1284</v>
      </c>
      <c r="V68">
        <f t="shared" si="102"/>
        <v>362480</v>
      </c>
      <c r="W68">
        <f t="shared" si="102"/>
        <v>-157566</v>
      </c>
      <c r="X68">
        <f t="shared" si="9"/>
        <v>444813</v>
      </c>
      <c r="Z68" s="11">
        <f t="shared" si="84"/>
        <v>0</v>
      </c>
      <c r="AA68" s="11">
        <f t="shared" si="85"/>
        <v>0</v>
      </c>
      <c r="AB68" s="11">
        <f t="shared" si="86"/>
        <v>0</v>
      </c>
      <c r="AC68" s="11">
        <f t="shared" si="87"/>
        <v>0</v>
      </c>
      <c r="AD68" s="11">
        <f t="shared" si="88"/>
        <v>0</v>
      </c>
    </row>
    <row r="69" spans="1:30" ht="15.75" customHeight="1">
      <c r="A69" s="7">
        <v>43708</v>
      </c>
      <c r="B69" s="8">
        <f t="shared" ref="B69:E69" si="103">+B68</f>
        <v>17205510</v>
      </c>
      <c r="C69" s="8">
        <f t="shared" si="103"/>
        <v>117968</v>
      </c>
      <c r="D69" s="8">
        <f t="shared" si="103"/>
        <v>34366392</v>
      </c>
      <c r="E69" s="8">
        <f t="shared" si="103"/>
        <v>9542434</v>
      </c>
      <c r="F69">
        <f t="shared" si="40"/>
        <v>61232304</v>
      </c>
      <c r="H69">
        <f t="shared" si="95"/>
        <v>0</v>
      </c>
      <c r="I69">
        <f t="shared" si="96"/>
        <v>0</v>
      </c>
      <c r="J69">
        <f t="shared" si="97"/>
        <v>0</v>
      </c>
      <c r="K69">
        <f t="shared" si="98"/>
        <v>0</v>
      </c>
      <c r="L69">
        <f t="shared" si="99"/>
        <v>0</v>
      </c>
      <c r="N69">
        <v>0</v>
      </c>
      <c r="O69">
        <v>0</v>
      </c>
      <c r="P69">
        <v>0</v>
      </c>
      <c r="Q69">
        <v>0</v>
      </c>
      <c r="R69">
        <f t="shared" si="7"/>
        <v>0</v>
      </c>
      <c r="T69">
        <f t="shared" ref="T69:W69" si="104">+T68+H68</f>
        <v>238615</v>
      </c>
      <c r="U69">
        <f t="shared" si="104"/>
        <v>1284</v>
      </c>
      <c r="V69">
        <f t="shared" si="104"/>
        <v>362480</v>
      </c>
      <c r="W69">
        <f t="shared" si="104"/>
        <v>-157566</v>
      </c>
      <c r="X69">
        <f t="shared" si="9"/>
        <v>444813</v>
      </c>
      <c r="Z69" s="11">
        <f t="shared" si="84"/>
        <v>0</v>
      </c>
      <c r="AA69" s="11">
        <f t="shared" si="85"/>
        <v>0</v>
      </c>
      <c r="AB69" s="11">
        <f t="shared" si="86"/>
        <v>0</v>
      </c>
      <c r="AC69" s="11">
        <f t="shared" si="87"/>
        <v>0</v>
      </c>
      <c r="AD69" s="11">
        <f t="shared" si="88"/>
        <v>0</v>
      </c>
    </row>
    <row r="70" spans="1:30" ht="15.75" customHeight="1">
      <c r="A70" s="7">
        <v>43709</v>
      </c>
      <c r="B70" s="8">
        <f t="shared" ref="B70:E70" si="105">+B69</f>
        <v>17205510</v>
      </c>
      <c r="C70" s="8">
        <f t="shared" si="105"/>
        <v>117968</v>
      </c>
      <c r="D70" s="8">
        <f t="shared" si="105"/>
        <v>34366392</v>
      </c>
      <c r="E70" s="8">
        <f t="shared" si="105"/>
        <v>9542434</v>
      </c>
      <c r="F70">
        <f t="shared" si="40"/>
        <v>61232304</v>
      </c>
      <c r="H70">
        <f t="shared" si="95"/>
        <v>0</v>
      </c>
      <c r="I70">
        <f t="shared" si="96"/>
        <v>0</v>
      </c>
      <c r="J70">
        <f t="shared" si="97"/>
        <v>0</v>
      </c>
      <c r="K70">
        <f t="shared" si="98"/>
        <v>0</v>
      </c>
      <c r="L70">
        <f t="shared" si="99"/>
        <v>0</v>
      </c>
      <c r="N70">
        <v>0</v>
      </c>
      <c r="O70">
        <v>0</v>
      </c>
      <c r="P70">
        <v>0</v>
      </c>
      <c r="Q70">
        <v>0</v>
      </c>
      <c r="R70">
        <f t="shared" si="7"/>
        <v>0</v>
      </c>
      <c r="T70">
        <f t="shared" ref="T70:W70" si="106">+T69+H69</f>
        <v>238615</v>
      </c>
      <c r="U70">
        <f t="shared" si="106"/>
        <v>1284</v>
      </c>
      <c r="V70">
        <f t="shared" si="106"/>
        <v>362480</v>
      </c>
      <c r="W70">
        <f t="shared" si="106"/>
        <v>-157566</v>
      </c>
      <c r="X70">
        <f t="shared" si="9"/>
        <v>444813</v>
      </c>
      <c r="Z70" s="11">
        <f t="shared" si="84"/>
        <v>0</v>
      </c>
      <c r="AA70" s="11">
        <f t="shared" si="85"/>
        <v>0</v>
      </c>
      <c r="AB70" s="11">
        <f t="shared" si="86"/>
        <v>0</v>
      </c>
      <c r="AC70" s="11">
        <f t="shared" si="87"/>
        <v>0</v>
      </c>
      <c r="AD70" s="11">
        <f t="shared" si="88"/>
        <v>0</v>
      </c>
    </row>
    <row r="71" spans="1:30" ht="15.75" customHeight="1">
      <c r="A71" s="7">
        <v>43710</v>
      </c>
      <c r="B71" s="8">
        <f t="shared" ref="B71:E71" si="107">+B70</f>
        <v>17205510</v>
      </c>
      <c r="C71" s="8">
        <f t="shared" si="107"/>
        <v>117968</v>
      </c>
      <c r="D71" s="8">
        <f t="shared" si="107"/>
        <v>34366392</v>
      </c>
      <c r="E71" s="8">
        <f t="shared" si="107"/>
        <v>9542434</v>
      </c>
      <c r="F71">
        <f t="shared" si="40"/>
        <v>61232304</v>
      </c>
      <c r="H71">
        <f t="shared" si="95"/>
        <v>0</v>
      </c>
      <c r="I71">
        <f t="shared" si="96"/>
        <v>0</v>
      </c>
      <c r="J71">
        <f t="shared" si="97"/>
        <v>0</v>
      </c>
      <c r="K71">
        <f t="shared" si="98"/>
        <v>0</v>
      </c>
      <c r="L71">
        <f t="shared" si="99"/>
        <v>0</v>
      </c>
      <c r="N71">
        <v>0</v>
      </c>
      <c r="O71">
        <v>0</v>
      </c>
      <c r="P71">
        <v>0</v>
      </c>
      <c r="Q71">
        <v>0</v>
      </c>
      <c r="R71">
        <f t="shared" si="7"/>
        <v>0</v>
      </c>
      <c r="T71">
        <f t="shared" ref="T71:W71" si="108">+T70+H70</f>
        <v>238615</v>
      </c>
      <c r="U71">
        <f t="shared" si="108"/>
        <v>1284</v>
      </c>
      <c r="V71">
        <f t="shared" si="108"/>
        <v>362480</v>
      </c>
      <c r="W71">
        <f t="shared" si="108"/>
        <v>-157566</v>
      </c>
      <c r="X71">
        <f t="shared" si="9"/>
        <v>444813</v>
      </c>
      <c r="Z71" s="11">
        <f t="shared" si="84"/>
        <v>0</v>
      </c>
      <c r="AA71" s="11">
        <f t="shared" si="85"/>
        <v>0</v>
      </c>
      <c r="AB71" s="11">
        <f t="shared" si="86"/>
        <v>0</v>
      </c>
      <c r="AC71" s="11">
        <f t="shared" si="87"/>
        <v>0</v>
      </c>
      <c r="AD71" s="11">
        <f t="shared" si="88"/>
        <v>0</v>
      </c>
    </row>
    <row r="72" spans="1:30" ht="15.75" customHeight="1">
      <c r="A72" s="7">
        <v>43711</v>
      </c>
      <c r="B72" s="8">
        <f t="shared" ref="B72:E72" si="109">+B71</f>
        <v>17205510</v>
      </c>
      <c r="C72" s="8">
        <f t="shared" si="109"/>
        <v>117968</v>
      </c>
      <c r="D72" s="8">
        <f t="shared" si="109"/>
        <v>34366392</v>
      </c>
      <c r="E72" s="8">
        <f t="shared" si="109"/>
        <v>9542434</v>
      </c>
      <c r="F72">
        <f t="shared" si="40"/>
        <v>61232304</v>
      </c>
      <c r="H72">
        <f t="shared" si="95"/>
        <v>0</v>
      </c>
      <c r="I72">
        <f t="shared" si="96"/>
        <v>0</v>
      </c>
      <c r="J72">
        <f t="shared" si="97"/>
        <v>0</v>
      </c>
      <c r="K72">
        <f t="shared" si="98"/>
        <v>0</v>
      </c>
      <c r="L72">
        <f t="shared" si="99"/>
        <v>0</v>
      </c>
      <c r="N72">
        <v>0</v>
      </c>
      <c r="O72">
        <v>0</v>
      </c>
      <c r="P72">
        <v>0</v>
      </c>
      <c r="Q72">
        <v>0</v>
      </c>
      <c r="R72">
        <f t="shared" si="7"/>
        <v>0</v>
      </c>
      <c r="T72">
        <f t="shared" ref="T72:W72" si="110">+T71+H71</f>
        <v>238615</v>
      </c>
      <c r="U72">
        <f t="shared" si="110"/>
        <v>1284</v>
      </c>
      <c r="V72">
        <f t="shared" si="110"/>
        <v>362480</v>
      </c>
      <c r="W72">
        <f t="shared" si="110"/>
        <v>-157566</v>
      </c>
      <c r="X72">
        <f t="shared" si="9"/>
        <v>444813</v>
      </c>
      <c r="Z72" s="11">
        <f t="shared" si="84"/>
        <v>0</v>
      </c>
      <c r="AA72" s="11">
        <f t="shared" si="85"/>
        <v>0</v>
      </c>
      <c r="AB72" s="11">
        <f t="shared" si="86"/>
        <v>0</v>
      </c>
      <c r="AC72" s="11">
        <f t="shared" si="87"/>
        <v>0</v>
      </c>
      <c r="AD72" s="11">
        <f t="shared" si="88"/>
        <v>0</v>
      </c>
    </row>
    <row r="73" spans="1:30" ht="15.75" customHeight="1">
      <c r="A73" s="7">
        <v>43712</v>
      </c>
      <c r="B73" s="8">
        <f t="shared" ref="B73:E73" si="111">+B72</f>
        <v>17205510</v>
      </c>
      <c r="C73" s="8">
        <f t="shared" si="111"/>
        <v>117968</v>
      </c>
      <c r="D73" s="8">
        <f t="shared" si="111"/>
        <v>34366392</v>
      </c>
      <c r="E73" s="8">
        <f t="shared" si="111"/>
        <v>9542434</v>
      </c>
      <c r="F73">
        <f t="shared" si="40"/>
        <v>61232304</v>
      </c>
      <c r="H73">
        <f t="shared" si="95"/>
        <v>0</v>
      </c>
      <c r="I73">
        <f t="shared" si="96"/>
        <v>0</v>
      </c>
      <c r="J73">
        <f t="shared" si="97"/>
        <v>0</v>
      </c>
      <c r="K73">
        <f t="shared" si="98"/>
        <v>0</v>
      </c>
      <c r="L73">
        <f t="shared" si="99"/>
        <v>0</v>
      </c>
      <c r="N73">
        <v>0</v>
      </c>
      <c r="O73">
        <v>0</v>
      </c>
      <c r="P73">
        <v>0</v>
      </c>
      <c r="Q73">
        <v>0</v>
      </c>
      <c r="R73">
        <f t="shared" si="7"/>
        <v>0</v>
      </c>
      <c r="T73">
        <f t="shared" ref="T73:W73" si="112">+T72+H72</f>
        <v>238615</v>
      </c>
      <c r="U73">
        <f t="shared" si="112"/>
        <v>1284</v>
      </c>
      <c r="V73">
        <f t="shared" si="112"/>
        <v>362480</v>
      </c>
      <c r="W73">
        <f t="shared" si="112"/>
        <v>-157566</v>
      </c>
      <c r="X73">
        <f t="shared" si="9"/>
        <v>444813</v>
      </c>
      <c r="Z73" s="11">
        <f t="shared" si="84"/>
        <v>0</v>
      </c>
      <c r="AA73" s="11">
        <f t="shared" si="85"/>
        <v>0</v>
      </c>
      <c r="AB73" s="11">
        <f t="shared" si="86"/>
        <v>0</v>
      </c>
      <c r="AC73" s="11">
        <f t="shared" si="87"/>
        <v>0</v>
      </c>
      <c r="AD73" s="11">
        <f t="shared" si="88"/>
        <v>0</v>
      </c>
    </row>
    <row r="74" spans="1:30" ht="15.75" customHeight="1">
      <c r="A74" s="7">
        <v>43713</v>
      </c>
      <c r="B74" s="8">
        <f t="shared" ref="B74:E74" si="113">+B73</f>
        <v>17205510</v>
      </c>
      <c r="C74" s="8">
        <f t="shared" si="113"/>
        <v>117968</v>
      </c>
      <c r="D74" s="8">
        <f t="shared" si="113"/>
        <v>34366392</v>
      </c>
      <c r="E74" s="8">
        <f t="shared" si="113"/>
        <v>9542434</v>
      </c>
      <c r="F74">
        <f t="shared" si="40"/>
        <v>61232304</v>
      </c>
      <c r="H74">
        <f t="shared" si="95"/>
        <v>0</v>
      </c>
      <c r="I74">
        <f t="shared" si="96"/>
        <v>0</v>
      </c>
      <c r="J74">
        <f t="shared" si="97"/>
        <v>0</v>
      </c>
      <c r="K74">
        <f t="shared" si="98"/>
        <v>0</v>
      </c>
      <c r="L74">
        <f t="shared" si="99"/>
        <v>0</v>
      </c>
      <c r="N74">
        <v>0</v>
      </c>
      <c r="O74">
        <v>0</v>
      </c>
      <c r="P74">
        <v>0</v>
      </c>
      <c r="Q74">
        <v>0</v>
      </c>
      <c r="R74">
        <f t="shared" si="7"/>
        <v>0</v>
      </c>
      <c r="T74">
        <f t="shared" ref="T74:W74" si="114">+T73+H73</f>
        <v>238615</v>
      </c>
      <c r="U74">
        <f t="shared" si="114"/>
        <v>1284</v>
      </c>
      <c r="V74">
        <f t="shared" si="114"/>
        <v>362480</v>
      </c>
      <c r="W74">
        <f t="shared" si="114"/>
        <v>-157566</v>
      </c>
      <c r="X74">
        <f t="shared" si="9"/>
        <v>444813</v>
      </c>
      <c r="Z74" s="11">
        <f t="shared" si="84"/>
        <v>0</v>
      </c>
      <c r="AA74" s="11">
        <f t="shared" si="85"/>
        <v>0</v>
      </c>
      <c r="AB74" s="11">
        <f t="shared" si="86"/>
        <v>0</v>
      </c>
      <c r="AC74" s="11">
        <f t="shared" si="87"/>
        <v>0</v>
      </c>
      <c r="AD74" s="11">
        <f t="shared" si="88"/>
        <v>0</v>
      </c>
    </row>
    <row r="75" spans="1:30" ht="15.75" customHeight="1">
      <c r="A75" s="7">
        <v>43714</v>
      </c>
      <c r="B75" s="8">
        <f t="shared" ref="B75:E75" si="115">+B74</f>
        <v>17205510</v>
      </c>
      <c r="C75" s="8">
        <f t="shared" si="115"/>
        <v>117968</v>
      </c>
      <c r="D75" s="8">
        <f t="shared" si="115"/>
        <v>34366392</v>
      </c>
      <c r="E75" s="8">
        <f t="shared" si="115"/>
        <v>9542434</v>
      </c>
      <c r="F75">
        <f t="shared" si="40"/>
        <v>61232304</v>
      </c>
      <c r="H75">
        <f t="shared" si="95"/>
        <v>0</v>
      </c>
      <c r="I75">
        <f t="shared" si="96"/>
        <v>0</v>
      </c>
      <c r="J75">
        <f t="shared" si="97"/>
        <v>0</v>
      </c>
      <c r="K75">
        <f t="shared" si="98"/>
        <v>0</v>
      </c>
      <c r="L75">
        <f t="shared" si="99"/>
        <v>0</v>
      </c>
      <c r="N75">
        <v>0</v>
      </c>
      <c r="O75">
        <v>0</v>
      </c>
      <c r="P75">
        <v>0</v>
      </c>
      <c r="Q75">
        <v>0</v>
      </c>
      <c r="R75">
        <f t="shared" si="7"/>
        <v>0</v>
      </c>
      <c r="T75">
        <f t="shared" ref="T75:W75" si="116">+T74+H74</f>
        <v>238615</v>
      </c>
      <c r="U75">
        <f t="shared" si="116"/>
        <v>1284</v>
      </c>
      <c r="V75">
        <f t="shared" si="116"/>
        <v>362480</v>
      </c>
      <c r="W75">
        <f t="shared" si="116"/>
        <v>-157566</v>
      </c>
      <c r="X75">
        <f t="shared" si="9"/>
        <v>444813</v>
      </c>
      <c r="Z75" s="11">
        <f t="shared" si="84"/>
        <v>0</v>
      </c>
      <c r="AA75" s="11">
        <f t="shared" si="85"/>
        <v>0</v>
      </c>
      <c r="AB75" s="11">
        <f t="shared" si="86"/>
        <v>0</v>
      </c>
      <c r="AC75" s="11">
        <f t="shared" si="87"/>
        <v>0</v>
      </c>
      <c r="AD75" s="11">
        <f t="shared" si="88"/>
        <v>0</v>
      </c>
    </row>
    <row r="76" spans="1:30" ht="15.75" customHeight="1">
      <c r="A76" s="7">
        <v>43715</v>
      </c>
      <c r="B76" s="8">
        <f t="shared" ref="B76:E76" si="117">+B75</f>
        <v>17205510</v>
      </c>
      <c r="C76" s="8">
        <f t="shared" si="117"/>
        <v>117968</v>
      </c>
      <c r="D76" s="8">
        <f t="shared" si="117"/>
        <v>34366392</v>
      </c>
      <c r="E76" s="8">
        <f t="shared" si="117"/>
        <v>9542434</v>
      </c>
      <c r="F76">
        <f t="shared" si="40"/>
        <v>61232304</v>
      </c>
      <c r="H76">
        <f t="shared" si="95"/>
        <v>0</v>
      </c>
      <c r="I76">
        <f t="shared" si="96"/>
        <v>0</v>
      </c>
      <c r="J76">
        <f t="shared" si="97"/>
        <v>0</v>
      </c>
      <c r="K76">
        <f t="shared" si="98"/>
        <v>0</v>
      </c>
      <c r="L76">
        <f t="shared" si="99"/>
        <v>0</v>
      </c>
      <c r="N76">
        <v>0</v>
      </c>
      <c r="O76">
        <v>0</v>
      </c>
      <c r="P76">
        <v>0</v>
      </c>
      <c r="Q76">
        <v>0</v>
      </c>
      <c r="R76">
        <f t="shared" si="7"/>
        <v>0</v>
      </c>
      <c r="T76">
        <f t="shared" ref="T76:W76" si="118">+T75+H75</f>
        <v>238615</v>
      </c>
      <c r="U76">
        <f t="shared" si="118"/>
        <v>1284</v>
      </c>
      <c r="V76">
        <f t="shared" si="118"/>
        <v>362480</v>
      </c>
      <c r="W76">
        <f t="shared" si="118"/>
        <v>-157566</v>
      </c>
      <c r="X76">
        <f t="shared" si="9"/>
        <v>444813</v>
      </c>
      <c r="Z76" s="11">
        <f t="shared" si="84"/>
        <v>0</v>
      </c>
      <c r="AA76" s="11">
        <f t="shared" si="85"/>
        <v>0</v>
      </c>
      <c r="AB76" s="11">
        <f t="shared" si="86"/>
        <v>0</v>
      </c>
      <c r="AC76" s="11">
        <f t="shared" si="87"/>
        <v>0</v>
      </c>
      <c r="AD76" s="11">
        <f t="shared" si="88"/>
        <v>0</v>
      </c>
    </row>
    <row r="77" spans="1:30" ht="15.75" customHeight="1">
      <c r="A77" s="7">
        <v>43716</v>
      </c>
      <c r="B77" s="8">
        <f t="shared" ref="B77:E77" si="119">+B76</f>
        <v>17205510</v>
      </c>
      <c r="C77" s="8">
        <f t="shared" si="119"/>
        <v>117968</v>
      </c>
      <c r="D77" s="8">
        <f t="shared" si="119"/>
        <v>34366392</v>
      </c>
      <c r="E77" s="8">
        <f t="shared" si="119"/>
        <v>9542434</v>
      </c>
      <c r="F77">
        <f t="shared" si="40"/>
        <v>61232304</v>
      </c>
      <c r="H77">
        <f t="shared" si="95"/>
        <v>0</v>
      </c>
      <c r="I77">
        <f t="shared" si="96"/>
        <v>0</v>
      </c>
      <c r="J77">
        <f t="shared" si="97"/>
        <v>0</v>
      </c>
      <c r="K77">
        <f t="shared" si="98"/>
        <v>0</v>
      </c>
      <c r="L77">
        <f t="shared" si="99"/>
        <v>0</v>
      </c>
      <c r="N77">
        <v>0</v>
      </c>
      <c r="O77">
        <v>0</v>
      </c>
      <c r="P77">
        <v>0</v>
      </c>
      <c r="Q77">
        <v>0</v>
      </c>
      <c r="R77">
        <f t="shared" si="7"/>
        <v>0</v>
      </c>
      <c r="T77">
        <f t="shared" ref="T77:W77" si="120">+T76+H76</f>
        <v>238615</v>
      </c>
      <c r="U77">
        <f t="shared" si="120"/>
        <v>1284</v>
      </c>
      <c r="V77">
        <f t="shared" si="120"/>
        <v>362480</v>
      </c>
      <c r="W77">
        <f t="shared" si="120"/>
        <v>-157566</v>
      </c>
      <c r="X77">
        <f t="shared" si="9"/>
        <v>444813</v>
      </c>
      <c r="Z77" s="11">
        <f t="shared" si="84"/>
        <v>0</v>
      </c>
      <c r="AA77" s="11">
        <f t="shared" si="85"/>
        <v>0</v>
      </c>
      <c r="AB77" s="11">
        <f t="shared" si="86"/>
        <v>0</v>
      </c>
      <c r="AC77" s="11">
        <f t="shared" si="87"/>
        <v>0</v>
      </c>
      <c r="AD77" s="11">
        <f t="shared" si="88"/>
        <v>0</v>
      </c>
    </row>
    <row r="78" spans="1:30" ht="15.75" customHeight="1">
      <c r="A78" s="7">
        <v>43717</v>
      </c>
      <c r="B78" s="8">
        <f t="shared" ref="B78:E78" si="121">+B77</f>
        <v>17205510</v>
      </c>
      <c r="C78" s="8">
        <f t="shared" si="121"/>
        <v>117968</v>
      </c>
      <c r="D78" s="8">
        <f t="shared" si="121"/>
        <v>34366392</v>
      </c>
      <c r="E78" s="8">
        <f t="shared" si="121"/>
        <v>9542434</v>
      </c>
      <c r="F78">
        <f t="shared" si="40"/>
        <v>61232304</v>
      </c>
      <c r="H78">
        <f t="shared" si="95"/>
        <v>0</v>
      </c>
      <c r="I78">
        <f t="shared" si="96"/>
        <v>0</v>
      </c>
      <c r="J78">
        <f t="shared" si="97"/>
        <v>0</v>
      </c>
      <c r="K78">
        <f t="shared" si="98"/>
        <v>0</v>
      </c>
      <c r="L78">
        <f t="shared" si="99"/>
        <v>0</v>
      </c>
      <c r="N78">
        <v>0</v>
      </c>
      <c r="O78">
        <v>0</v>
      </c>
      <c r="P78">
        <v>0</v>
      </c>
      <c r="Q78">
        <v>0</v>
      </c>
      <c r="R78">
        <f t="shared" si="7"/>
        <v>0</v>
      </c>
      <c r="T78">
        <f t="shared" ref="T78:W78" si="122">+T77+H77</f>
        <v>238615</v>
      </c>
      <c r="U78">
        <f t="shared" si="122"/>
        <v>1284</v>
      </c>
      <c r="V78">
        <f t="shared" si="122"/>
        <v>362480</v>
      </c>
      <c r="W78">
        <f t="shared" si="122"/>
        <v>-157566</v>
      </c>
      <c r="X78">
        <f t="shared" si="9"/>
        <v>444813</v>
      </c>
      <c r="Z78" s="11">
        <f t="shared" si="84"/>
        <v>0</v>
      </c>
      <c r="AA78" s="11">
        <f t="shared" si="85"/>
        <v>0</v>
      </c>
      <c r="AB78" s="11">
        <f t="shared" si="86"/>
        <v>0</v>
      </c>
      <c r="AC78" s="11">
        <f t="shared" si="87"/>
        <v>0</v>
      </c>
      <c r="AD78" s="11">
        <f t="shared" si="88"/>
        <v>0</v>
      </c>
    </row>
    <row r="79" spans="1:30" ht="15.75" customHeight="1">
      <c r="A79" s="7">
        <v>43718</v>
      </c>
      <c r="B79" s="8">
        <f t="shared" ref="B79:E79" si="123">+B78</f>
        <v>17205510</v>
      </c>
      <c r="C79" s="8">
        <f t="shared" si="123"/>
        <v>117968</v>
      </c>
      <c r="D79" s="8">
        <f t="shared" si="123"/>
        <v>34366392</v>
      </c>
      <c r="E79" s="8">
        <f t="shared" si="123"/>
        <v>9542434</v>
      </c>
      <c r="F79">
        <f t="shared" si="40"/>
        <v>61232304</v>
      </c>
      <c r="H79">
        <f t="shared" si="95"/>
        <v>0</v>
      </c>
      <c r="I79">
        <f t="shared" si="96"/>
        <v>0</v>
      </c>
      <c r="J79">
        <f t="shared" si="97"/>
        <v>0</v>
      </c>
      <c r="K79">
        <f t="shared" si="98"/>
        <v>0</v>
      </c>
      <c r="L79">
        <f t="shared" si="99"/>
        <v>0</v>
      </c>
      <c r="N79">
        <v>0</v>
      </c>
      <c r="O79">
        <v>0</v>
      </c>
      <c r="P79">
        <v>0</v>
      </c>
      <c r="Q79">
        <v>0</v>
      </c>
      <c r="R79">
        <f t="shared" si="7"/>
        <v>0</v>
      </c>
      <c r="T79">
        <f t="shared" ref="T79:W79" si="124">+T78+H78</f>
        <v>238615</v>
      </c>
      <c r="U79">
        <f t="shared" si="124"/>
        <v>1284</v>
      </c>
      <c r="V79">
        <f t="shared" si="124"/>
        <v>362480</v>
      </c>
      <c r="W79">
        <f t="shared" si="124"/>
        <v>-157566</v>
      </c>
      <c r="X79">
        <f t="shared" si="9"/>
        <v>444813</v>
      </c>
      <c r="Z79" s="11">
        <f t="shared" si="84"/>
        <v>0</v>
      </c>
      <c r="AA79" s="11">
        <f t="shared" si="85"/>
        <v>0</v>
      </c>
      <c r="AB79" s="11">
        <f t="shared" si="86"/>
        <v>0</v>
      </c>
      <c r="AC79" s="11">
        <f t="shared" si="87"/>
        <v>0</v>
      </c>
      <c r="AD79" s="11">
        <f t="shared" si="88"/>
        <v>0</v>
      </c>
    </row>
    <row r="80" spans="1:30" ht="15.75" customHeight="1">
      <c r="A80" s="7">
        <v>43719</v>
      </c>
      <c r="B80" s="8">
        <f t="shared" ref="B80:E80" si="125">+B79</f>
        <v>17205510</v>
      </c>
      <c r="C80" s="8">
        <f t="shared" si="125"/>
        <v>117968</v>
      </c>
      <c r="D80" s="8">
        <f t="shared" si="125"/>
        <v>34366392</v>
      </c>
      <c r="E80" s="8">
        <f t="shared" si="125"/>
        <v>9542434</v>
      </c>
      <c r="F80">
        <f t="shared" si="40"/>
        <v>61232304</v>
      </c>
      <c r="H80">
        <f t="shared" si="95"/>
        <v>0</v>
      </c>
      <c r="I80">
        <f t="shared" si="96"/>
        <v>0</v>
      </c>
      <c r="J80">
        <f t="shared" si="97"/>
        <v>0</v>
      </c>
      <c r="K80">
        <f t="shared" si="98"/>
        <v>0</v>
      </c>
      <c r="L80">
        <f t="shared" si="99"/>
        <v>0</v>
      </c>
      <c r="N80">
        <v>0</v>
      </c>
      <c r="O80">
        <v>0</v>
      </c>
      <c r="P80">
        <v>0</v>
      </c>
      <c r="Q80">
        <v>0</v>
      </c>
      <c r="R80">
        <f t="shared" si="7"/>
        <v>0</v>
      </c>
      <c r="T80">
        <f t="shared" ref="T80:W80" si="126">+T79+H79</f>
        <v>238615</v>
      </c>
      <c r="U80">
        <f t="shared" si="126"/>
        <v>1284</v>
      </c>
      <c r="V80">
        <f t="shared" si="126"/>
        <v>362480</v>
      </c>
      <c r="W80">
        <f t="shared" si="126"/>
        <v>-157566</v>
      </c>
      <c r="X80">
        <f t="shared" si="9"/>
        <v>444813</v>
      </c>
      <c r="Z80" s="11">
        <f t="shared" si="84"/>
        <v>0</v>
      </c>
      <c r="AA80" s="11">
        <f t="shared" si="85"/>
        <v>0</v>
      </c>
      <c r="AB80" s="11">
        <f t="shared" si="86"/>
        <v>0</v>
      </c>
      <c r="AC80" s="11">
        <f t="shared" si="87"/>
        <v>0</v>
      </c>
      <c r="AD80" s="11">
        <f t="shared" si="88"/>
        <v>0</v>
      </c>
    </row>
    <row r="81" spans="1:30" ht="15.75" customHeight="1">
      <c r="A81" s="7">
        <v>43720</v>
      </c>
      <c r="B81" s="8">
        <f t="shared" ref="B81:E81" si="127">+B80</f>
        <v>17205510</v>
      </c>
      <c r="C81" s="8">
        <f t="shared" si="127"/>
        <v>117968</v>
      </c>
      <c r="D81" s="8">
        <f t="shared" si="127"/>
        <v>34366392</v>
      </c>
      <c r="E81" s="8">
        <f t="shared" si="127"/>
        <v>9542434</v>
      </c>
      <c r="F81">
        <f t="shared" si="40"/>
        <v>61232304</v>
      </c>
      <c r="H81">
        <f t="shared" si="95"/>
        <v>0</v>
      </c>
      <c r="I81">
        <f t="shared" si="96"/>
        <v>0</v>
      </c>
      <c r="J81">
        <f t="shared" si="97"/>
        <v>0</v>
      </c>
      <c r="K81">
        <f t="shared" si="98"/>
        <v>0</v>
      </c>
      <c r="L81">
        <f t="shared" si="99"/>
        <v>0</v>
      </c>
      <c r="N81">
        <v>0</v>
      </c>
      <c r="O81">
        <v>0</v>
      </c>
      <c r="P81">
        <v>0</v>
      </c>
      <c r="Q81">
        <v>0</v>
      </c>
      <c r="R81">
        <f t="shared" si="7"/>
        <v>0</v>
      </c>
      <c r="T81">
        <f t="shared" ref="T81:W81" si="128">+T80+H80</f>
        <v>238615</v>
      </c>
      <c r="U81">
        <f t="shared" si="128"/>
        <v>1284</v>
      </c>
      <c r="V81">
        <f t="shared" si="128"/>
        <v>362480</v>
      </c>
      <c r="W81">
        <f t="shared" si="128"/>
        <v>-157566</v>
      </c>
      <c r="X81">
        <f t="shared" si="9"/>
        <v>444813</v>
      </c>
      <c r="Z81" s="11">
        <f t="shared" si="84"/>
        <v>0</v>
      </c>
      <c r="AA81" s="11">
        <f t="shared" si="85"/>
        <v>0</v>
      </c>
      <c r="AB81" s="11">
        <f t="shared" si="86"/>
        <v>0</v>
      </c>
      <c r="AC81" s="11">
        <f t="shared" si="87"/>
        <v>0</v>
      </c>
      <c r="AD81" s="11">
        <f t="shared" si="88"/>
        <v>0</v>
      </c>
    </row>
    <row r="82" spans="1:30" ht="15.75" customHeight="1">
      <c r="A82" s="7">
        <v>43721</v>
      </c>
      <c r="B82" s="8">
        <f t="shared" ref="B82:E82" si="129">+B81</f>
        <v>17205510</v>
      </c>
      <c r="C82" s="8">
        <f t="shared" si="129"/>
        <v>117968</v>
      </c>
      <c r="D82" s="8">
        <f t="shared" si="129"/>
        <v>34366392</v>
      </c>
      <c r="E82" s="8">
        <f t="shared" si="129"/>
        <v>9542434</v>
      </c>
      <c r="F82">
        <f t="shared" si="40"/>
        <v>61232304</v>
      </c>
      <c r="H82">
        <f t="shared" si="95"/>
        <v>0</v>
      </c>
      <c r="I82">
        <f t="shared" si="96"/>
        <v>0</v>
      </c>
      <c r="J82">
        <f t="shared" si="97"/>
        <v>0</v>
      </c>
      <c r="K82">
        <f t="shared" si="98"/>
        <v>0</v>
      </c>
      <c r="L82">
        <f t="shared" si="99"/>
        <v>0</v>
      </c>
      <c r="N82">
        <v>0</v>
      </c>
      <c r="O82">
        <v>0</v>
      </c>
      <c r="P82">
        <v>0</v>
      </c>
      <c r="Q82">
        <v>0</v>
      </c>
      <c r="R82">
        <f t="shared" si="7"/>
        <v>0</v>
      </c>
      <c r="T82">
        <f t="shared" ref="T82:W82" si="130">+T81+H81</f>
        <v>238615</v>
      </c>
      <c r="U82">
        <f t="shared" si="130"/>
        <v>1284</v>
      </c>
      <c r="V82">
        <f t="shared" si="130"/>
        <v>362480</v>
      </c>
      <c r="W82">
        <f t="shared" si="130"/>
        <v>-157566</v>
      </c>
      <c r="X82">
        <f t="shared" si="9"/>
        <v>444813</v>
      </c>
      <c r="Z82" s="11">
        <f t="shared" si="84"/>
        <v>0</v>
      </c>
      <c r="AA82" s="11">
        <f t="shared" si="85"/>
        <v>0</v>
      </c>
      <c r="AB82" s="11">
        <f t="shared" si="86"/>
        <v>0</v>
      </c>
      <c r="AC82" s="11">
        <f t="shared" si="87"/>
        <v>0</v>
      </c>
      <c r="AD82" s="11">
        <f t="shared" si="88"/>
        <v>0</v>
      </c>
    </row>
    <row r="83" spans="1:30" ht="15.75" customHeight="1">
      <c r="A83" s="7">
        <v>43722</v>
      </c>
      <c r="B83" s="8">
        <f t="shared" ref="B83:E83" si="131">+B82</f>
        <v>17205510</v>
      </c>
      <c r="C83" s="8">
        <f t="shared" si="131"/>
        <v>117968</v>
      </c>
      <c r="D83" s="8">
        <f t="shared" si="131"/>
        <v>34366392</v>
      </c>
      <c r="E83" s="8">
        <f t="shared" si="131"/>
        <v>9542434</v>
      </c>
      <c r="F83">
        <f t="shared" si="40"/>
        <v>61232304</v>
      </c>
      <c r="H83">
        <f t="shared" si="95"/>
        <v>0</v>
      </c>
      <c r="I83">
        <f t="shared" si="96"/>
        <v>0</v>
      </c>
      <c r="J83">
        <f t="shared" si="97"/>
        <v>0</v>
      </c>
      <c r="K83">
        <f t="shared" si="98"/>
        <v>0</v>
      </c>
      <c r="L83">
        <f t="shared" si="99"/>
        <v>0</v>
      </c>
      <c r="N83">
        <v>0</v>
      </c>
      <c r="O83">
        <v>0</v>
      </c>
      <c r="P83">
        <v>0</v>
      </c>
      <c r="Q83">
        <v>0</v>
      </c>
      <c r="R83">
        <f t="shared" si="7"/>
        <v>0</v>
      </c>
      <c r="T83">
        <f t="shared" ref="T83:W83" si="132">+T82+H82</f>
        <v>238615</v>
      </c>
      <c r="U83">
        <f t="shared" si="132"/>
        <v>1284</v>
      </c>
      <c r="V83">
        <f t="shared" si="132"/>
        <v>362480</v>
      </c>
      <c r="W83">
        <f t="shared" si="132"/>
        <v>-157566</v>
      </c>
      <c r="X83">
        <f t="shared" si="9"/>
        <v>444813</v>
      </c>
      <c r="Z83" s="11">
        <f t="shared" si="84"/>
        <v>0</v>
      </c>
      <c r="AA83" s="11">
        <f t="shared" si="85"/>
        <v>0</v>
      </c>
      <c r="AB83" s="11">
        <f t="shared" si="86"/>
        <v>0</v>
      </c>
      <c r="AC83" s="11">
        <f t="shared" si="87"/>
        <v>0</v>
      </c>
      <c r="AD83" s="11">
        <f t="shared" si="88"/>
        <v>0</v>
      </c>
    </row>
    <row r="84" spans="1:30" ht="15.75" customHeight="1">
      <c r="A84" s="7">
        <v>43723</v>
      </c>
      <c r="B84" s="8">
        <f t="shared" ref="B84:E84" si="133">+B83</f>
        <v>17205510</v>
      </c>
      <c r="C84" s="8">
        <f t="shared" si="133"/>
        <v>117968</v>
      </c>
      <c r="D84" s="8">
        <f t="shared" si="133"/>
        <v>34366392</v>
      </c>
      <c r="E84" s="8">
        <f t="shared" si="133"/>
        <v>9542434</v>
      </c>
      <c r="F84">
        <f t="shared" si="40"/>
        <v>61232304</v>
      </c>
      <c r="H84">
        <f t="shared" si="95"/>
        <v>0</v>
      </c>
      <c r="I84">
        <f t="shared" si="96"/>
        <v>0</v>
      </c>
      <c r="J84">
        <f t="shared" si="97"/>
        <v>0</v>
      </c>
      <c r="K84">
        <f t="shared" si="98"/>
        <v>0</v>
      </c>
      <c r="L84">
        <f t="shared" si="99"/>
        <v>0</v>
      </c>
      <c r="N84">
        <v>0</v>
      </c>
      <c r="O84">
        <v>0</v>
      </c>
      <c r="P84">
        <v>0</v>
      </c>
      <c r="Q84">
        <v>0</v>
      </c>
      <c r="R84">
        <f t="shared" si="7"/>
        <v>0</v>
      </c>
      <c r="T84">
        <f t="shared" ref="T84:W84" si="134">+T83+H83</f>
        <v>238615</v>
      </c>
      <c r="U84">
        <f t="shared" si="134"/>
        <v>1284</v>
      </c>
      <c r="V84">
        <f t="shared" si="134"/>
        <v>362480</v>
      </c>
      <c r="W84">
        <f t="shared" si="134"/>
        <v>-157566</v>
      </c>
      <c r="X84">
        <f t="shared" si="9"/>
        <v>444813</v>
      </c>
      <c r="Z84" s="11">
        <f t="shared" si="84"/>
        <v>0</v>
      </c>
      <c r="AA84" s="11">
        <f t="shared" si="85"/>
        <v>0</v>
      </c>
      <c r="AB84" s="11">
        <f t="shared" si="86"/>
        <v>0</v>
      </c>
      <c r="AC84" s="11">
        <f t="shared" si="87"/>
        <v>0</v>
      </c>
      <c r="AD84" s="11">
        <f t="shared" si="88"/>
        <v>0</v>
      </c>
    </row>
    <row r="85" spans="1:30" ht="15.75" customHeight="1">
      <c r="A85" s="7">
        <v>43724</v>
      </c>
      <c r="B85" s="8">
        <f t="shared" ref="B85:E85" si="135">+B84</f>
        <v>17205510</v>
      </c>
      <c r="C85" s="8">
        <f t="shared" si="135"/>
        <v>117968</v>
      </c>
      <c r="D85" s="8">
        <f t="shared" si="135"/>
        <v>34366392</v>
      </c>
      <c r="E85" s="8">
        <f t="shared" si="135"/>
        <v>9542434</v>
      </c>
      <c r="F85">
        <f t="shared" si="40"/>
        <v>61232304</v>
      </c>
      <c r="H85">
        <f t="shared" si="95"/>
        <v>0</v>
      </c>
      <c r="I85">
        <f t="shared" si="96"/>
        <v>0</v>
      </c>
      <c r="J85">
        <f t="shared" si="97"/>
        <v>0</v>
      </c>
      <c r="K85">
        <f t="shared" si="98"/>
        <v>0</v>
      </c>
      <c r="L85">
        <f t="shared" si="99"/>
        <v>0</v>
      </c>
      <c r="N85">
        <v>0</v>
      </c>
      <c r="O85">
        <v>0</v>
      </c>
      <c r="P85">
        <v>0</v>
      </c>
      <c r="Q85">
        <v>0</v>
      </c>
      <c r="R85">
        <f t="shared" si="7"/>
        <v>0</v>
      </c>
      <c r="T85">
        <f t="shared" ref="T85:W85" si="136">+T84+H84</f>
        <v>238615</v>
      </c>
      <c r="U85">
        <f t="shared" si="136"/>
        <v>1284</v>
      </c>
      <c r="V85">
        <f t="shared" si="136"/>
        <v>362480</v>
      </c>
      <c r="W85">
        <f t="shared" si="136"/>
        <v>-157566</v>
      </c>
      <c r="X85">
        <f t="shared" si="9"/>
        <v>444813</v>
      </c>
      <c r="Z85" s="11">
        <f t="shared" si="84"/>
        <v>0</v>
      </c>
      <c r="AA85" s="11">
        <f t="shared" si="85"/>
        <v>0</v>
      </c>
      <c r="AB85" s="11">
        <f t="shared" si="86"/>
        <v>0</v>
      </c>
      <c r="AC85" s="11">
        <f t="shared" si="87"/>
        <v>0</v>
      </c>
      <c r="AD85" s="11">
        <f t="shared" si="88"/>
        <v>0</v>
      </c>
    </row>
    <row r="86" spans="1:30" ht="15.75" customHeight="1">
      <c r="A86" s="7">
        <v>43725</v>
      </c>
      <c r="B86" s="8">
        <f t="shared" ref="B86:E86" si="137">+B85</f>
        <v>17205510</v>
      </c>
      <c r="C86" s="8">
        <f t="shared" si="137"/>
        <v>117968</v>
      </c>
      <c r="D86" s="8">
        <f t="shared" si="137"/>
        <v>34366392</v>
      </c>
      <c r="E86" s="8">
        <f t="shared" si="137"/>
        <v>9542434</v>
      </c>
      <c r="F86">
        <f t="shared" si="40"/>
        <v>61232304</v>
      </c>
      <c r="H86">
        <f t="shared" si="95"/>
        <v>0</v>
      </c>
      <c r="I86">
        <f t="shared" si="96"/>
        <v>0</v>
      </c>
      <c r="J86">
        <f t="shared" si="97"/>
        <v>0</v>
      </c>
      <c r="K86">
        <f t="shared" si="98"/>
        <v>0</v>
      </c>
      <c r="L86">
        <f t="shared" si="99"/>
        <v>0</v>
      </c>
      <c r="N86">
        <v>0</v>
      </c>
      <c r="O86">
        <v>0</v>
      </c>
      <c r="P86">
        <v>0</v>
      </c>
      <c r="Q86">
        <v>0</v>
      </c>
      <c r="R86">
        <f t="shared" si="7"/>
        <v>0</v>
      </c>
      <c r="T86">
        <f t="shared" ref="T86:W86" si="138">+T85+H85</f>
        <v>238615</v>
      </c>
      <c r="U86">
        <f t="shared" si="138"/>
        <v>1284</v>
      </c>
      <c r="V86">
        <f t="shared" si="138"/>
        <v>362480</v>
      </c>
      <c r="W86">
        <f t="shared" si="138"/>
        <v>-157566</v>
      </c>
      <c r="X86">
        <f t="shared" si="9"/>
        <v>444813</v>
      </c>
      <c r="Z86" s="11">
        <f t="shared" si="84"/>
        <v>0</v>
      </c>
      <c r="AA86" s="11">
        <f t="shared" si="85"/>
        <v>0</v>
      </c>
      <c r="AB86" s="11">
        <f t="shared" si="86"/>
        <v>0</v>
      </c>
      <c r="AC86" s="11">
        <f t="shared" si="87"/>
        <v>0</v>
      </c>
      <c r="AD86" s="11">
        <f t="shared" si="88"/>
        <v>0</v>
      </c>
    </row>
    <row r="87" spans="1:30" ht="15.75" customHeight="1">
      <c r="A87" s="7">
        <v>43726</v>
      </c>
      <c r="B87" s="8">
        <f t="shared" ref="B87:E87" si="139">+B86</f>
        <v>17205510</v>
      </c>
      <c r="C87" s="8">
        <f t="shared" si="139"/>
        <v>117968</v>
      </c>
      <c r="D87" s="8">
        <f t="shared" si="139"/>
        <v>34366392</v>
      </c>
      <c r="E87" s="8">
        <f t="shared" si="139"/>
        <v>9542434</v>
      </c>
      <c r="F87">
        <f t="shared" si="40"/>
        <v>61232304</v>
      </c>
      <c r="H87">
        <f t="shared" si="95"/>
        <v>0</v>
      </c>
      <c r="I87">
        <f t="shared" si="96"/>
        <v>0</v>
      </c>
      <c r="J87">
        <f t="shared" si="97"/>
        <v>0</v>
      </c>
      <c r="K87">
        <f t="shared" si="98"/>
        <v>0</v>
      </c>
      <c r="L87">
        <f t="shared" si="99"/>
        <v>0</v>
      </c>
      <c r="N87">
        <v>0</v>
      </c>
      <c r="O87">
        <v>0</v>
      </c>
      <c r="P87">
        <v>0</v>
      </c>
      <c r="Q87">
        <v>0</v>
      </c>
      <c r="R87">
        <f t="shared" si="7"/>
        <v>0</v>
      </c>
      <c r="T87">
        <f t="shared" ref="T87:W87" si="140">+T86+H86</f>
        <v>238615</v>
      </c>
      <c r="U87">
        <f t="shared" si="140"/>
        <v>1284</v>
      </c>
      <c r="V87">
        <f t="shared" si="140"/>
        <v>362480</v>
      </c>
      <c r="W87">
        <f t="shared" si="140"/>
        <v>-157566</v>
      </c>
      <c r="X87">
        <f t="shared" si="9"/>
        <v>444813</v>
      </c>
      <c r="Z87" s="11">
        <f t="shared" si="84"/>
        <v>0</v>
      </c>
      <c r="AA87" s="11">
        <f t="shared" si="85"/>
        <v>0</v>
      </c>
      <c r="AB87" s="11">
        <f t="shared" si="86"/>
        <v>0</v>
      </c>
      <c r="AC87" s="11">
        <f t="shared" si="87"/>
        <v>0</v>
      </c>
      <c r="AD87" s="11">
        <f t="shared" si="88"/>
        <v>0</v>
      </c>
    </row>
    <row r="88" spans="1:30" ht="15.75" customHeight="1">
      <c r="A88" s="7">
        <v>43727</v>
      </c>
      <c r="B88" s="8">
        <f t="shared" ref="B88:E88" si="141">+B87</f>
        <v>17205510</v>
      </c>
      <c r="C88" s="8">
        <f t="shared" si="141"/>
        <v>117968</v>
      </c>
      <c r="D88" s="8">
        <f t="shared" si="141"/>
        <v>34366392</v>
      </c>
      <c r="E88" s="8">
        <f t="shared" si="141"/>
        <v>9542434</v>
      </c>
      <c r="F88">
        <f t="shared" si="40"/>
        <v>61232304</v>
      </c>
      <c r="H88">
        <f t="shared" si="95"/>
        <v>0</v>
      </c>
      <c r="I88">
        <f t="shared" si="96"/>
        <v>0</v>
      </c>
      <c r="J88">
        <f t="shared" si="97"/>
        <v>0</v>
      </c>
      <c r="K88">
        <f t="shared" si="98"/>
        <v>0</v>
      </c>
      <c r="L88">
        <f t="shared" si="99"/>
        <v>0</v>
      </c>
      <c r="N88">
        <v>0</v>
      </c>
      <c r="O88">
        <v>0</v>
      </c>
      <c r="P88">
        <v>0</v>
      </c>
      <c r="Q88">
        <v>0</v>
      </c>
      <c r="R88">
        <f t="shared" si="7"/>
        <v>0</v>
      </c>
      <c r="T88">
        <f t="shared" ref="T88:W88" si="142">+T87+H87</f>
        <v>238615</v>
      </c>
      <c r="U88">
        <f t="shared" si="142"/>
        <v>1284</v>
      </c>
      <c r="V88">
        <f t="shared" si="142"/>
        <v>362480</v>
      </c>
      <c r="W88">
        <f t="shared" si="142"/>
        <v>-157566</v>
      </c>
      <c r="X88">
        <f t="shared" si="9"/>
        <v>444813</v>
      </c>
      <c r="Z88" s="11">
        <f t="shared" si="84"/>
        <v>0</v>
      </c>
      <c r="AA88" s="11">
        <f t="shared" si="85"/>
        <v>0</v>
      </c>
      <c r="AB88" s="11">
        <f t="shared" si="86"/>
        <v>0</v>
      </c>
      <c r="AC88" s="11">
        <f t="shared" si="87"/>
        <v>0</v>
      </c>
      <c r="AD88" s="11">
        <f t="shared" si="88"/>
        <v>0</v>
      </c>
    </row>
    <row r="89" spans="1:30" ht="15.75" customHeight="1">
      <c r="A89" s="7">
        <v>43728</v>
      </c>
      <c r="B89" s="8">
        <f t="shared" ref="B89:E89" si="143">+B88</f>
        <v>17205510</v>
      </c>
      <c r="C89" s="8">
        <f t="shared" si="143"/>
        <v>117968</v>
      </c>
      <c r="D89" s="8">
        <f t="shared" si="143"/>
        <v>34366392</v>
      </c>
      <c r="E89" s="8">
        <f t="shared" si="143"/>
        <v>9542434</v>
      </c>
      <c r="F89">
        <f t="shared" si="40"/>
        <v>61232304</v>
      </c>
      <c r="H89">
        <f t="shared" si="95"/>
        <v>0</v>
      </c>
      <c r="I89">
        <f t="shared" si="96"/>
        <v>0</v>
      </c>
      <c r="J89">
        <f t="shared" si="97"/>
        <v>0</v>
      </c>
      <c r="K89">
        <f t="shared" si="98"/>
        <v>0</v>
      </c>
      <c r="L89">
        <f t="shared" si="99"/>
        <v>0</v>
      </c>
      <c r="N89">
        <v>0</v>
      </c>
      <c r="O89">
        <v>0</v>
      </c>
      <c r="P89">
        <v>0</v>
      </c>
      <c r="Q89">
        <v>0</v>
      </c>
      <c r="R89">
        <f t="shared" si="7"/>
        <v>0</v>
      </c>
      <c r="T89">
        <f t="shared" ref="T89:W89" si="144">+T88+H88</f>
        <v>238615</v>
      </c>
      <c r="U89">
        <f t="shared" si="144"/>
        <v>1284</v>
      </c>
      <c r="V89">
        <f t="shared" si="144"/>
        <v>362480</v>
      </c>
      <c r="W89">
        <f t="shared" si="144"/>
        <v>-157566</v>
      </c>
      <c r="X89">
        <f t="shared" si="9"/>
        <v>444813</v>
      </c>
      <c r="Z89" s="11">
        <f t="shared" si="84"/>
        <v>0</v>
      </c>
      <c r="AA89" s="11">
        <f t="shared" si="85"/>
        <v>0</v>
      </c>
      <c r="AB89" s="11">
        <f t="shared" si="86"/>
        <v>0</v>
      </c>
      <c r="AC89" s="11">
        <f t="shared" si="87"/>
        <v>0</v>
      </c>
      <c r="AD89" s="11">
        <f t="shared" si="88"/>
        <v>0</v>
      </c>
    </row>
    <row r="90" spans="1:30" ht="15.75" customHeight="1">
      <c r="A90" s="7">
        <v>43729</v>
      </c>
      <c r="B90" s="8">
        <f t="shared" ref="B90:E90" si="145">+B89</f>
        <v>17205510</v>
      </c>
      <c r="C90" s="8">
        <f t="shared" si="145"/>
        <v>117968</v>
      </c>
      <c r="D90" s="8">
        <f t="shared" si="145"/>
        <v>34366392</v>
      </c>
      <c r="E90" s="8">
        <f t="shared" si="145"/>
        <v>9542434</v>
      </c>
      <c r="F90">
        <f t="shared" si="40"/>
        <v>61232304</v>
      </c>
      <c r="H90">
        <f t="shared" si="95"/>
        <v>0</v>
      </c>
      <c r="I90">
        <f t="shared" si="96"/>
        <v>0</v>
      </c>
      <c r="J90">
        <f t="shared" si="97"/>
        <v>0</v>
      </c>
      <c r="K90">
        <f t="shared" si="98"/>
        <v>0</v>
      </c>
      <c r="L90">
        <f t="shared" si="99"/>
        <v>0</v>
      </c>
      <c r="N90">
        <v>0</v>
      </c>
      <c r="O90">
        <v>0</v>
      </c>
      <c r="P90">
        <v>0</v>
      </c>
      <c r="Q90">
        <v>0</v>
      </c>
      <c r="R90">
        <f t="shared" si="7"/>
        <v>0</v>
      </c>
      <c r="T90">
        <f t="shared" ref="T90:W90" si="146">+T89+H89</f>
        <v>238615</v>
      </c>
      <c r="U90">
        <f t="shared" si="146"/>
        <v>1284</v>
      </c>
      <c r="V90">
        <f t="shared" si="146"/>
        <v>362480</v>
      </c>
      <c r="W90">
        <f t="shared" si="146"/>
        <v>-157566</v>
      </c>
      <c r="X90">
        <f t="shared" si="9"/>
        <v>444813</v>
      </c>
      <c r="Z90" s="11">
        <f t="shared" si="84"/>
        <v>0</v>
      </c>
      <c r="AA90" s="11">
        <f t="shared" si="85"/>
        <v>0</v>
      </c>
      <c r="AB90" s="11">
        <f t="shared" si="86"/>
        <v>0</v>
      </c>
      <c r="AC90" s="11">
        <f t="shared" si="87"/>
        <v>0</v>
      </c>
      <c r="AD90" s="11">
        <f t="shared" si="88"/>
        <v>0</v>
      </c>
    </row>
    <row r="91" spans="1:30" ht="15.75" customHeight="1">
      <c r="A91" s="7">
        <v>43730</v>
      </c>
      <c r="B91" s="8">
        <f t="shared" ref="B91:E91" si="147">+B90</f>
        <v>17205510</v>
      </c>
      <c r="C91" s="8">
        <f t="shared" si="147"/>
        <v>117968</v>
      </c>
      <c r="D91" s="8">
        <f t="shared" si="147"/>
        <v>34366392</v>
      </c>
      <c r="E91" s="8">
        <f t="shared" si="147"/>
        <v>9542434</v>
      </c>
      <c r="F91">
        <f t="shared" si="40"/>
        <v>61232304</v>
      </c>
      <c r="H91">
        <f t="shared" si="95"/>
        <v>0</v>
      </c>
      <c r="I91">
        <f t="shared" si="96"/>
        <v>0</v>
      </c>
      <c r="J91">
        <f t="shared" si="97"/>
        <v>0</v>
      </c>
      <c r="K91">
        <f t="shared" si="98"/>
        <v>0</v>
      </c>
      <c r="L91">
        <f t="shared" si="99"/>
        <v>0</v>
      </c>
      <c r="N91">
        <v>0</v>
      </c>
      <c r="O91">
        <v>0</v>
      </c>
      <c r="P91">
        <v>0</v>
      </c>
      <c r="Q91">
        <v>0</v>
      </c>
      <c r="R91">
        <f t="shared" si="7"/>
        <v>0</v>
      </c>
      <c r="T91">
        <f t="shared" ref="T91:W91" si="148">+T90+H90</f>
        <v>238615</v>
      </c>
      <c r="U91">
        <f t="shared" si="148"/>
        <v>1284</v>
      </c>
      <c r="V91">
        <f t="shared" si="148"/>
        <v>362480</v>
      </c>
      <c r="W91">
        <f t="shared" si="148"/>
        <v>-157566</v>
      </c>
      <c r="X91">
        <f t="shared" si="9"/>
        <v>444813</v>
      </c>
      <c r="Z91" s="11">
        <f t="shared" si="84"/>
        <v>0</v>
      </c>
      <c r="AA91" s="11">
        <f t="shared" si="85"/>
        <v>0</v>
      </c>
      <c r="AB91" s="11">
        <f t="shared" si="86"/>
        <v>0</v>
      </c>
      <c r="AC91" s="11">
        <f t="shared" si="87"/>
        <v>0</v>
      </c>
      <c r="AD91" s="11">
        <f t="shared" si="88"/>
        <v>0</v>
      </c>
    </row>
    <row r="92" spans="1:30" ht="15.75" customHeight="1">
      <c r="A92" s="7">
        <v>43731</v>
      </c>
      <c r="B92" s="8">
        <f t="shared" ref="B92:E92" si="149">+B91</f>
        <v>17205510</v>
      </c>
      <c r="C92" s="8">
        <f t="shared" si="149"/>
        <v>117968</v>
      </c>
      <c r="D92" s="8">
        <f t="shared" si="149"/>
        <v>34366392</v>
      </c>
      <c r="E92" s="8">
        <f t="shared" si="149"/>
        <v>9542434</v>
      </c>
      <c r="F92">
        <f t="shared" si="40"/>
        <v>61232304</v>
      </c>
      <c r="H92">
        <f t="shared" si="95"/>
        <v>0</v>
      </c>
      <c r="I92">
        <f t="shared" si="96"/>
        <v>0</v>
      </c>
      <c r="J92">
        <f t="shared" si="97"/>
        <v>0</v>
      </c>
      <c r="K92">
        <f t="shared" si="98"/>
        <v>0</v>
      </c>
      <c r="L92">
        <f t="shared" si="99"/>
        <v>0</v>
      </c>
      <c r="N92">
        <v>0</v>
      </c>
      <c r="O92">
        <v>0</v>
      </c>
      <c r="P92">
        <v>0</v>
      </c>
      <c r="Q92">
        <v>0</v>
      </c>
      <c r="R92">
        <f t="shared" si="7"/>
        <v>0</v>
      </c>
      <c r="T92">
        <f t="shared" ref="T92:W92" si="150">+T91+H91</f>
        <v>238615</v>
      </c>
      <c r="U92">
        <f t="shared" si="150"/>
        <v>1284</v>
      </c>
      <c r="V92">
        <f t="shared" si="150"/>
        <v>362480</v>
      </c>
      <c r="W92">
        <f t="shared" si="150"/>
        <v>-157566</v>
      </c>
      <c r="X92">
        <f t="shared" si="9"/>
        <v>444813</v>
      </c>
      <c r="Z92" s="11">
        <f t="shared" si="84"/>
        <v>0</v>
      </c>
      <c r="AA92" s="11">
        <f t="shared" si="85"/>
        <v>0</v>
      </c>
      <c r="AB92" s="11">
        <f t="shared" si="86"/>
        <v>0</v>
      </c>
      <c r="AC92" s="11">
        <f t="shared" si="87"/>
        <v>0</v>
      </c>
      <c r="AD92" s="11">
        <f t="shared" si="88"/>
        <v>0</v>
      </c>
    </row>
    <row r="93" spans="1:30" ht="15.75" customHeight="1">
      <c r="A93" s="7">
        <v>43732</v>
      </c>
      <c r="B93" s="8">
        <f t="shared" ref="B93:E93" si="151">+B92</f>
        <v>17205510</v>
      </c>
      <c r="C93" s="8">
        <f t="shared" si="151"/>
        <v>117968</v>
      </c>
      <c r="D93" s="8">
        <f t="shared" si="151"/>
        <v>34366392</v>
      </c>
      <c r="E93" s="8">
        <f t="shared" si="151"/>
        <v>9542434</v>
      </c>
      <c r="F93">
        <f t="shared" si="40"/>
        <v>61232304</v>
      </c>
      <c r="H93">
        <f t="shared" si="95"/>
        <v>0</v>
      </c>
      <c r="I93">
        <f t="shared" si="96"/>
        <v>0</v>
      </c>
      <c r="J93">
        <f t="shared" si="97"/>
        <v>0</v>
      </c>
      <c r="K93">
        <f t="shared" si="98"/>
        <v>0</v>
      </c>
      <c r="L93">
        <f t="shared" si="99"/>
        <v>0</v>
      </c>
      <c r="N93">
        <v>0</v>
      </c>
      <c r="O93">
        <v>0</v>
      </c>
      <c r="P93">
        <v>0</v>
      </c>
      <c r="Q93">
        <v>0</v>
      </c>
      <c r="R93">
        <f t="shared" si="7"/>
        <v>0</v>
      </c>
      <c r="T93">
        <f t="shared" ref="T93:W93" si="152">+T92+H92</f>
        <v>238615</v>
      </c>
      <c r="U93">
        <f t="shared" si="152"/>
        <v>1284</v>
      </c>
      <c r="V93">
        <f t="shared" si="152"/>
        <v>362480</v>
      </c>
      <c r="W93">
        <f t="shared" si="152"/>
        <v>-157566</v>
      </c>
      <c r="X93">
        <f t="shared" si="9"/>
        <v>444813</v>
      </c>
      <c r="Z93" s="11">
        <f t="shared" si="84"/>
        <v>0</v>
      </c>
      <c r="AA93" s="11">
        <f t="shared" si="85"/>
        <v>0</v>
      </c>
      <c r="AB93" s="11">
        <f t="shared" si="86"/>
        <v>0</v>
      </c>
      <c r="AC93" s="11">
        <f t="shared" si="87"/>
        <v>0</v>
      </c>
      <c r="AD93" s="11">
        <f t="shared" si="88"/>
        <v>0</v>
      </c>
    </row>
    <row r="94" spans="1:30" ht="15.75" customHeight="1">
      <c r="A94" s="7">
        <v>43733</v>
      </c>
      <c r="B94" s="8">
        <f t="shared" ref="B94:E94" si="153">+B93</f>
        <v>17205510</v>
      </c>
      <c r="C94" s="8">
        <f t="shared" si="153"/>
        <v>117968</v>
      </c>
      <c r="D94" s="8">
        <f t="shared" si="153"/>
        <v>34366392</v>
      </c>
      <c r="E94" s="8">
        <f t="shared" si="153"/>
        <v>9542434</v>
      </c>
      <c r="F94">
        <f t="shared" si="40"/>
        <v>61232304</v>
      </c>
      <c r="H94">
        <f t="shared" si="95"/>
        <v>0</v>
      </c>
      <c r="I94">
        <f t="shared" si="96"/>
        <v>0</v>
      </c>
      <c r="J94">
        <f t="shared" si="97"/>
        <v>0</v>
      </c>
      <c r="K94">
        <f t="shared" si="98"/>
        <v>0</v>
      </c>
      <c r="L94">
        <f t="shared" si="99"/>
        <v>0</v>
      </c>
      <c r="N94">
        <v>0</v>
      </c>
      <c r="O94">
        <v>0</v>
      </c>
      <c r="P94">
        <v>0</v>
      </c>
      <c r="Q94">
        <v>0</v>
      </c>
      <c r="R94">
        <f t="shared" si="7"/>
        <v>0</v>
      </c>
      <c r="T94">
        <f t="shared" ref="T94:W94" si="154">+T93+H93</f>
        <v>238615</v>
      </c>
      <c r="U94">
        <f t="shared" si="154"/>
        <v>1284</v>
      </c>
      <c r="V94">
        <f t="shared" si="154"/>
        <v>362480</v>
      </c>
      <c r="W94">
        <f t="shared" si="154"/>
        <v>-157566</v>
      </c>
      <c r="X94">
        <f t="shared" si="9"/>
        <v>444813</v>
      </c>
      <c r="Z94" s="11">
        <f t="shared" si="84"/>
        <v>0</v>
      </c>
      <c r="AA94" s="11">
        <f t="shared" si="85"/>
        <v>0</v>
      </c>
      <c r="AB94" s="11">
        <f t="shared" si="86"/>
        <v>0</v>
      </c>
      <c r="AC94" s="11">
        <f t="shared" si="87"/>
        <v>0</v>
      </c>
      <c r="AD94" s="11">
        <f t="shared" si="88"/>
        <v>0</v>
      </c>
    </row>
    <row r="95" spans="1:30" ht="15.75" customHeight="1">
      <c r="A95" s="7">
        <v>43734</v>
      </c>
      <c r="B95" s="8">
        <f t="shared" ref="B95:E95" si="155">+B94</f>
        <v>17205510</v>
      </c>
      <c r="C95" s="8">
        <f t="shared" si="155"/>
        <v>117968</v>
      </c>
      <c r="D95" s="8">
        <f t="shared" si="155"/>
        <v>34366392</v>
      </c>
      <c r="E95" s="8">
        <f t="shared" si="155"/>
        <v>9542434</v>
      </c>
      <c r="F95">
        <f t="shared" si="40"/>
        <v>61232304</v>
      </c>
      <c r="H95">
        <f t="shared" si="95"/>
        <v>0</v>
      </c>
      <c r="I95">
        <f t="shared" si="96"/>
        <v>0</v>
      </c>
      <c r="J95">
        <f t="shared" si="97"/>
        <v>0</v>
      </c>
      <c r="K95">
        <f t="shared" si="98"/>
        <v>0</v>
      </c>
      <c r="L95">
        <f t="shared" si="99"/>
        <v>0</v>
      </c>
      <c r="N95">
        <v>0</v>
      </c>
      <c r="O95">
        <v>0</v>
      </c>
      <c r="P95">
        <v>0</v>
      </c>
      <c r="Q95">
        <v>0</v>
      </c>
      <c r="R95">
        <f t="shared" si="7"/>
        <v>0</v>
      </c>
      <c r="T95">
        <f t="shared" ref="T95:W95" si="156">+T94+H94</f>
        <v>238615</v>
      </c>
      <c r="U95">
        <f t="shared" si="156"/>
        <v>1284</v>
      </c>
      <c r="V95">
        <f t="shared" si="156"/>
        <v>362480</v>
      </c>
      <c r="W95">
        <f t="shared" si="156"/>
        <v>-157566</v>
      </c>
      <c r="X95">
        <f t="shared" si="9"/>
        <v>444813</v>
      </c>
      <c r="Z95" s="11">
        <f t="shared" si="84"/>
        <v>0</v>
      </c>
      <c r="AA95" s="11">
        <f t="shared" si="85"/>
        <v>0</v>
      </c>
      <c r="AB95" s="11">
        <f t="shared" si="86"/>
        <v>0</v>
      </c>
      <c r="AC95" s="11">
        <f t="shared" si="87"/>
        <v>0</v>
      </c>
      <c r="AD95" s="11">
        <f t="shared" si="88"/>
        <v>0</v>
      </c>
    </row>
    <row r="96" spans="1:30" ht="15.75" customHeight="1">
      <c r="A96" s="7">
        <v>43735</v>
      </c>
      <c r="B96" s="8">
        <f t="shared" ref="B96:E96" si="157">+B95</f>
        <v>17205510</v>
      </c>
      <c r="C96" s="8">
        <f t="shared" si="157"/>
        <v>117968</v>
      </c>
      <c r="D96" s="8">
        <f t="shared" si="157"/>
        <v>34366392</v>
      </c>
      <c r="E96" s="8">
        <f t="shared" si="157"/>
        <v>9542434</v>
      </c>
      <c r="F96">
        <f t="shared" si="40"/>
        <v>61232304</v>
      </c>
      <c r="H96">
        <f t="shared" si="95"/>
        <v>0</v>
      </c>
      <c r="I96">
        <f t="shared" si="96"/>
        <v>0</v>
      </c>
      <c r="J96">
        <f t="shared" si="97"/>
        <v>0</v>
      </c>
      <c r="K96">
        <f t="shared" si="98"/>
        <v>0</v>
      </c>
      <c r="L96">
        <f t="shared" si="99"/>
        <v>0</v>
      </c>
      <c r="N96">
        <v>0</v>
      </c>
      <c r="O96">
        <v>0</v>
      </c>
      <c r="P96">
        <v>0</v>
      </c>
      <c r="Q96">
        <v>0</v>
      </c>
      <c r="R96">
        <f t="shared" si="7"/>
        <v>0</v>
      </c>
      <c r="T96">
        <f t="shared" ref="T96:W96" si="158">+T95+H95</f>
        <v>238615</v>
      </c>
      <c r="U96">
        <f t="shared" si="158"/>
        <v>1284</v>
      </c>
      <c r="V96">
        <f t="shared" si="158"/>
        <v>362480</v>
      </c>
      <c r="W96">
        <f t="shared" si="158"/>
        <v>-157566</v>
      </c>
      <c r="X96">
        <f t="shared" si="9"/>
        <v>444813</v>
      </c>
      <c r="Z96" s="11">
        <f t="shared" si="84"/>
        <v>0</v>
      </c>
      <c r="AA96" s="11">
        <f t="shared" si="85"/>
        <v>0</v>
      </c>
      <c r="AB96" s="11">
        <f t="shared" si="86"/>
        <v>0</v>
      </c>
      <c r="AC96" s="11">
        <f t="shared" si="87"/>
        <v>0</v>
      </c>
      <c r="AD96" s="11">
        <f t="shared" si="88"/>
        <v>0</v>
      </c>
    </row>
    <row r="97" spans="1:30" ht="15.75" customHeight="1">
      <c r="A97" s="7">
        <v>43736</v>
      </c>
      <c r="B97" s="8">
        <f t="shared" ref="B97:E97" si="159">+B96</f>
        <v>17205510</v>
      </c>
      <c r="C97" s="8">
        <f t="shared" si="159"/>
        <v>117968</v>
      </c>
      <c r="D97" s="8">
        <f t="shared" si="159"/>
        <v>34366392</v>
      </c>
      <c r="E97" s="8">
        <f t="shared" si="159"/>
        <v>9542434</v>
      </c>
      <c r="F97">
        <f t="shared" si="40"/>
        <v>61232304</v>
      </c>
      <c r="H97">
        <f t="shared" si="95"/>
        <v>0</v>
      </c>
      <c r="I97">
        <f t="shared" si="96"/>
        <v>0</v>
      </c>
      <c r="J97">
        <f t="shared" si="97"/>
        <v>0</v>
      </c>
      <c r="K97">
        <f t="shared" si="98"/>
        <v>0</v>
      </c>
      <c r="L97">
        <f t="shared" si="99"/>
        <v>0</v>
      </c>
      <c r="N97">
        <v>0</v>
      </c>
      <c r="O97">
        <v>0</v>
      </c>
      <c r="P97">
        <v>0</v>
      </c>
      <c r="Q97">
        <v>0</v>
      </c>
      <c r="R97">
        <f t="shared" si="7"/>
        <v>0</v>
      </c>
      <c r="T97">
        <f t="shared" ref="T97:W97" si="160">+T96+H96</f>
        <v>238615</v>
      </c>
      <c r="U97">
        <f t="shared" si="160"/>
        <v>1284</v>
      </c>
      <c r="V97">
        <f t="shared" si="160"/>
        <v>362480</v>
      </c>
      <c r="W97">
        <f t="shared" si="160"/>
        <v>-157566</v>
      </c>
      <c r="X97">
        <f t="shared" si="9"/>
        <v>444813</v>
      </c>
      <c r="Z97" s="11">
        <f t="shared" si="84"/>
        <v>0</v>
      </c>
      <c r="AA97" s="11">
        <f t="shared" si="85"/>
        <v>0</v>
      </c>
      <c r="AB97" s="11">
        <f t="shared" si="86"/>
        <v>0</v>
      </c>
      <c r="AC97" s="11">
        <f t="shared" si="87"/>
        <v>0</v>
      </c>
      <c r="AD97" s="11">
        <f t="shared" si="88"/>
        <v>0</v>
      </c>
    </row>
    <row r="98" spans="1:30" ht="15.75" customHeight="1">
      <c r="A98" s="7">
        <v>43737</v>
      </c>
      <c r="B98" s="8">
        <f t="shared" ref="B98:E98" si="161">+B97</f>
        <v>17205510</v>
      </c>
      <c r="C98" s="8">
        <f t="shared" si="161"/>
        <v>117968</v>
      </c>
      <c r="D98" s="8">
        <f t="shared" si="161"/>
        <v>34366392</v>
      </c>
      <c r="E98" s="8">
        <f t="shared" si="161"/>
        <v>9542434</v>
      </c>
      <c r="F98">
        <f t="shared" si="40"/>
        <v>61232304</v>
      </c>
      <c r="H98">
        <f t="shared" si="95"/>
        <v>0</v>
      </c>
      <c r="I98">
        <f t="shared" si="96"/>
        <v>0</v>
      </c>
      <c r="J98">
        <f t="shared" si="97"/>
        <v>0</v>
      </c>
      <c r="K98">
        <f t="shared" si="98"/>
        <v>0</v>
      </c>
      <c r="L98">
        <f t="shared" si="99"/>
        <v>0</v>
      </c>
      <c r="N98">
        <v>0</v>
      </c>
      <c r="O98">
        <v>0</v>
      </c>
      <c r="P98">
        <v>0</v>
      </c>
      <c r="Q98">
        <v>0</v>
      </c>
      <c r="R98">
        <f t="shared" si="7"/>
        <v>0</v>
      </c>
      <c r="T98">
        <f t="shared" ref="T98:W98" si="162">+T97+H97</f>
        <v>238615</v>
      </c>
      <c r="U98">
        <f t="shared" si="162"/>
        <v>1284</v>
      </c>
      <c r="V98">
        <f t="shared" si="162"/>
        <v>362480</v>
      </c>
      <c r="W98">
        <f t="shared" si="162"/>
        <v>-157566</v>
      </c>
      <c r="X98">
        <f t="shared" si="9"/>
        <v>444813</v>
      </c>
      <c r="Z98" s="11">
        <f t="shared" si="84"/>
        <v>0</v>
      </c>
      <c r="AA98" s="11">
        <f t="shared" si="85"/>
        <v>0</v>
      </c>
      <c r="AB98" s="11">
        <f t="shared" si="86"/>
        <v>0</v>
      </c>
      <c r="AC98" s="11">
        <f t="shared" si="87"/>
        <v>0</v>
      </c>
      <c r="AD98" s="11">
        <f t="shared" si="88"/>
        <v>0</v>
      </c>
    </row>
    <row r="99" spans="1:30" ht="15.75" customHeight="1">
      <c r="A99" s="7">
        <v>43738</v>
      </c>
      <c r="B99" s="8">
        <f t="shared" ref="B99:E99" si="163">+B98</f>
        <v>17205510</v>
      </c>
      <c r="C99" s="8">
        <f t="shared" si="163"/>
        <v>117968</v>
      </c>
      <c r="D99" s="8">
        <f t="shared" si="163"/>
        <v>34366392</v>
      </c>
      <c r="E99" s="8">
        <f t="shared" si="163"/>
        <v>9542434</v>
      </c>
      <c r="F99">
        <f t="shared" si="40"/>
        <v>61232304</v>
      </c>
      <c r="H99">
        <f t="shared" si="95"/>
        <v>0</v>
      </c>
      <c r="I99">
        <f t="shared" si="96"/>
        <v>0</v>
      </c>
      <c r="J99">
        <f t="shared" si="97"/>
        <v>0</v>
      </c>
      <c r="K99">
        <f t="shared" si="98"/>
        <v>0</v>
      </c>
      <c r="L99">
        <f t="shared" si="99"/>
        <v>0</v>
      </c>
      <c r="N99">
        <v>0</v>
      </c>
      <c r="O99">
        <v>0</v>
      </c>
      <c r="P99">
        <v>0</v>
      </c>
      <c r="Q99">
        <v>0</v>
      </c>
      <c r="R99">
        <f t="shared" si="7"/>
        <v>0</v>
      </c>
      <c r="T99">
        <f t="shared" ref="T99:W99" si="164">+T98+H98</f>
        <v>238615</v>
      </c>
      <c r="U99">
        <f t="shared" si="164"/>
        <v>1284</v>
      </c>
      <c r="V99">
        <f t="shared" si="164"/>
        <v>362480</v>
      </c>
      <c r="W99">
        <f t="shared" si="164"/>
        <v>-157566</v>
      </c>
      <c r="X99">
        <f t="shared" si="9"/>
        <v>444813</v>
      </c>
      <c r="Z99" s="11">
        <f t="shared" si="84"/>
        <v>0</v>
      </c>
      <c r="AA99" s="11">
        <f t="shared" si="85"/>
        <v>0</v>
      </c>
      <c r="AB99" s="11">
        <f t="shared" si="86"/>
        <v>0</v>
      </c>
      <c r="AC99" s="11">
        <f t="shared" si="87"/>
        <v>0</v>
      </c>
      <c r="AD99" s="11">
        <f t="shared" si="88"/>
        <v>0</v>
      </c>
    </row>
    <row r="100" spans="1:30" ht="15.75" customHeight="1">
      <c r="A100" s="7">
        <v>43739</v>
      </c>
      <c r="B100" s="8">
        <f t="shared" ref="B100:E100" si="165">+B99</f>
        <v>17205510</v>
      </c>
      <c r="C100" s="8">
        <f t="shared" si="165"/>
        <v>117968</v>
      </c>
      <c r="D100" s="8">
        <f t="shared" si="165"/>
        <v>34366392</v>
      </c>
      <c r="E100" s="8">
        <f t="shared" si="165"/>
        <v>9542434</v>
      </c>
      <c r="F100">
        <f t="shared" si="40"/>
        <v>61232304</v>
      </c>
      <c r="H100">
        <f t="shared" si="95"/>
        <v>0</v>
      </c>
      <c r="I100">
        <f t="shared" si="96"/>
        <v>0</v>
      </c>
      <c r="J100">
        <f t="shared" si="97"/>
        <v>0</v>
      </c>
      <c r="K100">
        <f t="shared" si="98"/>
        <v>0</v>
      </c>
      <c r="L100">
        <f t="shared" si="99"/>
        <v>0</v>
      </c>
      <c r="N100">
        <v>0</v>
      </c>
      <c r="O100">
        <v>0</v>
      </c>
      <c r="P100">
        <v>0</v>
      </c>
      <c r="Q100">
        <v>0</v>
      </c>
      <c r="R100">
        <f t="shared" si="7"/>
        <v>0</v>
      </c>
      <c r="T100">
        <f t="shared" ref="T100:W100" si="166">+T99+H99</f>
        <v>238615</v>
      </c>
      <c r="U100">
        <f t="shared" si="166"/>
        <v>1284</v>
      </c>
      <c r="V100">
        <f t="shared" si="166"/>
        <v>362480</v>
      </c>
      <c r="W100">
        <f t="shared" si="166"/>
        <v>-157566</v>
      </c>
      <c r="X100">
        <f t="shared" si="9"/>
        <v>444813</v>
      </c>
      <c r="Z100" s="11">
        <f t="shared" si="84"/>
        <v>0</v>
      </c>
      <c r="AA100" s="11">
        <f t="shared" si="85"/>
        <v>0</v>
      </c>
      <c r="AB100" s="11">
        <f t="shared" si="86"/>
        <v>0</v>
      </c>
      <c r="AC100" s="11">
        <f t="shared" si="87"/>
        <v>0</v>
      </c>
      <c r="AD100" s="11">
        <f t="shared" si="88"/>
        <v>0</v>
      </c>
    </row>
    <row r="101" spans="1:30" ht="15.75" customHeight="1">
      <c r="A101" s="7">
        <v>43740</v>
      </c>
      <c r="B101" s="8">
        <f t="shared" ref="B101:E101" si="167">+B100</f>
        <v>17205510</v>
      </c>
      <c r="C101" s="8">
        <f t="shared" si="167"/>
        <v>117968</v>
      </c>
      <c r="D101" s="8">
        <f t="shared" si="167"/>
        <v>34366392</v>
      </c>
      <c r="E101" s="8">
        <f t="shared" si="167"/>
        <v>9542434</v>
      </c>
      <c r="F101">
        <f t="shared" si="40"/>
        <v>61232304</v>
      </c>
      <c r="H101">
        <f t="shared" si="95"/>
        <v>0</v>
      </c>
      <c r="I101">
        <f t="shared" si="96"/>
        <v>0</v>
      </c>
      <c r="J101">
        <f t="shared" si="97"/>
        <v>0</v>
      </c>
      <c r="K101">
        <f t="shared" si="98"/>
        <v>0</v>
      </c>
      <c r="L101">
        <f t="shared" si="99"/>
        <v>0</v>
      </c>
      <c r="N101">
        <v>0</v>
      </c>
      <c r="O101">
        <v>0</v>
      </c>
      <c r="P101">
        <v>0</v>
      </c>
      <c r="Q101">
        <v>0</v>
      </c>
      <c r="R101">
        <f t="shared" si="7"/>
        <v>0</v>
      </c>
      <c r="T101">
        <f t="shared" ref="T101:W101" si="168">+T100+H100</f>
        <v>238615</v>
      </c>
      <c r="U101">
        <f t="shared" si="168"/>
        <v>1284</v>
      </c>
      <c r="V101">
        <f t="shared" si="168"/>
        <v>362480</v>
      </c>
      <c r="W101">
        <f t="shared" si="168"/>
        <v>-157566</v>
      </c>
      <c r="X101">
        <f t="shared" si="9"/>
        <v>444813</v>
      </c>
      <c r="Z101" s="11">
        <f t="shared" si="84"/>
        <v>0</v>
      </c>
      <c r="AA101" s="11">
        <f t="shared" si="85"/>
        <v>0</v>
      </c>
      <c r="AB101" s="11">
        <f t="shared" si="86"/>
        <v>0</v>
      </c>
      <c r="AC101" s="11">
        <f t="shared" si="87"/>
        <v>0</v>
      </c>
      <c r="AD101" s="11">
        <f t="shared" si="88"/>
        <v>0</v>
      </c>
    </row>
    <row r="102" spans="1:30" ht="15.75" customHeight="1">
      <c r="A102" s="7">
        <v>43741</v>
      </c>
      <c r="B102" s="8">
        <f t="shared" ref="B102:E102" si="169">+B101</f>
        <v>17205510</v>
      </c>
      <c r="C102" s="8">
        <f t="shared" si="169"/>
        <v>117968</v>
      </c>
      <c r="D102" s="8">
        <f t="shared" si="169"/>
        <v>34366392</v>
      </c>
      <c r="E102" s="8">
        <f t="shared" si="169"/>
        <v>9542434</v>
      </c>
      <c r="F102">
        <f t="shared" si="40"/>
        <v>61232304</v>
      </c>
      <c r="H102">
        <f t="shared" si="95"/>
        <v>0</v>
      </c>
      <c r="I102">
        <f t="shared" si="96"/>
        <v>0</v>
      </c>
      <c r="J102">
        <f t="shared" si="97"/>
        <v>0</v>
      </c>
      <c r="K102">
        <f t="shared" si="98"/>
        <v>0</v>
      </c>
      <c r="L102">
        <f t="shared" si="99"/>
        <v>0</v>
      </c>
      <c r="N102">
        <v>0</v>
      </c>
      <c r="O102">
        <v>0</v>
      </c>
      <c r="P102">
        <v>0</v>
      </c>
      <c r="Q102">
        <v>0</v>
      </c>
      <c r="R102">
        <f t="shared" si="7"/>
        <v>0</v>
      </c>
      <c r="T102">
        <f t="shared" ref="T102:W102" si="170">+T101+H101</f>
        <v>238615</v>
      </c>
      <c r="U102">
        <f t="shared" si="170"/>
        <v>1284</v>
      </c>
      <c r="V102">
        <f t="shared" si="170"/>
        <v>362480</v>
      </c>
      <c r="W102">
        <f t="shared" si="170"/>
        <v>-157566</v>
      </c>
      <c r="X102">
        <f t="shared" si="9"/>
        <v>444813</v>
      </c>
      <c r="Z102" s="11">
        <f t="shared" si="84"/>
        <v>0</v>
      </c>
      <c r="AA102" s="11">
        <f t="shared" si="85"/>
        <v>0</v>
      </c>
      <c r="AB102" s="11">
        <f t="shared" si="86"/>
        <v>0</v>
      </c>
      <c r="AC102" s="11">
        <f t="shared" si="87"/>
        <v>0</v>
      </c>
      <c r="AD102" s="11">
        <f t="shared" si="88"/>
        <v>0</v>
      </c>
    </row>
    <row r="103" spans="1:30" ht="15.75" customHeight="1">
      <c r="A103" s="7">
        <v>43742</v>
      </c>
      <c r="B103" s="8">
        <f t="shared" ref="B103:E103" si="171">+B102</f>
        <v>17205510</v>
      </c>
      <c r="C103" s="8">
        <f t="shared" si="171"/>
        <v>117968</v>
      </c>
      <c r="D103" s="8">
        <f t="shared" si="171"/>
        <v>34366392</v>
      </c>
      <c r="E103" s="8">
        <f t="shared" si="171"/>
        <v>9542434</v>
      </c>
      <c r="F103">
        <f t="shared" si="40"/>
        <v>61232304</v>
      </c>
      <c r="H103">
        <f t="shared" si="95"/>
        <v>0</v>
      </c>
      <c r="I103">
        <f t="shared" si="96"/>
        <v>0</v>
      </c>
      <c r="J103">
        <f t="shared" si="97"/>
        <v>0</v>
      </c>
      <c r="K103">
        <f t="shared" si="98"/>
        <v>0</v>
      </c>
      <c r="L103">
        <f t="shared" si="99"/>
        <v>0</v>
      </c>
      <c r="N103">
        <v>0</v>
      </c>
      <c r="O103">
        <v>0</v>
      </c>
      <c r="P103">
        <v>0</v>
      </c>
      <c r="Q103">
        <v>0</v>
      </c>
      <c r="R103">
        <f t="shared" si="7"/>
        <v>0</v>
      </c>
      <c r="T103">
        <f t="shared" ref="T103:W103" si="172">+T102+H102</f>
        <v>238615</v>
      </c>
      <c r="U103">
        <f t="shared" si="172"/>
        <v>1284</v>
      </c>
      <c r="V103">
        <f t="shared" si="172"/>
        <v>362480</v>
      </c>
      <c r="W103">
        <f t="shared" si="172"/>
        <v>-157566</v>
      </c>
      <c r="X103">
        <f t="shared" si="9"/>
        <v>444813</v>
      </c>
      <c r="Z103" s="11">
        <f t="shared" si="84"/>
        <v>0</v>
      </c>
      <c r="AA103" s="11">
        <f t="shared" si="85"/>
        <v>0</v>
      </c>
      <c r="AB103" s="11">
        <f t="shared" si="86"/>
        <v>0</v>
      </c>
      <c r="AC103" s="11">
        <f t="shared" si="87"/>
        <v>0</v>
      </c>
      <c r="AD103" s="11">
        <f t="shared" si="88"/>
        <v>0</v>
      </c>
    </row>
    <row r="104" spans="1:30" ht="15.75" customHeight="1">
      <c r="A104" s="7">
        <v>43743</v>
      </c>
      <c r="B104" s="8">
        <f t="shared" ref="B104:E104" si="173">+B103</f>
        <v>17205510</v>
      </c>
      <c r="C104" s="8">
        <f t="shared" si="173"/>
        <v>117968</v>
      </c>
      <c r="D104" s="8">
        <f t="shared" si="173"/>
        <v>34366392</v>
      </c>
      <c r="E104" s="8">
        <f t="shared" si="173"/>
        <v>9542434</v>
      </c>
      <c r="F104">
        <f t="shared" si="40"/>
        <v>61232304</v>
      </c>
      <c r="H104">
        <f t="shared" si="95"/>
        <v>0</v>
      </c>
      <c r="I104">
        <f t="shared" si="96"/>
        <v>0</v>
      </c>
      <c r="J104">
        <f t="shared" si="97"/>
        <v>0</v>
      </c>
      <c r="K104">
        <f t="shared" si="98"/>
        <v>0</v>
      </c>
      <c r="L104">
        <f t="shared" si="99"/>
        <v>0</v>
      </c>
      <c r="N104">
        <v>0</v>
      </c>
      <c r="O104">
        <v>0</v>
      </c>
      <c r="P104">
        <v>0</v>
      </c>
      <c r="Q104">
        <v>0</v>
      </c>
      <c r="R104">
        <f t="shared" si="7"/>
        <v>0</v>
      </c>
      <c r="T104">
        <f t="shared" ref="T104:W104" si="174">+T103+H103</f>
        <v>238615</v>
      </c>
      <c r="U104">
        <f t="shared" si="174"/>
        <v>1284</v>
      </c>
      <c r="V104">
        <f t="shared" si="174"/>
        <v>362480</v>
      </c>
      <c r="W104">
        <f t="shared" si="174"/>
        <v>-157566</v>
      </c>
      <c r="X104">
        <f t="shared" si="9"/>
        <v>444813</v>
      </c>
      <c r="Z104" s="11">
        <f t="shared" si="84"/>
        <v>0</v>
      </c>
      <c r="AA104" s="11">
        <f t="shared" si="85"/>
        <v>0</v>
      </c>
      <c r="AB104" s="11">
        <f t="shared" si="86"/>
        <v>0</v>
      </c>
      <c r="AC104" s="11">
        <f t="shared" si="87"/>
        <v>0</v>
      </c>
      <c r="AD104" s="11">
        <f t="shared" si="88"/>
        <v>0</v>
      </c>
    </row>
    <row r="105" spans="1:30" ht="15.75" customHeight="1">
      <c r="A105" s="7">
        <v>43744</v>
      </c>
      <c r="B105" s="8">
        <f t="shared" ref="B105:E105" si="175">+B104</f>
        <v>17205510</v>
      </c>
      <c r="C105" s="8">
        <f t="shared" si="175"/>
        <v>117968</v>
      </c>
      <c r="D105" s="8">
        <f t="shared" si="175"/>
        <v>34366392</v>
      </c>
      <c r="E105" s="8">
        <f t="shared" si="175"/>
        <v>9542434</v>
      </c>
      <c r="F105">
        <f t="shared" si="40"/>
        <v>61232304</v>
      </c>
      <c r="H105">
        <f t="shared" si="95"/>
        <v>0</v>
      </c>
      <c r="I105">
        <f t="shared" si="96"/>
        <v>0</v>
      </c>
      <c r="J105">
        <f t="shared" si="97"/>
        <v>0</v>
      </c>
      <c r="K105">
        <f t="shared" si="98"/>
        <v>0</v>
      </c>
      <c r="L105">
        <f t="shared" si="99"/>
        <v>0</v>
      </c>
      <c r="N105">
        <v>0</v>
      </c>
      <c r="O105">
        <v>0</v>
      </c>
      <c r="P105">
        <v>0</v>
      </c>
      <c r="Q105">
        <v>0</v>
      </c>
      <c r="R105">
        <f t="shared" si="7"/>
        <v>0</v>
      </c>
      <c r="T105">
        <f t="shared" ref="T105:W105" si="176">+T104+H104</f>
        <v>238615</v>
      </c>
      <c r="U105">
        <f t="shared" si="176"/>
        <v>1284</v>
      </c>
      <c r="V105">
        <f t="shared" si="176"/>
        <v>362480</v>
      </c>
      <c r="W105">
        <f t="shared" si="176"/>
        <v>-157566</v>
      </c>
      <c r="X105">
        <f t="shared" si="9"/>
        <v>444813</v>
      </c>
      <c r="Z105" s="11">
        <f t="shared" si="84"/>
        <v>0</v>
      </c>
      <c r="AA105" s="11">
        <f t="shared" si="85"/>
        <v>0</v>
      </c>
      <c r="AB105" s="11">
        <f t="shared" si="86"/>
        <v>0</v>
      </c>
      <c r="AC105" s="11">
        <f t="shared" si="87"/>
        <v>0</v>
      </c>
      <c r="AD105" s="11">
        <f t="shared" si="88"/>
        <v>0</v>
      </c>
    </row>
    <row r="106" spans="1:30" ht="15.75" customHeight="1">
      <c r="A106" s="7">
        <v>43745</v>
      </c>
      <c r="B106" s="8">
        <f t="shared" ref="B106:E106" si="177">+B105</f>
        <v>17205510</v>
      </c>
      <c r="C106" s="8">
        <f t="shared" si="177"/>
        <v>117968</v>
      </c>
      <c r="D106" s="8">
        <f t="shared" si="177"/>
        <v>34366392</v>
      </c>
      <c r="E106" s="8">
        <f t="shared" si="177"/>
        <v>9542434</v>
      </c>
      <c r="F106">
        <f t="shared" si="40"/>
        <v>61232304</v>
      </c>
      <c r="H106">
        <f t="shared" si="95"/>
        <v>0</v>
      </c>
      <c r="I106">
        <f t="shared" si="96"/>
        <v>0</v>
      </c>
      <c r="J106">
        <f t="shared" si="97"/>
        <v>0</v>
      </c>
      <c r="K106">
        <f t="shared" si="98"/>
        <v>0</v>
      </c>
      <c r="L106">
        <f t="shared" si="99"/>
        <v>0</v>
      </c>
      <c r="N106">
        <v>0</v>
      </c>
      <c r="O106">
        <v>0</v>
      </c>
      <c r="P106">
        <v>0</v>
      </c>
      <c r="Q106">
        <v>0</v>
      </c>
      <c r="R106">
        <f t="shared" si="7"/>
        <v>0</v>
      </c>
      <c r="T106">
        <f t="shared" ref="T106:W106" si="178">+T105+H105</f>
        <v>238615</v>
      </c>
      <c r="U106">
        <f t="shared" si="178"/>
        <v>1284</v>
      </c>
      <c r="V106">
        <f t="shared" si="178"/>
        <v>362480</v>
      </c>
      <c r="W106">
        <f t="shared" si="178"/>
        <v>-157566</v>
      </c>
      <c r="X106">
        <f t="shared" si="9"/>
        <v>444813</v>
      </c>
      <c r="Z106" s="11">
        <f t="shared" si="84"/>
        <v>0</v>
      </c>
      <c r="AA106" s="11">
        <f t="shared" si="85"/>
        <v>0</v>
      </c>
      <c r="AB106" s="11">
        <f t="shared" si="86"/>
        <v>0</v>
      </c>
      <c r="AC106" s="11">
        <f t="shared" si="87"/>
        <v>0</v>
      </c>
      <c r="AD106" s="11">
        <f t="shared" si="88"/>
        <v>0</v>
      </c>
    </row>
    <row r="107" spans="1:30" ht="15.75" customHeight="1">
      <c r="A107" s="7">
        <v>43746</v>
      </c>
      <c r="B107" s="8">
        <f t="shared" ref="B107:E107" si="179">+B106</f>
        <v>17205510</v>
      </c>
      <c r="C107" s="8">
        <f t="shared" si="179"/>
        <v>117968</v>
      </c>
      <c r="D107" s="8">
        <f t="shared" si="179"/>
        <v>34366392</v>
      </c>
      <c r="E107" s="8">
        <f t="shared" si="179"/>
        <v>9542434</v>
      </c>
      <c r="F107">
        <f t="shared" si="40"/>
        <v>61232304</v>
      </c>
      <c r="H107">
        <f t="shared" si="95"/>
        <v>0</v>
      </c>
      <c r="I107">
        <f t="shared" si="96"/>
        <v>0</v>
      </c>
      <c r="J107">
        <f t="shared" si="97"/>
        <v>0</v>
      </c>
      <c r="K107">
        <f t="shared" si="98"/>
        <v>0</v>
      </c>
      <c r="L107">
        <f t="shared" si="99"/>
        <v>0</v>
      </c>
      <c r="N107">
        <v>0</v>
      </c>
      <c r="O107">
        <v>0</v>
      </c>
      <c r="P107">
        <v>0</v>
      </c>
      <c r="Q107">
        <v>0</v>
      </c>
      <c r="R107">
        <f t="shared" si="7"/>
        <v>0</v>
      </c>
      <c r="T107">
        <f t="shared" ref="T107:W107" si="180">+T106+H106</f>
        <v>238615</v>
      </c>
      <c r="U107">
        <f t="shared" si="180"/>
        <v>1284</v>
      </c>
      <c r="V107">
        <f t="shared" si="180"/>
        <v>362480</v>
      </c>
      <c r="W107">
        <f t="shared" si="180"/>
        <v>-157566</v>
      </c>
      <c r="X107">
        <f t="shared" si="9"/>
        <v>444813</v>
      </c>
      <c r="Z107" s="11">
        <f t="shared" si="84"/>
        <v>0</v>
      </c>
      <c r="AA107" s="11">
        <f t="shared" si="85"/>
        <v>0</v>
      </c>
      <c r="AB107" s="11">
        <f t="shared" si="86"/>
        <v>0</v>
      </c>
      <c r="AC107" s="11">
        <f t="shared" si="87"/>
        <v>0</v>
      </c>
      <c r="AD107" s="11">
        <f t="shared" si="88"/>
        <v>0</v>
      </c>
    </row>
    <row r="108" spans="1:30" ht="15.75" customHeight="1">
      <c r="A108" s="7">
        <v>43747</v>
      </c>
      <c r="B108" s="8">
        <f t="shared" ref="B108:E108" si="181">+B107</f>
        <v>17205510</v>
      </c>
      <c r="C108" s="8">
        <f t="shared" si="181"/>
        <v>117968</v>
      </c>
      <c r="D108" s="8">
        <f t="shared" si="181"/>
        <v>34366392</v>
      </c>
      <c r="E108" s="8">
        <f t="shared" si="181"/>
        <v>9542434</v>
      </c>
      <c r="F108">
        <f t="shared" si="40"/>
        <v>61232304</v>
      </c>
      <c r="H108">
        <f t="shared" si="95"/>
        <v>0</v>
      </c>
      <c r="I108">
        <f t="shared" si="96"/>
        <v>0</v>
      </c>
      <c r="J108">
        <f t="shared" si="97"/>
        <v>0</v>
      </c>
      <c r="K108">
        <f t="shared" si="98"/>
        <v>0</v>
      </c>
      <c r="L108">
        <f t="shared" si="99"/>
        <v>0</v>
      </c>
      <c r="N108">
        <v>0</v>
      </c>
      <c r="O108">
        <v>0</v>
      </c>
      <c r="P108">
        <v>0</v>
      </c>
      <c r="Q108">
        <v>0</v>
      </c>
      <c r="R108">
        <f t="shared" si="7"/>
        <v>0</v>
      </c>
      <c r="T108">
        <f t="shared" ref="T108:W108" si="182">+T107+H107</f>
        <v>238615</v>
      </c>
      <c r="U108">
        <f t="shared" si="182"/>
        <v>1284</v>
      </c>
      <c r="V108">
        <f t="shared" si="182"/>
        <v>362480</v>
      </c>
      <c r="W108">
        <f t="shared" si="182"/>
        <v>-157566</v>
      </c>
      <c r="X108">
        <f t="shared" si="9"/>
        <v>444813</v>
      </c>
      <c r="Z108" s="11">
        <f t="shared" si="84"/>
        <v>0</v>
      </c>
      <c r="AA108" s="11">
        <f t="shared" si="85"/>
        <v>0</v>
      </c>
      <c r="AB108" s="11">
        <f t="shared" si="86"/>
        <v>0</v>
      </c>
      <c r="AC108" s="11">
        <f t="shared" si="87"/>
        <v>0</v>
      </c>
      <c r="AD108" s="11">
        <f t="shared" si="88"/>
        <v>0</v>
      </c>
    </row>
    <row r="109" spans="1:30" ht="15.75" customHeight="1">
      <c r="A109" s="7">
        <v>43748</v>
      </c>
      <c r="B109" s="8">
        <f t="shared" ref="B109:E109" si="183">+B108</f>
        <v>17205510</v>
      </c>
      <c r="C109" s="8">
        <f t="shared" si="183"/>
        <v>117968</v>
      </c>
      <c r="D109" s="8">
        <f t="shared" si="183"/>
        <v>34366392</v>
      </c>
      <c r="E109" s="8">
        <f t="shared" si="183"/>
        <v>9542434</v>
      </c>
      <c r="F109">
        <f t="shared" si="40"/>
        <v>61232304</v>
      </c>
      <c r="H109">
        <f t="shared" si="95"/>
        <v>0</v>
      </c>
      <c r="I109">
        <f t="shared" si="96"/>
        <v>0</v>
      </c>
      <c r="J109">
        <f t="shared" si="97"/>
        <v>0</v>
      </c>
      <c r="K109">
        <f t="shared" si="98"/>
        <v>0</v>
      </c>
      <c r="L109">
        <f t="shared" si="99"/>
        <v>0</v>
      </c>
      <c r="N109">
        <v>0</v>
      </c>
      <c r="O109">
        <v>0</v>
      </c>
      <c r="P109">
        <v>0</v>
      </c>
      <c r="Q109">
        <v>0</v>
      </c>
      <c r="R109">
        <f t="shared" si="7"/>
        <v>0</v>
      </c>
      <c r="T109">
        <f t="shared" ref="T109:W109" si="184">+T108+H108</f>
        <v>238615</v>
      </c>
      <c r="U109">
        <f t="shared" si="184"/>
        <v>1284</v>
      </c>
      <c r="V109">
        <f t="shared" si="184"/>
        <v>362480</v>
      </c>
      <c r="W109">
        <f t="shared" si="184"/>
        <v>-157566</v>
      </c>
      <c r="X109">
        <f t="shared" si="9"/>
        <v>444813</v>
      </c>
      <c r="Z109" s="11">
        <f t="shared" si="84"/>
        <v>0</v>
      </c>
      <c r="AA109" s="11">
        <f t="shared" si="85"/>
        <v>0</v>
      </c>
      <c r="AB109" s="11">
        <f t="shared" si="86"/>
        <v>0</v>
      </c>
      <c r="AC109" s="11">
        <f t="shared" si="87"/>
        <v>0</v>
      </c>
      <c r="AD109" s="11">
        <f t="shared" si="88"/>
        <v>0</v>
      </c>
    </row>
    <row r="110" spans="1:30" ht="15.75" customHeight="1">
      <c r="A110" s="7">
        <v>43749</v>
      </c>
      <c r="B110" s="8">
        <f t="shared" ref="B110:E110" si="185">+B109</f>
        <v>17205510</v>
      </c>
      <c r="C110" s="8">
        <f t="shared" si="185"/>
        <v>117968</v>
      </c>
      <c r="D110" s="8">
        <f t="shared" si="185"/>
        <v>34366392</v>
      </c>
      <c r="E110" s="8">
        <f t="shared" si="185"/>
        <v>9542434</v>
      </c>
      <c r="F110">
        <f t="shared" si="40"/>
        <v>61232304</v>
      </c>
      <c r="H110">
        <f t="shared" si="95"/>
        <v>0</v>
      </c>
      <c r="I110">
        <f t="shared" si="96"/>
        <v>0</v>
      </c>
      <c r="J110">
        <f t="shared" si="97"/>
        <v>0</v>
      </c>
      <c r="K110">
        <f t="shared" si="98"/>
        <v>0</v>
      </c>
      <c r="L110">
        <f t="shared" si="99"/>
        <v>0</v>
      </c>
      <c r="N110">
        <v>0</v>
      </c>
      <c r="O110">
        <v>0</v>
      </c>
      <c r="P110">
        <v>0</v>
      </c>
      <c r="Q110">
        <v>0</v>
      </c>
      <c r="R110">
        <f t="shared" si="7"/>
        <v>0</v>
      </c>
      <c r="T110">
        <f t="shared" ref="T110:W110" si="186">+T109+H109</f>
        <v>238615</v>
      </c>
      <c r="U110">
        <f t="shared" si="186"/>
        <v>1284</v>
      </c>
      <c r="V110">
        <f t="shared" si="186"/>
        <v>362480</v>
      </c>
      <c r="W110">
        <f t="shared" si="186"/>
        <v>-157566</v>
      </c>
      <c r="X110">
        <f t="shared" si="9"/>
        <v>444813</v>
      </c>
      <c r="Z110" s="11">
        <f t="shared" si="84"/>
        <v>0</v>
      </c>
      <c r="AA110" s="11">
        <f t="shared" si="85"/>
        <v>0</v>
      </c>
      <c r="AB110" s="11">
        <f t="shared" si="86"/>
        <v>0</v>
      </c>
      <c r="AC110" s="11">
        <f t="shared" si="87"/>
        <v>0</v>
      </c>
      <c r="AD110" s="11">
        <f t="shared" si="88"/>
        <v>0</v>
      </c>
    </row>
    <row r="111" spans="1:30" ht="15.75" customHeight="1">
      <c r="A111" s="7">
        <v>43750</v>
      </c>
      <c r="B111" s="8">
        <f t="shared" ref="B111:E111" si="187">+B110</f>
        <v>17205510</v>
      </c>
      <c r="C111" s="8">
        <f t="shared" si="187"/>
        <v>117968</v>
      </c>
      <c r="D111" s="8">
        <f t="shared" si="187"/>
        <v>34366392</v>
      </c>
      <c r="E111" s="8">
        <f t="shared" si="187"/>
        <v>9542434</v>
      </c>
      <c r="F111">
        <f t="shared" si="40"/>
        <v>61232304</v>
      </c>
      <c r="H111">
        <f t="shared" si="95"/>
        <v>0</v>
      </c>
      <c r="I111">
        <f t="shared" si="96"/>
        <v>0</v>
      </c>
      <c r="J111">
        <f t="shared" si="97"/>
        <v>0</v>
      </c>
      <c r="K111">
        <f t="shared" si="98"/>
        <v>0</v>
      </c>
      <c r="L111">
        <f t="shared" si="99"/>
        <v>0</v>
      </c>
      <c r="N111">
        <v>0</v>
      </c>
      <c r="O111">
        <v>0</v>
      </c>
      <c r="P111">
        <v>0</v>
      </c>
      <c r="Q111">
        <v>0</v>
      </c>
      <c r="R111">
        <f t="shared" si="7"/>
        <v>0</v>
      </c>
      <c r="T111">
        <f t="shared" ref="T111:W111" si="188">+T110+H110</f>
        <v>238615</v>
      </c>
      <c r="U111">
        <f t="shared" si="188"/>
        <v>1284</v>
      </c>
      <c r="V111">
        <f t="shared" si="188"/>
        <v>362480</v>
      </c>
      <c r="W111">
        <f t="shared" si="188"/>
        <v>-157566</v>
      </c>
      <c r="X111">
        <f t="shared" si="9"/>
        <v>444813</v>
      </c>
      <c r="Z111" s="11">
        <f t="shared" ref="Z111:Z146" si="189">100*H111*30*12/B111</f>
        <v>0</v>
      </c>
      <c r="AA111" s="11">
        <f t="shared" ref="AA111:AA146" si="190">100*I111*30*12/C111</f>
        <v>0</v>
      </c>
      <c r="AB111" s="11">
        <f t="shared" ref="AB111:AB146" si="191">100*J111*30*12/D111</f>
        <v>0</v>
      </c>
      <c r="AC111" s="11">
        <f t="shared" ref="AC111:AC146" si="192">100*K111*30*12/E111</f>
        <v>0</v>
      </c>
      <c r="AD111" s="11">
        <f t="shared" ref="AD111:AD146" si="193">100*L111*30*12/F111</f>
        <v>0</v>
      </c>
    </row>
    <row r="112" spans="1:30" ht="15.75" customHeight="1">
      <c r="A112" s="7">
        <v>43751</v>
      </c>
      <c r="B112" s="8">
        <f t="shared" ref="B112:E112" si="194">+B111</f>
        <v>17205510</v>
      </c>
      <c r="C112" s="8">
        <f t="shared" si="194"/>
        <v>117968</v>
      </c>
      <c r="D112" s="8">
        <f t="shared" si="194"/>
        <v>34366392</v>
      </c>
      <c r="E112" s="8">
        <f t="shared" si="194"/>
        <v>9542434</v>
      </c>
      <c r="F112">
        <f t="shared" si="40"/>
        <v>61232304</v>
      </c>
      <c r="H112">
        <f t="shared" si="95"/>
        <v>0</v>
      </c>
      <c r="I112">
        <f t="shared" si="96"/>
        <v>0</v>
      </c>
      <c r="J112">
        <f t="shared" si="97"/>
        <v>0</v>
      </c>
      <c r="K112">
        <f t="shared" si="98"/>
        <v>0</v>
      </c>
      <c r="L112">
        <f t="shared" si="99"/>
        <v>0</v>
      </c>
      <c r="N112">
        <v>0</v>
      </c>
      <c r="O112">
        <v>0</v>
      </c>
      <c r="P112">
        <v>0</v>
      </c>
      <c r="Q112">
        <v>0</v>
      </c>
      <c r="R112">
        <f t="shared" si="7"/>
        <v>0</v>
      </c>
      <c r="T112">
        <f t="shared" ref="T112:W112" si="195">+T111+H111</f>
        <v>238615</v>
      </c>
      <c r="U112">
        <f t="shared" si="195"/>
        <v>1284</v>
      </c>
      <c r="V112">
        <f t="shared" si="195"/>
        <v>362480</v>
      </c>
      <c r="W112">
        <f t="shared" si="195"/>
        <v>-157566</v>
      </c>
      <c r="X112">
        <f t="shared" si="9"/>
        <v>444813</v>
      </c>
      <c r="Z112" s="11">
        <f t="shared" si="189"/>
        <v>0</v>
      </c>
      <c r="AA112" s="11">
        <f t="shared" si="190"/>
        <v>0</v>
      </c>
      <c r="AB112" s="11">
        <f t="shared" si="191"/>
        <v>0</v>
      </c>
      <c r="AC112" s="11">
        <f t="shared" si="192"/>
        <v>0</v>
      </c>
      <c r="AD112" s="11">
        <f t="shared" si="193"/>
        <v>0</v>
      </c>
    </row>
    <row r="113" spans="1:30" ht="15.75" customHeight="1">
      <c r="A113" s="7">
        <v>43752</v>
      </c>
      <c r="B113" s="8">
        <f t="shared" ref="B113:E113" si="196">+B112</f>
        <v>17205510</v>
      </c>
      <c r="C113" s="8">
        <f t="shared" si="196"/>
        <v>117968</v>
      </c>
      <c r="D113" s="8">
        <f t="shared" si="196"/>
        <v>34366392</v>
      </c>
      <c r="E113" s="8">
        <f t="shared" si="196"/>
        <v>9542434</v>
      </c>
      <c r="F113">
        <f t="shared" si="40"/>
        <v>61232304</v>
      </c>
      <c r="H113">
        <f t="shared" si="95"/>
        <v>0</v>
      </c>
      <c r="I113">
        <f t="shared" si="96"/>
        <v>0</v>
      </c>
      <c r="J113">
        <f t="shared" si="97"/>
        <v>0</v>
      </c>
      <c r="K113">
        <f t="shared" si="98"/>
        <v>0</v>
      </c>
      <c r="L113">
        <f t="shared" si="99"/>
        <v>0</v>
      </c>
      <c r="N113">
        <v>0</v>
      </c>
      <c r="O113">
        <v>0</v>
      </c>
      <c r="P113">
        <v>0</v>
      </c>
      <c r="Q113">
        <v>0</v>
      </c>
      <c r="R113">
        <f t="shared" si="7"/>
        <v>0</v>
      </c>
      <c r="T113">
        <f t="shared" ref="T113:W113" si="197">+T112+H112</f>
        <v>238615</v>
      </c>
      <c r="U113">
        <f t="shared" si="197"/>
        <v>1284</v>
      </c>
      <c r="V113">
        <f t="shared" si="197"/>
        <v>362480</v>
      </c>
      <c r="W113">
        <f t="shared" si="197"/>
        <v>-157566</v>
      </c>
      <c r="X113">
        <f t="shared" si="9"/>
        <v>444813</v>
      </c>
      <c r="Z113" s="11">
        <f t="shared" si="189"/>
        <v>0</v>
      </c>
      <c r="AA113" s="11">
        <f t="shared" si="190"/>
        <v>0</v>
      </c>
      <c r="AB113" s="11">
        <f t="shared" si="191"/>
        <v>0</v>
      </c>
      <c r="AC113" s="11">
        <f t="shared" si="192"/>
        <v>0</v>
      </c>
      <c r="AD113" s="11">
        <f t="shared" si="193"/>
        <v>0</v>
      </c>
    </row>
    <row r="114" spans="1:30" ht="15.75" customHeight="1">
      <c r="A114" s="7">
        <v>43753</v>
      </c>
      <c r="B114" s="8">
        <f t="shared" ref="B114:E114" si="198">+B113</f>
        <v>17205510</v>
      </c>
      <c r="C114" s="8">
        <f t="shared" si="198"/>
        <v>117968</v>
      </c>
      <c r="D114" s="8">
        <f t="shared" si="198"/>
        <v>34366392</v>
      </c>
      <c r="E114" s="8">
        <f t="shared" si="198"/>
        <v>9542434</v>
      </c>
      <c r="F114">
        <f t="shared" si="40"/>
        <v>61232304</v>
      </c>
      <c r="H114">
        <f t="shared" si="95"/>
        <v>0</v>
      </c>
      <c r="I114">
        <f t="shared" si="96"/>
        <v>0</v>
      </c>
      <c r="J114">
        <f t="shared" si="97"/>
        <v>0</v>
      </c>
      <c r="K114">
        <f t="shared" si="98"/>
        <v>0</v>
      </c>
      <c r="L114">
        <f t="shared" si="99"/>
        <v>0</v>
      </c>
      <c r="N114">
        <v>0</v>
      </c>
      <c r="O114">
        <v>0</v>
      </c>
      <c r="P114">
        <v>0</v>
      </c>
      <c r="Q114">
        <v>0</v>
      </c>
      <c r="R114">
        <f t="shared" si="7"/>
        <v>0</v>
      </c>
      <c r="T114">
        <f t="shared" ref="T114:W114" si="199">+T113+H113</f>
        <v>238615</v>
      </c>
      <c r="U114">
        <f t="shared" si="199"/>
        <v>1284</v>
      </c>
      <c r="V114">
        <f t="shared" si="199"/>
        <v>362480</v>
      </c>
      <c r="W114">
        <f t="shared" si="199"/>
        <v>-157566</v>
      </c>
      <c r="X114">
        <f t="shared" si="9"/>
        <v>444813</v>
      </c>
      <c r="Z114" s="11">
        <f t="shared" si="189"/>
        <v>0</v>
      </c>
      <c r="AA114" s="11">
        <f t="shared" si="190"/>
        <v>0</v>
      </c>
      <c r="AB114" s="11">
        <f t="shared" si="191"/>
        <v>0</v>
      </c>
      <c r="AC114" s="11">
        <f t="shared" si="192"/>
        <v>0</v>
      </c>
      <c r="AD114" s="11">
        <f t="shared" si="193"/>
        <v>0</v>
      </c>
    </row>
    <row r="115" spans="1:30" ht="15.75" customHeight="1">
      <c r="A115" s="7">
        <v>43754</v>
      </c>
      <c r="B115" s="8">
        <f t="shared" ref="B115:E115" si="200">+B114</f>
        <v>17205510</v>
      </c>
      <c r="C115" s="8">
        <f t="shared" si="200"/>
        <v>117968</v>
      </c>
      <c r="D115" s="8">
        <f t="shared" si="200"/>
        <v>34366392</v>
      </c>
      <c r="E115" s="8">
        <f t="shared" si="200"/>
        <v>9542434</v>
      </c>
      <c r="F115">
        <f t="shared" si="40"/>
        <v>61232304</v>
      </c>
      <c r="H115">
        <f t="shared" si="95"/>
        <v>0</v>
      </c>
      <c r="I115">
        <f t="shared" si="96"/>
        <v>0</v>
      </c>
      <c r="J115">
        <f t="shared" si="97"/>
        <v>0</v>
      </c>
      <c r="K115">
        <f t="shared" si="98"/>
        <v>0</v>
      </c>
      <c r="L115">
        <f t="shared" si="99"/>
        <v>0</v>
      </c>
      <c r="N115">
        <v>0</v>
      </c>
      <c r="O115">
        <v>0</v>
      </c>
      <c r="P115">
        <v>0</v>
      </c>
      <c r="Q115">
        <v>0</v>
      </c>
      <c r="R115">
        <f t="shared" si="7"/>
        <v>0</v>
      </c>
      <c r="T115">
        <f t="shared" ref="T115:W115" si="201">+T114+H114</f>
        <v>238615</v>
      </c>
      <c r="U115">
        <f t="shared" si="201"/>
        <v>1284</v>
      </c>
      <c r="V115">
        <f t="shared" si="201"/>
        <v>362480</v>
      </c>
      <c r="W115">
        <f t="shared" si="201"/>
        <v>-157566</v>
      </c>
      <c r="X115">
        <f t="shared" si="9"/>
        <v>444813</v>
      </c>
      <c r="Z115" s="11">
        <f t="shared" si="189"/>
        <v>0</v>
      </c>
      <c r="AA115" s="11">
        <f t="shared" si="190"/>
        <v>0</v>
      </c>
      <c r="AB115" s="11">
        <f t="shared" si="191"/>
        <v>0</v>
      </c>
      <c r="AC115" s="11">
        <f t="shared" si="192"/>
        <v>0</v>
      </c>
      <c r="AD115" s="11">
        <f t="shared" si="193"/>
        <v>0</v>
      </c>
    </row>
    <row r="116" spans="1:30" ht="15.75" customHeight="1">
      <c r="A116" s="7">
        <v>43755</v>
      </c>
      <c r="B116" s="8">
        <f t="shared" ref="B116:E116" si="202">+B115</f>
        <v>17205510</v>
      </c>
      <c r="C116" s="8">
        <f t="shared" si="202"/>
        <v>117968</v>
      </c>
      <c r="D116" s="8">
        <f t="shared" si="202"/>
        <v>34366392</v>
      </c>
      <c r="E116" s="8">
        <f t="shared" si="202"/>
        <v>9542434</v>
      </c>
      <c r="F116">
        <f t="shared" si="40"/>
        <v>61232304</v>
      </c>
      <c r="H116">
        <f t="shared" si="95"/>
        <v>0</v>
      </c>
      <c r="I116">
        <f t="shared" si="96"/>
        <v>0</v>
      </c>
      <c r="J116">
        <f t="shared" si="97"/>
        <v>0</v>
      </c>
      <c r="K116">
        <f t="shared" si="98"/>
        <v>0</v>
      </c>
      <c r="L116">
        <f t="shared" si="99"/>
        <v>0</v>
      </c>
      <c r="N116">
        <v>0</v>
      </c>
      <c r="O116">
        <v>0</v>
      </c>
      <c r="P116">
        <v>0</v>
      </c>
      <c r="Q116">
        <v>0</v>
      </c>
      <c r="R116">
        <f t="shared" si="7"/>
        <v>0</v>
      </c>
      <c r="T116">
        <f t="shared" ref="T116:W116" si="203">+T115+H115</f>
        <v>238615</v>
      </c>
      <c r="U116">
        <f t="shared" si="203"/>
        <v>1284</v>
      </c>
      <c r="V116">
        <f t="shared" si="203"/>
        <v>362480</v>
      </c>
      <c r="W116">
        <f t="shared" si="203"/>
        <v>-157566</v>
      </c>
      <c r="X116">
        <f t="shared" si="9"/>
        <v>444813</v>
      </c>
      <c r="Z116" s="11">
        <f t="shared" si="189"/>
        <v>0</v>
      </c>
      <c r="AA116" s="11">
        <f t="shared" si="190"/>
        <v>0</v>
      </c>
      <c r="AB116" s="11">
        <f t="shared" si="191"/>
        <v>0</v>
      </c>
      <c r="AC116" s="11">
        <f t="shared" si="192"/>
        <v>0</v>
      </c>
      <c r="AD116" s="11">
        <f t="shared" si="193"/>
        <v>0</v>
      </c>
    </row>
    <row r="117" spans="1:30" ht="15.75" customHeight="1">
      <c r="A117" s="7">
        <v>43756</v>
      </c>
      <c r="B117" s="8">
        <f t="shared" ref="B117:E117" si="204">+B116</f>
        <v>17205510</v>
      </c>
      <c r="C117" s="8">
        <f t="shared" si="204"/>
        <v>117968</v>
      </c>
      <c r="D117" s="8">
        <f t="shared" si="204"/>
        <v>34366392</v>
      </c>
      <c r="E117" s="8">
        <f t="shared" si="204"/>
        <v>9542434</v>
      </c>
      <c r="F117">
        <f t="shared" si="40"/>
        <v>61232304</v>
      </c>
      <c r="H117">
        <f t="shared" si="95"/>
        <v>0</v>
      </c>
      <c r="I117">
        <f t="shared" si="96"/>
        <v>0</v>
      </c>
      <c r="J117">
        <f t="shared" si="97"/>
        <v>0</v>
      </c>
      <c r="K117">
        <f t="shared" si="98"/>
        <v>0</v>
      </c>
      <c r="L117">
        <f t="shared" si="99"/>
        <v>0</v>
      </c>
      <c r="N117">
        <v>0</v>
      </c>
      <c r="O117">
        <v>0</v>
      </c>
      <c r="P117">
        <v>0</v>
      </c>
      <c r="Q117">
        <v>0</v>
      </c>
      <c r="R117">
        <f t="shared" si="7"/>
        <v>0</v>
      </c>
      <c r="T117">
        <f t="shared" ref="T117:W117" si="205">+T116+H116</f>
        <v>238615</v>
      </c>
      <c r="U117">
        <f t="shared" si="205"/>
        <v>1284</v>
      </c>
      <c r="V117">
        <f t="shared" si="205"/>
        <v>362480</v>
      </c>
      <c r="W117">
        <f t="shared" si="205"/>
        <v>-157566</v>
      </c>
      <c r="X117">
        <f t="shared" si="9"/>
        <v>444813</v>
      </c>
      <c r="Z117" s="11">
        <f t="shared" si="189"/>
        <v>0</v>
      </c>
      <c r="AA117" s="11">
        <f t="shared" si="190"/>
        <v>0</v>
      </c>
      <c r="AB117" s="11">
        <f t="shared" si="191"/>
        <v>0</v>
      </c>
      <c r="AC117" s="11">
        <f t="shared" si="192"/>
        <v>0</v>
      </c>
      <c r="AD117" s="11">
        <f t="shared" si="193"/>
        <v>0</v>
      </c>
    </row>
    <row r="118" spans="1:30" ht="15.75" customHeight="1">
      <c r="A118" s="7">
        <v>43757</v>
      </c>
      <c r="B118" s="8">
        <f t="shared" ref="B118:E118" si="206">+B117</f>
        <v>17205510</v>
      </c>
      <c r="C118" s="8">
        <f t="shared" si="206"/>
        <v>117968</v>
      </c>
      <c r="D118" s="8">
        <f t="shared" si="206"/>
        <v>34366392</v>
      </c>
      <c r="E118" s="8">
        <f t="shared" si="206"/>
        <v>9542434</v>
      </c>
      <c r="F118">
        <f t="shared" si="40"/>
        <v>61232304</v>
      </c>
      <c r="H118">
        <f t="shared" si="95"/>
        <v>0</v>
      </c>
      <c r="I118">
        <f t="shared" si="96"/>
        <v>0</v>
      </c>
      <c r="J118">
        <f t="shared" si="97"/>
        <v>0</v>
      </c>
      <c r="K118">
        <f t="shared" si="98"/>
        <v>0</v>
      </c>
      <c r="L118">
        <f t="shared" si="99"/>
        <v>0</v>
      </c>
      <c r="N118">
        <v>0</v>
      </c>
      <c r="O118">
        <v>0</v>
      </c>
      <c r="P118">
        <v>0</v>
      </c>
      <c r="Q118">
        <v>0</v>
      </c>
      <c r="R118">
        <f t="shared" si="7"/>
        <v>0</v>
      </c>
      <c r="T118">
        <f t="shared" ref="T118:W118" si="207">+T117+H117</f>
        <v>238615</v>
      </c>
      <c r="U118">
        <f t="shared" si="207"/>
        <v>1284</v>
      </c>
      <c r="V118">
        <f t="shared" si="207"/>
        <v>362480</v>
      </c>
      <c r="W118">
        <f t="shared" si="207"/>
        <v>-157566</v>
      </c>
      <c r="X118">
        <f t="shared" si="9"/>
        <v>444813</v>
      </c>
      <c r="Z118" s="11">
        <f t="shared" si="189"/>
        <v>0</v>
      </c>
      <c r="AA118" s="11">
        <f t="shared" si="190"/>
        <v>0</v>
      </c>
      <c r="AB118" s="11">
        <f t="shared" si="191"/>
        <v>0</v>
      </c>
      <c r="AC118" s="11">
        <f t="shared" si="192"/>
        <v>0</v>
      </c>
      <c r="AD118" s="11">
        <f t="shared" si="193"/>
        <v>0</v>
      </c>
    </row>
    <row r="119" spans="1:30" ht="15.75" customHeight="1">
      <c r="A119" s="7">
        <v>43758</v>
      </c>
      <c r="B119" s="8">
        <f t="shared" ref="B119:E119" si="208">+B118</f>
        <v>17205510</v>
      </c>
      <c r="C119" s="8">
        <f t="shared" si="208"/>
        <v>117968</v>
      </c>
      <c r="D119" s="8">
        <f t="shared" si="208"/>
        <v>34366392</v>
      </c>
      <c r="E119" s="8">
        <f t="shared" si="208"/>
        <v>9542434</v>
      </c>
      <c r="F119">
        <f t="shared" si="40"/>
        <v>61232304</v>
      </c>
      <c r="H119">
        <f t="shared" si="95"/>
        <v>0</v>
      </c>
      <c r="I119">
        <f t="shared" si="96"/>
        <v>0</v>
      </c>
      <c r="J119">
        <f t="shared" si="97"/>
        <v>0</v>
      </c>
      <c r="K119">
        <f t="shared" si="98"/>
        <v>0</v>
      </c>
      <c r="L119">
        <f t="shared" si="99"/>
        <v>0</v>
      </c>
      <c r="N119">
        <v>0</v>
      </c>
      <c r="O119">
        <v>0</v>
      </c>
      <c r="P119">
        <v>0</v>
      </c>
      <c r="Q119">
        <v>0</v>
      </c>
      <c r="R119">
        <f t="shared" si="7"/>
        <v>0</v>
      </c>
      <c r="T119">
        <f t="shared" ref="T119:W119" si="209">+T118+H118</f>
        <v>238615</v>
      </c>
      <c r="U119">
        <f t="shared" si="209"/>
        <v>1284</v>
      </c>
      <c r="V119">
        <f t="shared" si="209"/>
        <v>362480</v>
      </c>
      <c r="W119">
        <f t="shared" si="209"/>
        <v>-157566</v>
      </c>
      <c r="X119">
        <f t="shared" si="9"/>
        <v>444813</v>
      </c>
      <c r="Z119" s="11">
        <f t="shared" si="189"/>
        <v>0</v>
      </c>
      <c r="AA119" s="11">
        <f t="shared" si="190"/>
        <v>0</v>
      </c>
      <c r="AB119" s="11">
        <f t="shared" si="191"/>
        <v>0</v>
      </c>
      <c r="AC119" s="11">
        <f t="shared" si="192"/>
        <v>0</v>
      </c>
      <c r="AD119" s="11">
        <f t="shared" si="193"/>
        <v>0</v>
      </c>
    </row>
    <row r="120" spans="1:30" ht="15.75" customHeight="1">
      <c r="A120" s="7">
        <v>43759</v>
      </c>
      <c r="B120" s="8">
        <f t="shared" ref="B120:E120" si="210">+B119</f>
        <v>17205510</v>
      </c>
      <c r="C120" s="8">
        <f t="shared" si="210"/>
        <v>117968</v>
      </c>
      <c r="D120" s="8">
        <f t="shared" si="210"/>
        <v>34366392</v>
      </c>
      <c r="E120" s="8">
        <f t="shared" si="210"/>
        <v>9542434</v>
      </c>
      <c r="F120">
        <f t="shared" si="40"/>
        <v>61232304</v>
      </c>
      <c r="H120">
        <f t="shared" si="95"/>
        <v>0</v>
      </c>
      <c r="I120">
        <f t="shared" si="96"/>
        <v>0</v>
      </c>
      <c r="J120">
        <f t="shared" si="97"/>
        <v>0</v>
      </c>
      <c r="K120">
        <f t="shared" si="98"/>
        <v>0</v>
      </c>
      <c r="L120">
        <f t="shared" si="99"/>
        <v>0</v>
      </c>
      <c r="N120">
        <v>0</v>
      </c>
      <c r="O120">
        <v>0</v>
      </c>
      <c r="P120">
        <v>0</v>
      </c>
      <c r="Q120">
        <v>0</v>
      </c>
      <c r="R120">
        <f t="shared" si="7"/>
        <v>0</v>
      </c>
      <c r="T120">
        <f t="shared" ref="T120:W120" si="211">+T119+H119</f>
        <v>238615</v>
      </c>
      <c r="U120">
        <f t="shared" si="211"/>
        <v>1284</v>
      </c>
      <c r="V120">
        <f t="shared" si="211"/>
        <v>362480</v>
      </c>
      <c r="W120">
        <f t="shared" si="211"/>
        <v>-157566</v>
      </c>
      <c r="X120">
        <f t="shared" si="9"/>
        <v>444813</v>
      </c>
      <c r="Z120" s="11">
        <f t="shared" si="189"/>
        <v>0</v>
      </c>
      <c r="AA120" s="11">
        <f t="shared" si="190"/>
        <v>0</v>
      </c>
      <c r="AB120" s="11">
        <f t="shared" si="191"/>
        <v>0</v>
      </c>
      <c r="AC120" s="11">
        <f t="shared" si="192"/>
        <v>0</v>
      </c>
      <c r="AD120" s="11">
        <f t="shared" si="193"/>
        <v>0</v>
      </c>
    </row>
    <row r="121" spans="1:30" ht="15.75" customHeight="1">
      <c r="A121" s="7">
        <v>43760</v>
      </c>
      <c r="B121" s="8">
        <f t="shared" ref="B121:E121" si="212">+B120</f>
        <v>17205510</v>
      </c>
      <c r="C121" s="8">
        <f t="shared" si="212"/>
        <v>117968</v>
      </c>
      <c r="D121" s="8">
        <f t="shared" si="212"/>
        <v>34366392</v>
      </c>
      <c r="E121" s="8">
        <f t="shared" si="212"/>
        <v>9542434</v>
      </c>
      <c r="F121">
        <f t="shared" si="40"/>
        <v>61232304</v>
      </c>
      <c r="H121">
        <f t="shared" si="95"/>
        <v>0</v>
      </c>
      <c r="I121">
        <f t="shared" si="96"/>
        <v>0</v>
      </c>
      <c r="J121">
        <f t="shared" si="97"/>
        <v>0</v>
      </c>
      <c r="K121">
        <f t="shared" si="98"/>
        <v>0</v>
      </c>
      <c r="L121">
        <f t="shared" si="99"/>
        <v>0</v>
      </c>
      <c r="N121">
        <v>0</v>
      </c>
      <c r="O121">
        <v>0</v>
      </c>
      <c r="P121">
        <v>0</v>
      </c>
      <c r="Q121">
        <v>0</v>
      </c>
      <c r="R121">
        <f t="shared" si="7"/>
        <v>0</v>
      </c>
      <c r="T121">
        <f t="shared" ref="T121:W121" si="213">+T120+H120</f>
        <v>238615</v>
      </c>
      <c r="U121">
        <f t="shared" si="213"/>
        <v>1284</v>
      </c>
      <c r="V121">
        <f t="shared" si="213"/>
        <v>362480</v>
      </c>
      <c r="W121">
        <f t="shared" si="213"/>
        <v>-157566</v>
      </c>
      <c r="X121">
        <f t="shared" si="9"/>
        <v>444813</v>
      </c>
      <c r="Z121" s="11">
        <f t="shared" si="189"/>
        <v>0</v>
      </c>
      <c r="AA121" s="11">
        <f t="shared" si="190"/>
        <v>0</v>
      </c>
      <c r="AB121" s="11">
        <f t="shared" si="191"/>
        <v>0</v>
      </c>
      <c r="AC121" s="11">
        <f t="shared" si="192"/>
        <v>0</v>
      </c>
      <c r="AD121" s="11">
        <f t="shared" si="193"/>
        <v>0</v>
      </c>
    </row>
    <row r="122" spans="1:30" ht="15.75" customHeight="1">
      <c r="A122" s="7">
        <v>43761</v>
      </c>
      <c r="B122" s="8">
        <f t="shared" ref="B122:E122" si="214">+B121</f>
        <v>17205510</v>
      </c>
      <c r="C122" s="8">
        <f t="shared" si="214"/>
        <v>117968</v>
      </c>
      <c r="D122" s="8">
        <f t="shared" si="214"/>
        <v>34366392</v>
      </c>
      <c r="E122" s="8">
        <f t="shared" si="214"/>
        <v>9542434</v>
      </c>
      <c r="F122">
        <f t="shared" si="40"/>
        <v>61232304</v>
      </c>
      <c r="H122">
        <f t="shared" si="95"/>
        <v>0</v>
      </c>
      <c r="I122">
        <f t="shared" si="96"/>
        <v>0</v>
      </c>
      <c r="J122">
        <f t="shared" si="97"/>
        <v>0</v>
      </c>
      <c r="K122">
        <f t="shared" si="98"/>
        <v>0</v>
      </c>
      <c r="L122">
        <f t="shared" si="99"/>
        <v>0</v>
      </c>
      <c r="N122">
        <v>0</v>
      </c>
      <c r="O122">
        <v>0</v>
      </c>
      <c r="P122">
        <v>0</v>
      </c>
      <c r="Q122">
        <v>0</v>
      </c>
      <c r="R122">
        <f t="shared" si="7"/>
        <v>0</v>
      </c>
      <c r="T122">
        <f t="shared" ref="T122:W122" si="215">+T121+H121</f>
        <v>238615</v>
      </c>
      <c r="U122">
        <f t="shared" si="215"/>
        <v>1284</v>
      </c>
      <c r="V122">
        <f t="shared" si="215"/>
        <v>362480</v>
      </c>
      <c r="W122">
        <f t="shared" si="215"/>
        <v>-157566</v>
      </c>
      <c r="X122">
        <f t="shared" si="9"/>
        <v>444813</v>
      </c>
      <c r="Z122" s="11">
        <f t="shared" si="189"/>
        <v>0</v>
      </c>
      <c r="AA122" s="11">
        <f t="shared" si="190"/>
        <v>0</v>
      </c>
      <c r="AB122" s="11">
        <f t="shared" si="191"/>
        <v>0</v>
      </c>
      <c r="AC122" s="11">
        <f t="shared" si="192"/>
        <v>0</v>
      </c>
      <c r="AD122" s="11">
        <f t="shared" si="193"/>
        <v>0</v>
      </c>
    </row>
    <row r="123" spans="1:30" ht="15.75" customHeight="1">
      <c r="A123" s="7">
        <v>43762</v>
      </c>
      <c r="B123" s="8">
        <f t="shared" ref="B123:E123" si="216">+B122</f>
        <v>17205510</v>
      </c>
      <c r="C123" s="8">
        <f t="shared" si="216"/>
        <v>117968</v>
      </c>
      <c r="D123" s="8">
        <f t="shared" si="216"/>
        <v>34366392</v>
      </c>
      <c r="E123" s="8">
        <f t="shared" si="216"/>
        <v>9542434</v>
      </c>
      <c r="F123">
        <f t="shared" si="40"/>
        <v>61232304</v>
      </c>
      <c r="H123">
        <f t="shared" si="95"/>
        <v>0</v>
      </c>
      <c r="I123">
        <f t="shared" si="96"/>
        <v>0</v>
      </c>
      <c r="J123">
        <f t="shared" si="97"/>
        <v>0</v>
      </c>
      <c r="K123">
        <f t="shared" si="98"/>
        <v>0</v>
      </c>
      <c r="L123">
        <f t="shared" si="99"/>
        <v>0</v>
      </c>
      <c r="N123">
        <v>0</v>
      </c>
      <c r="O123">
        <v>0</v>
      </c>
      <c r="P123">
        <v>0</v>
      </c>
      <c r="Q123">
        <v>0</v>
      </c>
      <c r="R123">
        <f t="shared" si="7"/>
        <v>0</v>
      </c>
      <c r="T123">
        <f t="shared" ref="T123:W123" si="217">+T122+H122</f>
        <v>238615</v>
      </c>
      <c r="U123">
        <f t="shared" si="217"/>
        <v>1284</v>
      </c>
      <c r="V123">
        <f t="shared" si="217"/>
        <v>362480</v>
      </c>
      <c r="W123">
        <f t="shared" si="217"/>
        <v>-157566</v>
      </c>
      <c r="X123">
        <f t="shared" si="9"/>
        <v>444813</v>
      </c>
      <c r="Z123" s="11">
        <f t="shared" si="189"/>
        <v>0</v>
      </c>
      <c r="AA123" s="11">
        <f t="shared" si="190"/>
        <v>0</v>
      </c>
      <c r="AB123" s="11">
        <f t="shared" si="191"/>
        <v>0</v>
      </c>
      <c r="AC123" s="11">
        <f t="shared" si="192"/>
        <v>0</v>
      </c>
      <c r="AD123" s="11">
        <f t="shared" si="193"/>
        <v>0</v>
      </c>
    </row>
    <row r="124" spans="1:30" ht="15.75" customHeight="1">
      <c r="A124" s="7">
        <v>43763</v>
      </c>
      <c r="B124" s="8">
        <f t="shared" ref="B124:E124" si="218">+B123</f>
        <v>17205510</v>
      </c>
      <c r="C124" s="8">
        <f t="shared" si="218"/>
        <v>117968</v>
      </c>
      <c r="D124" s="8">
        <f t="shared" si="218"/>
        <v>34366392</v>
      </c>
      <c r="E124" s="8">
        <f t="shared" si="218"/>
        <v>9542434</v>
      </c>
      <c r="F124">
        <f t="shared" si="40"/>
        <v>61232304</v>
      </c>
      <c r="H124">
        <f t="shared" si="95"/>
        <v>0</v>
      </c>
      <c r="I124">
        <f t="shared" si="96"/>
        <v>0</v>
      </c>
      <c r="J124">
        <f t="shared" si="97"/>
        <v>0</v>
      </c>
      <c r="K124">
        <f t="shared" si="98"/>
        <v>0</v>
      </c>
      <c r="L124">
        <f t="shared" si="99"/>
        <v>0</v>
      </c>
      <c r="N124">
        <v>0</v>
      </c>
      <c r="O124">
        <v>0</v>
      </c>
      <c r="P124">
        <v>0</v>
      </c>
      <c r="Q124">
        <v>0</v>
      </c>
      <c r="R124">
        <f t="shared" si="7"/>
        <v>0</v>
      </c>
      <c r="T124">
        <f t="shared" ref="T124:W124" si="219">+T123+H123</f>
        <v>238615</v>
      </c>
      <c r="U124">
        <f t="shared" si="219"/>
        <v>1284</v>
      </c>
      <c r="V124">
        <f t="shared" si="219"/>
        <v>362480</v>
      </c>
      <c r="W124">
        <f t="shared" si="219"/>
        <v>-157566</v>
      </c>
      <c r="X124">
        <f t="shared" si="9"/>
        <v>444813</v>
      </c>
      <c r="Z124" s="11">
        <f t="shared" si="189"/>
        <v>0</v>
      </c>
      <c r="AA124" s="11">
        <f t="shared" si="190"/>
        <v>0</v>
      </c>
      <c r="AB124" s="11">
        <f t="shared" si="191"/>
        <v>0</v>
      </c>
      <c r="AC124" s="11">
        <f t="shared" si="192"/>
        <v>0</v>
      </c>
      <c r="AD124" s="11">
        <f t="shared" si="193"/>
        <v>0</v>
      </c>
    </row>
    <row r="125" spans="1:30" ht="15.75" customHeight="1">
      <c r="A125" s="7">
        <v>43764</v>
      </c>
      <c r="B125" s="8">
        <f t="shared" ref="B125:E125" si="220">+B124</f>
        <v>17205510</v>
      </c>
      <c r="C125" s="8">
        <f t="shared" si="220"/>
        <v>117968</v>
      </c>
      <c r="D125" s="8">
        <f t="shared" si="220"/>
        <v>34366392</v>
      </c>
      <c r="E125" s="8">
        <f t="shared" si="220"/>
        <v>9542434</v>
      </c>
      <c r="F125">
        <f t="shared" si="40"/>
        <v>61232304</v>
      </c>
      <c r="H125">
        <f t="shared" si="95"/>
        <v>0</v>
      </c>
      <c r="I125">
        <f t="shared" si="96"/>
        <v>0</v>
      </c>
      <c r="J125">
        <f t="shared" si="97"/>
        <v>0</v>
      </c>
      <c r="K125">
        <f t="shared" si="98"/>
        <v>0</v>
      </c>
      <c r="L125">
        <f t="shared" si="99"/>
        <v>0</v>
      </c>
      <c r="N125">
        <v>0</v>
      </c>
      <c r="O125">
        <v>0</v>
      </c>
      <c r="P125">
        <v>0</v>
      </c>
      <c r="Q125">
        <v>0</v>
      </c>
      <c r="R125">
        <f t="shared" si="7"/>
        <v>0</v>
      </c>
      <c r="T125">
        <f t="shared" ref="T125:W125" si="221">+T124+H124</f>
        <v>238615</v>
      </c>
      <c r="U125">
        <f t="shared" si="221"/>
        <v>1284</v>
      </c>
      <c r="V125">
        <f t="shared" si="221"/>
        <v>362480</v>
      </c>
      <c r="W125">
        <f t="shared" si="221"/>
        <v>-157566</v>
      </c>
      <c r="X125">
        <f t="shared" si="9"/>
        <v>444813</v>
      </c>
      <c r="Z125" s="11">
        <f t="shared" si="189"/>
        <v>0</v>
      </c>
      <c r="AA125" s="11">
        <f t="shared" si="190"/>
        <v>0</v>
      </c>
      <c r="AB125" s="11">
        <f t="shared" si="191"/>
        <v>0</v>
      </c>
      <c r="AC125" s="11">
        <f t="shared" si="192"/>
        <v>0</v>
      </c>
      <c r="AD125" s="11">
        <f t="shared" si="193"/>
        <v>0</v>
      </c>
    </row>
    <row r="126" spans="1:30" ht="15.75" customHeight="1">
      <c r="A126" s="7">
        <v>43765</v>
      </c>
      <c r="B126" s="8">
        <f t="shared" ref="B126:E126" si="222">+B125</f>
        <v>17205510</v>
      </c>
      <c r="C126" s="8">
        <f t="shared" si="222"/>
        <v>117968</v>
      </c>
      <c r="D126" s="8">
        <f t="shared" si="222"/>
        <v>34366392</v>
      </c>
      <c r="E126" s="8">
        <f t="shared" si="222"/>
        <v>9542434</v>
      </c>
      <c r="F126">
        <f t="shared" si="40"/>
        <v>61232304</v>
      </c>
      <c r="H126">
        <f t="shared" si="95"/>
        <v>0</v>
      </c>
      <c r="I126">
        <f t="shared" si="96"/>
        <v>0</v>
      </c>
      <c r="J126">
        <f t="shared" si="97"/>
        <v>0</v>
      </c>
      <c r="K126">
        <f t="shared" si="98"/>
        <v>0</v>
      </c>
      <c r="L126">
        <f t="shared" si="99"/>
        <v>0</v>
      </c>
      <c r="N126">
        <v>0</v>
      </c>
      <c r="O126">
        <v>0</v>
      </c>
      <c r="P126">
        <v>0</v>
      </c>
      <c r="Q126">
        <v>0</v>
      </c>
      <c r="R126">
        <f t="shared" si="7"/>
        <v>0</v>
      </c>
      <c r="T126">
        <f t="shared" ref="T126:W126" si="223">+T125+H125</f>
        <v>238615</v>
      </c>
      <c r="U126">
        <f t="shared" si="223"/>
        <v>1284</v>
      </c>
      <c r="V126">
        <f t="shared" si="223"/>
        <v>362480</v>
      </c>
      <c r="W126">
        <f t="shared" si="223"/>
        <v>-157566</v>
      </c>
      <c r="X126">
        <f t="shared" si="9"/>
        <v>444813</v>
      </c>
      <c r="Z126" s="11">
        <f t="shared" si="189"/>
        <v>0</v>
      </c>
      <c r="AA126" s="11">
        <f t="shared" si="190"/>
        <v>0</v>
      </c>
      <c r="AB126" s="11">
        <f t="shared" si="191"/>
        <v>0</v>
      </c>
      <c r="AC126" s="11">
        <f t="shared" si="192"/>
        <v>0</v>
      </c>
      <c r="AD126" s="11">
        <f t="shared" si="193"/>
        <v>0</v>
      </c>
    </row>
    <row r="127" spans="1:30" ht="15.75" customHeight="1">
      <c r="A127" s="7">
        <v>43766</v>
      </c>
      <c r="B127" s="8">
        <f t="shared" ref="B127:E127" si="224">+B126</f>
        <v>17205510</v>
      </c>
      <c r="C127" s="8">
        <f t="shared" si="224"/>
        <v>117968</v>
      </c>
      <c r="D127" s="8">
        <f t="shared" si="224"/>
        <v>34366392</v>
      </c>
      <c r="E127" s="8">
        <f t="shared" si="224"/>
        <v>9542434</v>
      </c>
      <c r="F127">
        <f t="shared" si="40"/>
        <v>61232304</v>
      </c>
      <c r="H127">
        <f t="shared" si="95"/>
        <v>0</v>
      </c>
      <c r="I127">
        <f t="shared" si="96"/>
        <v>0</v>
      </c>
      <c r="J127">
        <f t="shared" si="97"/>
        <v>0</v>
      </c>
      <c r="K127">
        <f t="shared" si="98"/>
        <v>0</v>
      </c>
      <c r="L127">
        <f t="shared" si="99"/>
        <v>0</v>
      </c>
      <c r="N127">
        <v>0</v>
      </c>
      <c r="O127">
        <v>0</v>
      </c>
      <c r="P127">
        <v>0</v>
      </c>
      <c r="Q127">
        <v>0</v>
      </c>
      <c r="R127">
        <f t="shared" si="7"/>
        <v>0</v>
      </c>
      <c r="T127">
        <f t="shared" ref="T127:W127" si="225">+T126+H126</f>
        <v>238615</v>
      </c>
      <c r="U127">
        <f t="shared" si="225"/>
        <v>1284</v>
      </c>
      <c r="V127">
        <f t="shared" si="225"/>
        <v>362480</v>
      </c>
      <c r="W127">
        <f t="shared" si="225"/>
        <v>-157566</v>
      </c>
      <c r="X127">
        <f t="shared" si="9"/>
        <v>444813</v>
      </c>
      <c r="Z127" s="11">
        <f t="shared" si="189"/>
        <v>0</v>
      </c>
      <c r="AA127" s="11">
        <f t="shared" si="190"/>
        <v>0</v>
      </c>
      <c r="AB127" s="11">
        <f t="shared" si="191"/>
        <v>0</v>
      </c>
      <c r="AC127" s="11">
        <f t="shared" si="192"/>
        <v>0</v>
      </c>
      <c r="AD127" s="11">
        <f t="shared" si="193"/>
        <v>0</v>
      </c>
    </row>
    <row r="128" spans="1:30" ht="15.75" customHeight="1">
      <c r="A128" s="7">
        <v>43767</v>
      </c>
      <c r="B128" s="8">
        <f t="shared" ref="B128:E128" si="226">+B127</f>
        <v>17205510</v>
      </c>
      <c r="C128" s="8">
        <f t="shared" si="226"/>
        <v>117968</v>
      </c>
      <c r="D128" s="8">
        <f t="shared" si="226"/>
        <v>34366392</v>
      </c>
      <c r="E128" s="8">
        <f t="shared" si="226"/>
        <v>9542434</v>
      </c>
      <c r="F128">
        <f t="shared" si="40"/>
        <v>61232304</v>
      </c>
      <c r="H128">
        <f t="shared" si="95"/>
        <v>0</v>
      </c>
      <c r="I128">
        <f t="shared" si="96"/>
        <v>0</v>
      </c>
      <c r="J128">
        <f t="shared" si="97"/>
        <v>0</v>
      </c>
      <c r="K128">
        <f t="shared" si="98"/>
        <v>0</v>
      </c>
      <c r="L128">
        <f t="shared" si="99"/>
        <v>0</v>
      </c>
      <c r="N128">
        <v>0</v>
      </c>
      <c r="O128">
        <v>0</v>
      </c>
      <c r="P128">
        <v>0</v>
      </c>
      <c r="Q128">
        <v>0</v>
      </c>
      <c r="R128">
        <f t="shared" si="7"/>
        <v>0</v>
      </c>
      <c r="T128">
        <f t="shared" ref="T128:W128" si="227">+T127+H127</f>
        <v>238615</v>
      </c>
      <c r="U128">
        <f t="shared" si="227"/>
        <v>1284</v>
      </c>
      <c r="V128">
        <f t="shared" si="227"/>
        <v>362480</v>
      </c>
      <c r="W128">
        <f t="shared" si="227"/>
        <v>-157566</v>
      </c>
      <c r="X128">
        <f t="shared" si="9"/>
        <v>444813</v>
      </c>
      <c r="Z128" s="11">
        <f t="shared" si="189"/>
        <v>0</v>
      </c>
      <c r="AA128" s="11">
        <f t="shared" si="190"/>
        <v>0</v>
      </c>
      <c r="AB128" s="11">
        <f t="shared" si="191"/>
        <v>0</v>
      </c>
      <c r="AC128" s="11">
        <f t="shared" si="192"/>
        <v>0</v>
      </c>
      <c r="AD128" s="11">
        <f t="shared" si="193"/>
        <v>0</v>
      </c>
    </row>
    <row r="129" spans="1:30" ht="15.75" customHeight="1">
      <c r="A129" s="7">
        <v>43768</v>
      </c>
      <c r="B129" s="8">
        <f t="shared" ref="B129:E129" si="228">+B128</f>
        <v>17205510</v>
      </c>
      <c r="C129" s="8">
        <f t="shared" si="228"/>
        <v>117968</v>
      </c>
      <c r="D129" s="8">
        <f t="shared" si="228"/>
        <v>34366392</v>
      </c>
      <c r="E129" s="8">
        <f t="shared" si="228"/>
        <v>9542434</v>
      </c>
      <c r="F129">
        <f t="shared" si="40"/>
        <v>61232304</v>
      </c>
      <c r="H129">
        <f t="shared" si="95"/>
        <v>0</v>
      </c>
      <c r="I129">
        <f t="shared" si="96"/>
        <v>0</v>
      </c>
      <c r="J129">
        <f t="shared" si="97"/>
        <v>0</v>
      </c>
      <c r="K129">
        <f t="shared" si="98"/>
        <v>0</v>
      </c>
      <c r="L129">
        <f t="shared" si="99"/>
        <v>0</v>
      </c>
      <c r="N129">
        <v>0</v>
      </c>
      <c r="O129">
        <v>0</v>
      </c>
      <c r="P129">
        <v>0</v>
      </c>
      <c r="Q129">
        <v>0</v>
      </c>
      <c r="R129">
        <f t="shared" si="7"/>
        <v>0</v>
      </c>
      <c r="T129">
        <f t="shared" ref="T129:W129" si="229">+T128+H128</f>
        <v>238615</v>
      </c>
      <c r="U129">
        <f t="shared" si="229"/>
        <v>1284</v>
      </c>
      <c r="V129">
        <f t="shared" si="229"/>
        <v>362480</v>
      </c>
      <c r="W129">
        <f t="shared" si="229"/>
        <v>-157566</v>
      </c>
      <c r="X129">
        <f t="shared" si="9"/>
        <v>444813</v>
      </c>
      <c r="Z129" s="11">
        <f t="shared" si="189"/>
        <v>0</v>
      </c>
      <c r="AA129" s="11">
        <f t="shared" si="190"/>
        <v>0</v>
      </c>
      <c r="AB129" s="11">
        <f t="shared" si="191"/>
        <v>0</v>
      </c>
      <c r="AC129" s="11">
        <f t="shared" si="192"/>
        <v>0</v>
      </c>
      <c r="AD129" s="11">
        <f t="shared" si="193"/>
        <v>0</v>
      </c>
    </row>
    <row r="130" spans="1:30" ht="15.75" customHeight="1">
      <c r="A130" s="7">
        <v>43769</v>
      </c>
      <c r="B130" s="8">
        <f t="shared" ref="B130:E130" si="230">+B129</f>
        <v>17205510</v>
      </c>
      <c r="C130" s="8">
        <f t="shared" si="230"/>
        <v>117968</v>
      </c>
      <c r="D130" s="8">
        <f t="shared" si="230"/>
        <v>34366392</v>
      </c>
      <c r="E130" s="8">
        <f t="shared" si="230"/>
        <v>9542434</v>
      </c>
      <c r="F130">
        <f t="shared" si="40"/>
        <v>61232304</v>
      </c>
      <c r="H130">
        <f t="shared" si="95"/>
        <v>0</v>
      </c>
      <c r="I130">
        <f t="shared" si="96"/>
        <v>0</v>
      </c>
      <c r="J130">
        <f t="shared" si="97"/>
        <v>0</v>
      </c>
      <c r="K130">
        <f t="shared" si="98"/>
        <v>0</v>
      </c>
      <c r="L130">
        <f t="shared" si="99"/>
        <v>0</v>
      </c>
      <c r="N130">
        <v>0</v>
      </c>
      <c r="O130">
        <v>0</v>
      </c>
      <c r="P130">
        <v>0</v>
      </c>
      <c r="Q130">
        <v>0</v>
      </c>
      <c r="R130">
        <f t="shared" si="7"/>
        <v>0</v>
      </c>
      <c r="T130">
        <f t="shared" ref="T130:W130" si="231">+T129+H129</f>
        <v>238615</v>
      </c>
      <c r="U130">
        <f t="shared" si="231"/>
        <v>1284</v>
      </c>
      <c r="V130">
        <f t="shared" si="231"/>
        <v>362480</v>
      </c>
      <c r="W130">
        <f t="shared" si="231"/>
        <v>-157566</v>
      </c>
      <c r="X130">
        <f t="shared" si="9"/>
        <v>444813</v>
      </c>
      <c r="Z130" s="11">
        <f t="shared" si="189"/>
        <v>0</v>
      </c>
      <c r="AA130" s="11">
        <f t="shared" si="190"/>
        <v>0</v>
      </c>
      <c r="AB130" s="11">
        <f t="shared" si="191"/>
        <v>0</v>
      </c>
      <c r="AC130" s="11">
        <f t="shared" si="192"/>
        <v>0</v>
      </c>
      <c r="AD130" s="11">
        <f t="shared" si="193"/>
        <v>0</v>
      </c>
    </row>
    <row r="131" spans="1:30" ht="15.75" customHeight="1">
      <c r="A131" s="7">
        <v>43770</v>
      </c>
      <c r="B131" s="8">
        <f t="shared" ref="B131:E131" si="232">+B130</f>
        <v>17205510</v>
      </c>
      <c r="C131" s="8">
        <f t="shared" si="232"/>
        <v>117968</v>
      </c>
      <c r="D131" s="8">
        <f t="shared" si="232"/>
        <v>34366392</v>
      </c>
      <c r="E131" s="8">
        <f t="shared" si="232"/>
        <v>9542434</v>
      </c>
      <c r="F131">
        <f t="shared" si="40"/>
        <v>61232304</v>
      </c>
      <c r="H131">
        <f t="shared" ref="H131:H146" si="233">+B131-B130-N131</f>
        <v>0</v>
      </c>
      <c r="I131">
        <f t="shared" ref="I131:I146" si="234">+C131-C130-O131</f>
        <v>0</v>
      </c>
      <c r="J131">
        <f t="shared" ref="J131:J146" si="235">+D131-D130-P131</f>
        <v>0</v>
      </c>
      <c r="K131">
        <f t="shared" ref="K131:K146" si="236">+E131-E130-Q131</f>
        <v>0</v>
      </c>
      <c r="L131">
        <f t="shared" ref="L131:L146" si="237">+SUM(H131:K131)</f>
        <v>0</v>
      </c>
      <c r="N131">
        <v>0</v>
      </c>
      <c r="O131">
        <v>0</v>
      </c>
      <c r="P131">
        <v>0</v>
      </c>
      <c r="Q131">
        <v>0</v>
      </c>
      <c r="R131">
        <f t="shared" si="7"/>
        <v>0</v>
      </c>
      <c r="T131">
        <f t="shared" ref="T131:W131" si="238">+T130+H130</f>
        <v>238615</v>
      </c>
      <c r="U131">
        <f t="shared" si="238"/>
        <v>1284</v>
      </c>
      <c r="V131">
        <f t="shared" si="238"/>
        <v>362480</v>
      </c>
      <c r="W131">
        <f t="shared" si="238"/>
        <v>-157566</v>
      </c>
      <c r="X131">
        <f t="shared" si="9"/>
        <v>444813</v>
      </c>
      <c r="Z131" s="11">
        <f t="shared" si="189"/>
        <v>0</v>
      </c>
      <c r="AA131" s="11">
        <f t="shared" si="190"/>
        <v>0</v>
      </c>
      <c r="AB131" s="11">
        <f t="shared" si="191"/>
        <v>0</v>
      </c>
      <c r="AC131" s="11">
        <f t="shared" si="192"/>
        <v>0</v>
      </c>
      <c r="AD131" s="11">
        <f t="shared" si="193"/>
        <v>0</v>
      </c>
    </row>
    <row r="132" spans="1:30" ht="15.75" customHeight="1">
      <c r="A132" s="7">
        <v>43771</v>
      </c>
      <c r="B132" s="8">
        <f t="shared" ref="B132:E132" si="239">+B131</f>
        <v>17205510</v>
      </c>
      <c r="C132" s="8">
        <f t="shared" si="239"/>
        <v>117968</v>
      </c>
      <c r="D132" s="8">
        <f t="shared" si="239"/>
        <v>34366392</v>
      </c>
      <c r="E132" s="8">
        <f t="shared" si="239"/>
        <v>9542434</v>
      </c>
      <c r="F132">
        <f t="shared" si="40"/>
        <v>61232304</v>
      </c>
      <c r="H132">
        <f t="shared" si="233"/>
        <v>0</v>
      </c>
      <c r="I132">
        <f t="shared" si="234"/>
        <v>0</v>
      </c>
      <c r="J132">
        <f t="shared" si="235"/>
        <v>0</v>
      </c>
      <c r="K132">
        <f t="shared" si="236"/>
        <v>0</v>
      </c>
      <c r="L132">
        <f t="shared" si="237"/>
        <v>0</v>
      </c>
      <c r="N132">
        <v>0</v>
      </c>
      <c r="O132">
        <v>0</v>
      </c>
      <c r="P132">
        <v>0</v>
      </c>
      <c r="Q132">
        <v>0</v>
      </c>
      <c r="R132">
        <f t="shared" si="7"/>
        <v>0</v>
      </c>
      <c r="T132">
        <f t="shared" ref="T132:W132" si="240">+T131+H131</f>
        <v>238615</v>
      </c>
      <c r="U132">
        <f t="shared" si="240"/>
        <v>1284</v>
      </c>
      <c r="V132">
        <f t="shared" si="240"/>
        <v>362480</v>
      </c>
      <c r="W132">
        <f t="shared" si="240"/>
        <v>-157566</v>
      </c>
      <c r="X132">
        <f t="shared" si="9"/>
        <v>444813</v>
      </c>
      <c r="Z132" s="11">
        <f t="shared" si="189"/>
        <v>0</v>
      </c>
      <c r="AA132" s="11">
        <f t="shared" si="190"/>
        <v>0</v>
      </c>
      <c r="AB132" s="11">
        <f t="shared" si="191"/>
        <v>0</v>
      </c>
      <c r="AC132" s="11">
        <f t="shared" si="192"/>
        <v>0</v>
      </c>
      <c r="AD132" s="11">
        <f t="shared" si="193"/>
        <v>0</v>
      </c>
    </row>
    <row r="133" spans="1:30" ht="15.75" customHeight="1">
      <c r="A133" s="7">
        <v>43772</v>
      </c>
      <c r="B133" s="8">
        <f t="shared" ref="B133:E133" si="241">+B132</f>
        <v>17205510</v>
      </c>
      <c r="C133" s="8">
        <f t="shared" si="241"/>
        <v>117968</v>
      </c>
      <c r="D133" s="8">
        <f t="shared" si="241"/>
        <v>34366392</v>
      </c>
      <c r="E133" s="8">
        <f t="shared" si="241"/>
        <v>9542434</v>
      </c>
      <c r="F133">
        <f t="shared" si="40"/>
        <v>61232304</v>
      </c>
      <c r="H133">
        <f t="shared" si="233"/>
        <v>0</v>
      </c>
      <c r="I133">
        <f t="shared" si="234"/>
        <v>0</v>
      </c>
      <c r="J133">
        <f t="shared" si="235"/>
        <v>0</v>
      </c>
      <c r="K133">
        <f t="shared" si="236"/>
        <v>0</v>
      </c>
      <c r="L133">
        <f t="shared" si="237"/>
        <v>0</v>
      </c>
      <c r="N133">
        <v>0</v>
      </c>
      <c r="O133">
        <v>0</v>
      </c>
      <c r="P133">
        <v>0</v>
      </c>
      <c r="Q133">
        <v>0</v>
      </c>
      <c r="R133">
        <f t="shared" si="7"/>
        <v>0</v>
      </c>
      <c r="T133">
        <f t="shared" ref="T133:W133" si="242">+T132+H132</f>
        <v>238615</v>
      </c>
      <c r="U133">
        <f t="shared" si="242"/>
        <v>1284</v>
      </c>
      <c r="V133">
        <f t="shared" si="242"/>
        <v>362480</v>
      </c>
      <c r="W133">
        <f t="shared" si="242"/>
        <v>-157566</v>
      </c>
      <c r="X133">
        <f t="shared" si="9"/>
        <v>444813</v>
      </c>
      <c r="Z133" s="11">
        <f t="shared" si="189"/>
        <v>0</v>
      </c>
      <c r="AA133" s="11">
        <f t="shared" si="190"/>
        <v>0</v>
      </c>
      <c r="AB133" s="11">
        <f t="shared" si="191"/>
        <v>0</v>
      </c>
      <c r="AC133" s="11">
        <f t="shared" si="192"/>
        <v>0</v>
      </c>
      <c r="AD133" s="11">
        <f t="shared" si="193"/>
        <v>0</v>
      </c>
    </row>
    <row r="134" spans="1:30" ht="15.75" customHeight="1">
      <c r="A134" s="7">
        <v>43773</v>
      </c>
      <c r="B134" s="8">
        <f t="shared" ref="B134:E134" si="243">+B133</f>
        <v>17205510</v>
      </c>
      <c r="C134" s="8">
        <f t="shared" si="243"/>
        <v>117968</v>
      </c>
      <c r="D134" s="8">
        <f t="shared" si="243"/>
        <v>34366392</v>
      </c>
      <c r="E134" s="8">
        <f t="shared" si="243"/>
        <v>9542434</v>
      </c>
      <c r="F134">
        <f t="shared" si="40"/>
        <v>61232304</v>
      </c>
      <c r="H134">
        <f t="shared" si="233"/>
        <v>0</v>
      </c>
      <c r="I134">
        <f t="shared" si="234"/>
        <v>0</v>
      </c>
      <c r="J134">
        <f t="shared" si="235"/>
        <v>0</v>
      </c>
      <c r="K134">
        <f t="shared" si="236"/>
        <v>0</v>
      </c>
      <c r="L134">
        <f t="shared" si="237"/>
        <v>0</v>
      </c>
      <c r="N134">
        <v>0</v>
      </c>
      <c r="O134">
        <v>0</v>
      </c>
      <c r="P134">
        <v>0</v>
      </c>
      <c r="Q134">
        <v>0</v>
      </c>
      <c r="R134">
        <f t="shared" si="7"/>
        <v>0</v>
      </c>
      <c r="T134">
        <f t="shared" ref="T134:W134" si="244">+T133+H133</f>
        <v>238615</v>
      </c>
      <c r="U134">
        <f t="shared" si="244"/>
        <v>1284</v>
      </c>
      <c r="V134">
        <f t="shared" si="244"/>
        <v>362480</v>
      </c>
      <c r="W134">
        <f t="shared" si="244"/>
        <v>-157566</v>
      </c>
      <c r="X134">
        <f t="shared" si="9"/>
        <v>444813</v>
      </c>
      <c r="Z134" s="11">
        <f t="shared" si="189"/>
        <v>0</v>
      </c>
      <c r="AA134" s="11">
        <f t="shared" si="190"/>
        <v>0</v>
      </c>
      <c r="AB134" s="11">
        <f t="shared" si="191"/>
        <v>0</v>
      </c>
      <c r="AC134" s="11">
        <f t="shared" si="192"/>
        <v>0</v>
      </c>
      <c r="AD134" s="11">
        <f t="shared" si="193"/>
        <v>0</v>
      </c>
    </row>
    <row r="135" spans="1:30" ht="15.75" customHeight="1">
      <c r="A135" s="7">
        <v>43774</v>
      </c>
      <c r="B135" s="8">
        <f t="shared" ref="B135:E135" si="245">+B134</f>
        <v>17205510</v>
      </c>
      <c r="C135" s="8">
        <f t="shared" si="245"/>
        <v>117968</v>
      </c>
      <c r="D135" s="8">
        <f t="shared" si="245"/>
        <v>34366392</v>
      </c>
      <c r="E135" s="8">
        <f t="shared" si="245"/>
        <v>9542434</v>
      </c>
      <c r="F135">
        <f t="shared" si="40"/>
        <v>61232304</v>
      </c>
      <c r="H135">
        <f t="shared" si="233"/>
        <v>0</v>
      </c>
      <c r="I135">
        <f t="shared" si="234"/>
        <v>0</v>
      </c>
      <c r="J135">
        <f t="shared" si="235"/>
        <v>0</v>
      </c>
      <c r="K135">
        <f t="shared" si="236"/>
        <v>0</v>
      </c>
      <c r="L135">
        <f t="shared" si="237"/>
        <v>0</v>
      </c>
      <c r="N135">
        <v>0</v>
      </c>
      <c r="O135">
        <v>0</v>
      </c>
      <c r="P135">
        <v>0</v>
      </c>
      <c r="Q135">
        <v>0</v>
      </c>
      <c r="R135">
        <f t="shared" si="7"/>
        <v>0</v>
      </c>
      <c r="T135">
        <f t="shared" ref="T135:W135" si="246">+T134+H134</f>
        <v>238615</v>
      </c>
      <c r="U135">
        <f t="shared" si="246"/>
        <v>1284</v>
      </c>
      <c r="V135">
        <f t="shared" si="246"/>
        <v>362480</v>
      </c>
      <c r="W135">
        <f t="shared" si="246"/>
        <v>-157566</v>
      </c>
      <c r="X135">
        <f t="shared" si="9"/>
        <v>444813</v>
      </c>
      <c r="Z135" s="11">
        <f t="shared" si="189"/>
        <v>0</v>
      </c>
      <c r="AA135" s="11">
        <f t="shared" si="190"/>
        <v>0</v>
      </c>
      <c r="AB135" s="11">
        <f t="shared" si="191"/>
        <v>0</v>
      </c>
      <c r="AC135" s="11">
        <f t="shared" si="192"/>
        <v>0</v>
      </c>
      <c r="AD135" s="11">
        <f t="shared" si="193"/>
        <v>0</v>
      </c>
    </row>
    <row r="136" spans="1:30" ht="15.75" customHeight="1">
      <c r="A136" s="7">
        <v>43775</v>
      </c>
      <c r="B136" s="8">
        <f t="shared" ref="B136:E136" si="247">+B135</f>
        <v>17205510</v>
      </c>
      <c r="C136" s="8">
        <f t="shared" si="247"/>
        <v>117968</v>
      </c>
      <c r="D136" s="8">
        <f t="shared" si="247"/>
        <v>34366392</v>
      </c>
      <c r="E136" s="8">
        <f t="shared" si="247"/>
        <v>9542434</v>
      </c>
      <c r="F136">
        <f t="shared" si="40"/>
        <v>61232304</v>
      </c>
      <c r="H136">
        <f t="shared" si="233"/>
        <v>0</v>
      </c>
      <c r="I136">
        <f t="shared" si="234"/>
        <v>0</v>
      </c>
      <c r="J136">
        <f t="shared" si="235"/>
        <v>0</v>
      </c>
      <c r="K136">
        <f t="shared" si="236"/>
        <v>0</v>
      </c>
      <c r="L136">
        <f t="shared" si="237"/>
        <v>0</v>
      </c>
      <c r="N136">
        <v>0</v>
      </c>
      <c r="O136">
        <v>0</v>
      </c>
      <c r="P136">
        <v>0</v>
      </c>
      <c r="Q136">
        <v>0</v>
      </c>
      <c r="R136">
        <f t="shared" si="7"/>
        <v>0</v>
      </c>
      <c r="T136">
        <f t="shared" ref="T136:W136" si="248">+T135+H135</f>
        <v>238615</v>
      </c>
      <c r="U136">
        <f t="shared" si="248"/>
        <v>1284</v>
      </c>
      <c r="V136">
        <f t="shared" si="248"/>
        <v>362480</v>
      </c>
      <c r="W136">
        <f t="shared" si="248"/>
        <v>-157566</v>
      </c>
      <c r="X136">
        <f t="shared" si="9"/>
        <v>444813</v>
      </c>
      <c r="Z136" s="11">
        <f t="shared" si="189"/>
        <v>0</v>
      </c>
      <c r="AA136" s="11">
        <f t="shared" si="190"/>
        <v>0</v>
      </c>
      <c r="AB136" s="11">
        <f t="shared" si="191"/>
        <v>0</v>
      </c>
      <c r="AC136" s="11">
        <f t="shared" si="192"/>
        <v>0</v>
      </c>
      <c r="AD136" s="11">
        <f t="shared" si="193"/>
        <v>0</v>
      </c>
    </row>
    <row r="137" spans="1:30" ht="15.75" customHeight="1">
      <c r="A137" s="7">
        <v>43776</v>
      </c>
      <c r="B137" s="8">
        <f t="shared" ref="B137:E137" si="249">+B136</f>
        <v>17205510</v>
      </c>
      <c r="C137" s="8">
        <f t="shared" si="249"/>
        <v>117968</v>
      </c>
      <c r="D137" s="8">
        <f t="shared" si="249"/>
        <v>34366392</v>
      </c>
      <c r="E137" s="8">
        <f t="shared" si="249"/>
        <v>9542434</v>
      </c>
      <c r="F137">
        <f t="shared" si="40"/>
        <v>61232304</v>
      </c>
      <c r="H137">
        <f t="shared" si="233"/>
        <v>0</v>
      </c>
      <c r="I137">
        <f t="shared" si="234"/>
        <v>0</v>
      </c>
      <c r="J137">
        <f t="shared" si="235"/>
        <v>0</v>
      </c>
      <c r="K137">
        <f t="shared" si="236"/>
        <v>0</v>
      </c>
      <c r="L137">
        <f t="shared" si="237"/>
        <v>0</v>
      </c>
      <c r="N137">
        <v>0</v>
      </c>
      <c r="O137">
        <v>0</v>
      </c>
      <c r="P137">
        <v>0</v>
      </c>
      <c r="Q137">
        <v>0</v>
      </c>
      <c r="R137">
        <f t="shared" si="7"/>
        <v>0</v>
      </c>
      <c r="T137">
        <f t="shared" ref="T137:W137" si="250">+T136+H136</f>
        <v>238615</v>
      </c>
      <c r="U137">
        <f t="shared" si="250"/>
        <v>1284</v>
      </c>
      <c r="V137">
        <f t="shared" si="250"/>
        <v>362480</v>
      </c>
      <c r="W137">
        <f t="shared" si="250"/>
        <v>-157566</v>
      </c>
      <c r="X137">
        <f t="shared" si="9"/>
        <v>444813</v>
      </c>
      <c r="Z137" s="11">
        <f t="shared" si="189"/>
        <v>0</v>
      </c>
      <c r="AA137" s="11">
        <f t="shared" si="190"/>
        <v>0</v>
      </c>
      <c r="AB137" s="11">
        <f t="shared" si="191"/>
        <v>0</v>
      </c>
      <c r="AC137" s="11">
        <f t="shared" si="192"/>
        <v>0</v>
      </c>
      <c r="AD137" s="11">
        <f t="shared" si="193"/>
        <v>0</v>
      </c>
    </row>
    <row r="138" spans="1:30" ht="15.75" customHeight="1">
      <c r="A138" s="7">
        <v>43777</v>
      </c>
      <c r="B138" s="8">
        <f t="shared" ref="B138:E138" si="251">+B137</f>
        <v>17205510</v>
      </c>
      <c r="C138" s="8">
        <f t="shared" si="251"/>
        <v>117968</v>
      </c>
      <c r="D138" s="8">
        <f t="shared" si="251"/>
        <v>34366392</v>
      </c>
      <c r="E138" s="8">
        <f t="shared" si="251"/>
        <v>9542434</v>
      </c>
      <c r="F138">
        <f t="shared" si="40"/>
        <v>61232304</v>
      </c>
      <c r="H138">
        <f t="shared" si="233"/>
        <v>0</v>
      </c>
      <c r="I138">
        <f t="shared" si="234"/>
        <v>0</v>
      </c>
      <c r="J138">
        <f t="shared" si="235"/>
        <v>0</v>
      </c>
      <c r="K138">
        <f t="shared" si="236"/>
        <v>0</v>
      </c>
      <c r="L138">
        <f t="shared" si="237"/>
        <v>0</v>
      </c>
      <c r="N138">
        <v>0</v>
      </c>
      <c r="O138">
        <v>0</v>
      </c>
      <c r="P138">
        <v>0</v>
      </c>
      <c r="Q138">
        <v>0</v>
      </c>
      <c r="R138">
        <f t="shared" si="7"/>
        <v>0</v>
      </c>
      <c r="T138">
        <f t="shared" ref="T138:W138" si="252">+T137+H137</f>
        <v>238615</v>
      </c>
      <c r="U138">
        <f t="shared" si="252"/>
        <v>1284</v>
      </c>
      <c r="V138">
        <f t="shared" si="252"/>
        <v>362480</v>
      </c>
      <c r="W138">
        <f t="shared" si="252"/>
        <v>-157566</v>
      </c>
      <c r="X138">
        <f t="shared" si="9"/>
        <v>444813</v>
      </c>
      <c r="Z138" s="11">
        <f t="shared" si="189"/>
        <v>0</v>
      </c>
      <c r="AA138" s="11">
        <f t="shared" si="190"/>
        <v>0</v>
      </c>
      <c r="AB138" s="11">
        <f t="shared" si="191"/>
        <v>0</v>
      </c>
      <c r="AC138" s="11">
        <f t="shared" si="192"/>
        <v>0</v>
      </c>
      <c r="AD138" s="11">
        <f t="shared" si="193"/>
        <v>0</v>
      </c>
    </row>
    <row r="139" spans="1:30" ht="15.75" customHeight="1">
      <c r="A139" s="7">
        <v>43778</v>
      </c>
      <c r="B139" s="8">
        <f t="shared" ref="B139:E139" si="253">+B138</f>
        <v>17205510</v>
      </c>
      <c r="C139" s="8">
        <f t="shared" si="253"/>
        <v>117968</v>
      </c>
      <c r="D139" s="8">
        <f t="shared" si="253"/>
        <v>34366392</v>
      </c>
      <c r="E139" s="8">
        <f t="shared" si="253"/>
        <v>9542434</v>
      </c>
      <c r="F139">
        <f t="shared" si="40"/>
        <v>61232304</v>
      </c>
      <c r="H139">
        <f t="shared" si="233"/>
        <v>0</v>
      </c>
      <c r="I139">
        <f t="shared" si="234"/>
        <v>0</v>
      </c>
      <c r="J139">
        <f t="shared" si="235"/>
        <v>0</v>
      </c>
      <c r="K139">
        <f t="shared" si="236"/>
        <v>0</v>
      </c>
      <c r="L139">
        <f t="shared" si="237"/>
        <v>0</v>
      </c>
      <c r="N139">
        <v>0</v>
      </c>
      <c r="O139">
        <v>0</v>
      </c>
      <c r="P139">
        <v>0</v>
      </c>
      <c r="Q139">
        <v>0</v>
      </c>
      <c r="R139">
        <f t="shared" si="7"/>
        <v>0</v>
      </c>
      <c r="T139">
        <f t="shared" ref="T139:W139" si="254">+T138+H138</f>
        <v>238615</v>
      </c>
      <c r="U139">
        <f t="shared" si="254"/>
        <v>1284</v>
      </c>
      <c r="V139">
        <f t="shared" si="254"/>
        <v>362480</v>
      </c>
      <c r="W139">
        <f t="shared" si="254"/>
        <v>-157566</v>
      </c>
      <c r="X139">
        <f t="shared" si="9"/>
        <v>444813</v>
      </c>
      <c r="Z139" s="11">
        <f t="shared" si="189"/>
        <v>0</v>
      </c>
      <c r="AA139" s="11">
        <f t="shared" si="190"/>
        <v>0</v>
      </c>
      <c r="AB139" s="11">
        <f t="shared" si="191"/>
        <v>0</v>
      </c>
      <c r="AC139" s="11">
        <f t="shared" si="192"/>
        <v>0</v>
      </c>
      <c r="AD139" s="11">
        <f t="shared" si="193"/>
        <v>0</v>
      </c>
    </row>
    <row r="140" spans="1:30" ht="15.75" customHeight="1">
      <c r="A140" s="7">
        <v>43779</v>
      </c>
      <c r="B140" s="8">
        <f t="shared" ref="B140:E140" si="255">+B139</f>
        <v>17205510</v>
      </c>
      <c r="C140" s="8">
        <f t="shared" si="255"/>
        <v>117968</v>
      </c>
      <c r="D140" s="8">
        <f t="shared" si="255"/>
        <v>34366392</v>
      </c>
      <c r="E140" s="8">
        <f t="shared" si="255"/>
        <v>9542434</v>
      </c>
      <c r="F140">
        <f t="shared" si="40"/>
        <v>61232304</v>
      </c>
      <c r="H140">
        <f t="shared" si="233"/>
        <v>0</v>
      </c>
      <c r="I140">
        <f t="shared" si="234"/>
        <v>0</v>
      </c>
      <c r="J140">
        <f t="shared" si="235"/>
        <v>0</v>
      </c>
      <c r="K140">
        <f t="shared" si="236"/>
        <v>0</v>
      </c>
      <c r="L140">
        <f t="shared" si="237"/>
        <v>0</v>
      </c>
      <c r="N140">
        <v>0</v>
      </c>
      <c r="O140">
        <v>0</v>
      </c>
      <c r="P140">
        <v>0</v>
      </c>
      <c r="Q140">
        <v>0</v>
      </c>
      <c r="R140">
        <f t="shared" si="7"/>
        <v>0</v>
      </c>
      <c r="T140">
        <f t="shared" ref="T140:W140" si="256">+T139+H139</f>
        <v>238615</v>
      </c>
      <c r="U140">
        <f t="shared" si="256"/>
        <v>1284</v>
      </c>
      <c r="V140">
        <f t="shared" si="256"/>
        <v>362480</v>
      </c>
      <c r="W140">
        <f t="shared" si="256"/>
        <v>-157566</v>
      </c>
      <c r="X140">
        <f t="shared" si="9"/>
        <v>444813</v>
      </c>
      <c r="Z140" s="11">
        <f t="shared" si="189"/>
        <v>0</v>
      </c>
      <c r="AA140" s="11">
        <f t="shared" si="190"/>
        <v>0</v>
      </c>
      <c r="AB140" s="11">
        <f t="shared" si="191"/>
        <v>0</v>
      </c>
      <c r="AC140" s="11">
        <f t="shared" si="192"/>
        <v>0</v>
      </c>
      <c r="AD140" s="11">
        <f t="shared" si="193"/>
        <v>0</v>
      </c>
    </row>
    <row r="141" spans="1:30" ht="15.75" customHeight="1">
      <c r="A141" s="7">
        <v>43780</v>
      </c>
      <c r="B141" s="8">
        <f t="shared" ref="B141:E141" si="257">+B140</f>
        <v>17205510</v>
      </c>
      <c r="C141" s="8">
        <f t="shared" si="257"/>
        <v>117968</v>
      </c>
      <c r="D141" s="8">
        <f t="shared" si="257"/>
        <v>34366392</v>
      </c>
      <c r="E141" s="8">
        <f t="shared" si="257"/>
        <v>9542434</v>
      </c>
      <c r="F141">
        <f t="shared" si="40"/>
        <v>61232304</v>
      </c>
      <c r="H141">
        <f t="shared" si="233"/>
        <v>0</v>
      </c>
      <c r="I141">
        <f t="shared" si="234"/>
        <v>0</v>
      </c>
      <c r="J141">
        <f t="shared" si="235"/>
        <v>0</v>
      </c>
      <c r="K141">
        <f t="shared" si="236"/>
        <v>0</v>
      </c>
      <c r="L141">
        <f t="shared" si="237"/>
        <v>0</v>
      </c>
      <c r="N141">
        <v>0</v>
      </c>
      <c r="O141">
        <v>0</v>
      </c>
      <c r="P141">
        <v>0</v>
      </c>
      <c r="Q141">
        <v>0</v>
      </c>
      <c r="R141">
        <f t="shared" si="7"/>
        <v>0</v>
      </c>
      <c r="T141">
        <f t="shared" ref="T141:W141" si="258">+T140+H140</f>
        <v>238615</v>
      </c>
      <c r="U141">
        <f t="shared" si="258"/>
        <v>1284</v>
      </c>
      <c r="V141">
        <f t="shared" si="258"/>
        <v>362480</v>
      </c>
      <c r="W141">
        <f t="shared" si="258"/>
        <v>-157566</v>
      </c>
      <c r="X141">
        <f t="shared" si="9"/>
        <v>444813</v>
      </c>
      <c r="Z141" s="11">
        <f t="shared" si="189"/>
        <v>0</v>
      </c>
      <c r="AA141" s="11">
        <f t="shared" si="190"/>
        <v>0</v>
      </c>
      <c r="AB141" s="11">
        <f t="shared" si="191"/>
        <v>0</v>
      </c>
      <c r="AC141" s="11">
        <f t="shared" si="192"/>
        <v>0</v>
      </c>
      <c r="AD141" s="11">
        <f t="shared" si="193"/>
        <v>0</v>
      </c>
    </row>
    <row r="142" spans="1:30" ht="15.75" customHeight="1">
      <c r="A142" s="7">
        <v>43781</v>
      </c>
      <c r="B142" s="8">
        <f t="shared" ref="B142:E142" si="259">+B141</f>
        <v>17205510</v>
      </c>
      <c r="C142" s="8">
        <f t="shared" si="259"/>
        <v>117968</v>
      </c>
      <c r="D142" s="8">
        <f t="shared" si="259"/>
        <v>34366392</v>
      </c>
      <c r="E142" s="8">
        <f t="shared" si="259"/>
        <v>9542434</v>
      </c>
      <c r="F142">
        <f t="shared" si="40"/>
        <v>61232304</v>
      </c>
      <c r="H142">
        <f t="shared" si="233"/>
        <v>0</v>
      </c>
      <c r="I142">
        <f t="shared" si="234"/>
        <v>0</v>
      </c>
      <c r="J142">
        <f t="shared" si="235"/>
        <v>0</v>
      </c>
      <c r="K142">
        <f t="shared" si="236"/>
        <v>0</v>
      </c>
      <c r="L142">
        <f t="shared" si="237"/>
        <v>0</v>
      </c>
      <c r="N142">
        <v>0</v>
      </c>
      <c r="O142">
        <v>0</v>
      </c>
      <c r="P142">
        <v>0</v>
      </c>
      <c r="Q142">
        <v>0</v>
      </c>
      <c r="R142">
        <f t="shared" si="7"/>
        <v>0</v>
      </c>
      <c r="T142">
        <f t="shared" ref="T142:W142" si="260">+T141+H141</f>
        <v>238615</v>
      </c>
      <c r="U142">
        <f t="shared" si="260"/>
        <v>1284</v>
      </c>
      <c r="V142">
        <f t="shared" si="260"/>
        <v>362480</v>
      </c>
      <c r="W142">
        <f t="shared" si="260"/>
        <v>-157566</v>
      </c>
      <c r="X142">
        <f t="shared" si="9"/>
        <v>444813</v>
      </c>
      <c r="Z142" s="11">
        <f t="shared" si="189"/>
        <v>0</v>
      </c>
      <c r="AA142" s="11">
        <f t="shared" si="190"/>
        <v>0</v>
      </c>
      <c r="AB142" s="11">
        <f t="shared" si="191"/>
        <v>0</v>
      </c>
      <c r="AC142" s="11">
        <f t="shared" si="192"/>
        <v>0</v>
      </c>
      <c r="AD142" s="11">
        <f t="shared" si="193"/>
        <v>0</v>
      </c>
    </row>
    <row r="143" spans="1:30" ht="15.75" customHeight="1">
      <c r="A143" s="7">
        <v>43782</v>
      </c>
      <c r="B143" s="8">
        <f t="shared" ref="B143:E143" si="261">+B142</f>
        <v>17205510</v>
      </c>
      <c r="C143" s="8">
        <f t="shared" si="261"/>
        <v>117968</v>
      </c>
      <c r="D143" s="8">
        <f t="shared" si="261"/>
        <v>34366392</v>
      </c>
      <c r="E143" s="8">
        <f t="shared" si="261"/>
        <v>9542434</v>
      </c>
      <c r="F143">
        <f t="shared" si="40"/>
        <v>61232304</v>
      </c>
      <c r="H143">
        <f t="shared" si="233"/>
        <v>0</v>
      </c>
      <c r="I143">
        <f t="shared" si="234"/>
        <v>0</v>
      </c>
      <c r="J143">
        <f t="shared" si="235"/>
        <v>0</v>
      </c>
      <c r="K143">
        <f t="shared" si="236"/>
        <v>0</v>
      </c>
      <c r="L143">
        <f t="shared" si="237"/>
        <v>0</v>
      </c>
      <c r="N143">
        <v>0</v>
      </c>
      <c r="O143">
        <v>0</v>
      </c>
      <c r="P143">
        <v>0</v>
      </c>
      <c r="Q143">
        <v>0</v>
      </c>
      <c r="R143">
        <f t="shared" si="7"/>
        <v>0</v>
      </c>
      <c r="T143">
        <f t="shared" ref="T143:W143" si="262">+T142+H142</f>
        <v>238615</v>
      </c>
      <c r="U143">
        <f t="shared" si="262"/>
        <v>1284</v>
      </c>
      <c r="V143">
        <f t="shared" si="262"/>
        <v>362480</v>
      </c>
      <c r="W143">
        <f t="shared" si="262"/>
        <v>-157566</v>
      </c>
      <c r="X143">
        <f t="shared" si="9"/>
        <v>444813</v>
      </c>
      <c r="Z143" s="11">
        <f t="shared" si="189"/>
        <v>0</v>
      </c>
      <c r="AA143" s="11">
        <f t="shared" si="190"/>
        <v>0</v>
      </c>
      <c r="AB143" s="11">
        <f t="shared" si="191"/>
        <v>0</v>
      </c>
      <c r="AC143" s="11">
        <f t="shared" si="192"/>
        <v>0</v>
      </c>
      <c r="AD143" s="11">
        <f t="shared" si="193"/>
        <v>0</v>
      </c>
    </row>
    <row r="144" spans="1:30" ht="15.75" customHeight="1">
      <c r="A144" s="7">
        <v>43783</v>
      </c>
      <c r="B144" s="8">
        <f t="shared" ref="B144:E144" si="263">+B143</f>
        <v>17205510</v>
      </c>
      <c r="C144" s="8">
        <f t="shared" si="263"/>
        <v>117968</v>
      </c>
      <c r="D144" s="8">
        <f t="shared" si="263"/>
        <v>34366392</v>
      </c>
      <c r="E144" s="8">
        <f t="shared" si="263"/>
        <v>9542434</v>
      </c>
      <c r="F144">
        <f t="shared" si="40"/>
        <v>61232304</v>
      </c>
      <c r="H144">
        <f t="shared" si="233"/>
        <v>0</v>
      </c>
      <c r="I144">
        <f t="shared" si="234"/>
        <v>0</v>
      </c>
      <c r="J144">
        <f t="shared" si="235"/>
        <v>0</v>
      </c>
      <c r="K144">
        <f t="shared" si="236"/>
        <v>0</v>
      </c>
      <c r="L144">
        <f t="shared" si="237"/>
        <v>0</v>
      </c>
      <c r="N144">
        <v>0</v>
      </c>
      <c r="O144">
        <v>0</v>
      </c>
      <c r="P144">
        <v>0</v>
      </c>
      <c r="Q144">
        <v>0</v>
      </c>
      <c r="R144">
        <f t="shared" si="7"/>
        <v>0</v>
      </c>
      <c r="T144">
        <f t="shared" ref="T144:W144" si="264">+T143+H143</f>
        <v>238615</v>
      </c>
      <c r="U144">
        <f t="shared" si="264"/>
        <v>1284</v>
      </c>
      <c r="V144">
        <f t="shared" si="264"/>
        <v>362480</v>
      </c>
      <c r="W144">
        <f t="shared" si="264"/>
        <v>-157566</v>
      </c>
      <c r="X144">
        <f t="shared" si="9"/>
        <v>444813</v>
      </c>
      <c r="Z144" s="11">
        <f t="shared" si="189"/>
        <v>0</v>
      </c>
      <c r="AA144" s="11">
        <f t="shared" si="190"/>
        <v>0</v>
      </c>
      <c r="AB144" s="11">
        <f t="shared" si="191"/>
        <v>0</v>
      </c>
      <c r="AC144" s="11">
        <f t="shared" si="192"/>
        <v>0</v>
      </c>
      <c r="AD144" s="11">
        <f t="shared" si="193"/>
        <v>0</v>
      </c>
    </row>
    <row r="145" spans="1:30" ht="15.75" customHeight="1">
      <c r="A145" s="7">
        <v>43784</v>
      </c>
      <c r="B145" s="8">
        <f t="shared" ref="B145:E145" si="265">+B144</f>
        <v>17205510</v>
      </c>
      <c r="C145" s="8">
        <f t="shared" si="265"/>
        <v>117968</v>
      </c>
      <c r="D145" s="8">
        <f t="shared" si="265"/>
        <v>34366392</v>
      </c>
      <c r="E145" s="8">
        <f t="shared" si="265"/>
        <v>9542434</v>
      </c>
      <c r="F145">
        <f t="shared" si="40"/>
        <v>61232304</v>
      </c>
      <c r="H145">
        <f t="shared" si="233"/>
        <v>0</v>
      </c>
      <c r="I145">
        <f t="shared" si="234"/>
        <v>0</v>
      </c>
      <c r="J145">
        <f t="shared" si="235"/>
        <v>0</v>
      </c>
      <c r="K145">
        <f t="shared" si="236"/>
        <v>0</v>
      </c>
      <c r="L145">
        <f t="shared" si="237"/>
        <v>0</v>
      </c>
      <c r="N145">
        <v>0</v>
      </c>
      <c r="O145">
        <v>0</v>
      </c>
      <c r="P145">
        <v>0</v>
      </c>
      <c r="Q145">
        <v>0</v>
      </c>
      <c r="R145">
        <f t="shared" si="7"/>
        <v>0</v>
      </c>
      <c r="T145">
        <f t="shared" ref="T145:W145" si="266">+T144+H144</f>
        <v>238615</v>
      </c>
      <c r="U145">
        <f t="shared" si="266"/>
        <v>1284</v>
      </c>
      <c r="V145">
        <f t="shared" si="266"/>
        <v>362480</v>
      </c>
      <c r="W145">
        <f t="shared" si="266"/>
        <v>-157566</v>
      </c>
      <c r="X145">
        <f t="shared" si="9"/>
        <v>444813</v>
      </c>
      <c r="Z145" s="11">
        <f t="shared" si="189"/>
        <v>0</v>
      </c>
      <c r="AA145" s="11">
        <f t="shared" si="190"/>
        <v>0</v>
      </c>
      <c r="AB145" s="11">
        <f t="shared" si="191"/>
        <v>0</v>
      </c>
      <c r="AC145" s="11">
        <f t="shared" si="192"/>
        <v>0</v>
      </c>
      <c r="AD145" s="11">
        <f t="shared" si="193"/>
        <v>0</v>
      </c>
    </row>
    <row r="146" spans="1:30" ht="15.75" customHeight="1">
      <c r="A146" s="7">
        <v>43785</v>
      </c>
      <c r="B146" s="8">
        <f t="shared" ref="B146:E146" si="267">+B145</f>
        <v>17205510</v>
      </c>
      <c r="C146" s="8">
        <f t="shared" si="267"/>
        <v>117968</v>
      </c>
      <c r="D146" s="8">
        <f t="shared" si="267"/>
        <v>34366392</v>
      </c>
      <c r="E146" s="8">
        <f t="shared" si="267"/>
        <v>9542434</v>
      </c>
      <c r="F146">
        <f t="shared" si="40"/>
        <v>61232304</v>
      </c>
      <c r="H146">
        <f t="shared" si="233"/>
        <v>0</v>
      </c>
      <c r="I146">
        <f t="shared" si="234"/>
        <v>0</v>
      </c>
      <c r="J146">
        <f t="shared" si="235"/>
        <v>0</v>
      </c>
      <c r="K146">
        <f t="shared" si="236"/>
        <v>0</v>
      </c>
      <c r="L146">
        <f t="shared" si="237"/>
        <v>0</v>
      </c>
      <c r="N146">
        <v>0</v>
      </c>
      <c r="O146">
        <v>0</v>
      </c>
      <c r="P146">
        <v>0</v>
      </c>
      <c r="Q146">
        <v>0</v>
      </c>
      <c r="R146">
        <f t="shared" si="7"/>
        <v>0</v>
      </c>
      <c r="T146">
        <f t="shared" ref="T146:W146" si="268">+T145+H145</f>
        <v>238615</v>
      </c>
      <c r="U146">
        <f t="shared" si="268"/>
        <v>1284</v>
      </c>
      <c r="V146">
        <f t="shared" si="268"/>
        <v>362480</v>
      </c>
      <c r="W146">
        <f t="shared" si="268"/>
        <v>-157566</v>
      </c>
      <c r="X146">
        <f t="shared" si="9"/>
        <v>444813</v>
      </c>
      <c r="Z146" s="11">
        <f t="shared" si="189"/>
        <v>0</v>
      </c>
      <c r="AA146" s="11">
        <f t="shared" si="190"/>
        <v>0</v>
      </c>
      <c r="AB146" s="11">
        <f t="shared" si="191"/>
        <v>0</v>
      </c>
      <c r="AC146" s="11">
        <f t="shared" si="192"/>
        <v>0</v>
      </c>
      <c r="AD146" s="11">
        <f t="shared" si="193"/>
        <v>0</v>
      </c>
    </row>
    <row r="147" spans="1:30" ht="15.75" customHeight="1"/>
    <row r="148" spans="1:30" ht="15.75" customHeight="1"/>
    <row r="149" spans="1:30" ht="15.75" customHeight="1"/>
    <row r="150" spans="1:30" ht="15.75" customHeight="1"/>
    <row r="151" spans="1:30" ht="15.75" customHeight="1"/>
    <row r="152" spans="1:30" ht="15.75" customHeight="1"/>
    <row r="153" spans="1:30" ht="15.75" customHeight="1"/>
    <row r="154" spans="1:30" ht="15.75" customHeight="1"/>
    <row r="155" spans="1:30" ht="15.75" customHeight="1"/>
    <row r="156" spans="1:30" ht="15.75" customHeight="1"/>
    <row r="157" spans="1:30" ht="15.75" customHeight="1"/>
    <row r="158" spans="1:30" ht="15.75" customHeight="1"/>
    <row r="159" spans="1:30" ht="15.75" customHeight="1"/>
    <row r="160" spans="1:3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tabSelected="1" workbookViewId="0">
      <selection activeCell="M37" sqref="M37"/>
    </sheetView>
  </sheetViews>
  <sheetFormatPr baseColWidth="10" defaultColWidth="14.42578125" defaultRowHeight="15" customHeight="1"/>
  <cols>
    <col min="1" max="26" width="10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>
      <selection activeCell="AO23" sqref="AO23"/>
    </sheetView>
  </sheetViews>
  <sheetFormatPr baseColWidth="10" defaultColWidth="14.42578125" defaultRowHeight="15" customHeight="1"/>
  <cols>
    <col min="1" max="26" width="10.7109375" customWidth="1"/>
  </cols>
  <sheetData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>
      <c r="A31" s="1" t="s">
        <v>10</v>
      </c>
    </row>
    <row r="32" spans="1:1" ht="15.75" customHeight="1"/>
    <row r="33" spans="1:1" ht="15.75" customHeight="1"/>
    <row r="34" spans="1:1" ht="15.75" customHeight="1"/>
    <row r="35" spans="1:1" ht="15.75" customHeight="1">
      <c r="A35" s="9" t="s">
        <v>11</v>
      </c>
    </row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35" r:id="rId1" xr:uid="{00000000-0004-0000-0200-000000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GANDIA</vt:lpstr>
      <vt:lpstr>GANACU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Felipe Pantoja Cerquera</cp:lastModifiedBy>
  <dcterms:modified xsi:type="dcterms:W3CDTF">2019-08-27T14:19:16Z</dcterms:modified>
</cp:coreProperties>
</file>