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itto\Desktop\github\AIDOaRt-Hackathon-TOSEM\Report\"/>
    </mc:Choice>
  </mc:AlternateContent>
  <xr:revisionPtr revIDLastSave="0" documentId="13_ncr:1_{403A5A1C-7FE9-43D3-A762-6358EC8B4D78}" xr6:coauthVersionLast="47" xr6:coauthVersionMax="47" xr10:uidLastSave="{00000000-0000-0000-0000-000000000000}"/>
  <bookViews>
    <workbookView xWindow="-41388" yWindow="-108" windowWidth="41496" windowHeight="16896" activeTab="9" xr2:uid="{00000000-000D-0000-FFFF-FFFF00000000}"/>
  </bookViews>
  <sheets>
    <sheet name="1st Hackathon" sheetId="1" r:id="rId1"/>
    <sheet name="2nd Hackathon" sheetId="2" r:id="rId2"/>
    <sheet name="3rd Hackathon" sheetId="3" r:id="rId3"/>
    <sheet name="4th Hackathon" sheetId="4" r:id="rId4"/>
    <sheet name="5th Hackathon" sheetId="5" r:id="rId5"/>
    <sheet name="UCP" sheetId="7" r:id="rId6"/>
    <sheet name="SP" sheetId="8" r:id="rId7"/>
    <sheet name="Final Report UCP-SP" sheetId="6" r:id="rId8"/>
    <sheet name="Tools" sheetId="10" r:id="rId9"/>
    <sheet name="Final Report Total " sheetId="9" r:id="rId10"/>
  </sheets>
  <definedNames>
    <definedName name="_xlnm._FilterDatabase" localSheetId="3" hidden="1">'4th Hackathon'!$W$3:$AC$16</definedName>
    <definedName name="_xlnm._FilterDatabase" localSheetId="6" hidden="1">SP!$A$1:$A$32</definedName>
    <definedName name="_xlnm.Extract" localSheetId="6">SP!$D:$D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7" l="1"/>
  <c r="AA37" i="7"/>
  <c r="K14" i="7"/>
  <c r="K13" i="7"/>
  <c r="K12" i="7"/>
  <c r="K11" i="7"/>
  <c r="K10" i="7"/>
  <c r="K9" i="7"/>
  <c r="K8" i="7"/>
  <c r="K7" i="7"/>
  <c r="K6" i="7"/>
  <c r="K5" i="7"/>
  <c r="K4" i="7"/>
  <c r="K3" i="7"/>
  <c r="G15" i="6"/>
  <c r="M42" i="6"/>
  <c r="L15" i="6"/>
  <c r="K15" i="6"/>
  <c r="J15" i="6"/>
  <c r="I15" i="6"/>
  <c r="H15" i="6"/>
  <c r="F15" i="6"/>
  <c r="E15" i="6"/>
  <c r="D15" i="6"/>
  <c r="C15" i="6"/>
  <c r="Q42" i="6"/>
  <c r="P42" i="6"/>
  <c r="O42" i="6"/>
  <c r="N42" i="6"/>
  <c r="L42" i="6"/>
  <c r="K42" i="6"/>
  <c r="J42" i="6"/>
  <c r="I42" i="6"/>
  <c r="H42" i="6"/>
  <c r="G42" i="6"/>
  <c r="F42" i="6"/>
  <c r="E42" i="6"/>
  <c r="D42" i="6"/>
  <c r="C42" i="6"/>
  <c r="P4" i="8"/>
  <c r="X4" i="8" s="1"/>
  <c r="O4" i="8"/>
  <c r="N4" i="8"/>
  <c r="K63" i="6"/>
  <c r="L52" i="6" s="1"/>
  <c r="I63" i="6"/>
  <c r="J50" i="6" s="1"/>
  <c r="G63" i="6"/>
  <c r="H48" i="6" s="1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46" i="6"/>
  <c r="W15" i="7"/>
  <c r="V15" i="7"/>
  <c r="U15" i="7"/>
  <c r="T15" i="7"/>
  <c r="S15" i="7"/>
  <c r="R15" i="7"/>
  <c r="Q15" i="7"/>
  <c r="P15" i="7"/>
  <c r="O15" i="7"/>
  <c r="N15" i="7"/>
  <c r="M15" i="7"/>
  <c r="V14" i="8"/>
  <c r="V10" i="8"/>
  <c r="V23" i="8"/>
  <c r="V19" i="8"/>
  <c r="V15" i="8"/>
  <c r="V20" i="8"/>
  <c r="V25" i="8"/>
  <c r="V11" i="8"/>
  <c r="V21" i="8"/>
  <c r="V16" i="8"/>
  <c r="V7" i="8"/>
  <c r="V5" i="8"/>
  <c r="V26" i="8"/>
  <c r="V27" i="8"/>
  <c r="V8" i="8"/>
  <c r="V12" i="8"/>
  <c r="V13" i="8"/>
  <c r="V22" i="8"/>
  <c r="V9" i="8"/>
  <c r="V17" i="8"/>
  <c r="V6" i="8"/>
  <c r="V18" i="8"/>
  <c r="V24" i="8"/>
  <c r="V4" i="8"/>
  <c r="U4" i="8"/>
  <c r="U14" i="8"/>
  <c r="U10" i="8"/>
  <c r="U23" i="8"/>
  <c r="U19" i="8"/>
  <c r="U15" i="8"/>
  <c r="U20" i="8"/>
  <c r="U25" i="8"/>
  <c r="U11" i="8"/>
  <c r="U21" i="8"/>
  <c r="U16" i="8"/>
  <c r="U7" i="8"/>
  <c r="U5" i="8"/>
  <c r="U26" i="8"/>
  <c r="U27" i="8"/>
  <c r="U8" i="8"/>
  <c r="U12" i="8"/>
  <c r="U13" i="8"/>
  <c r="U22" i="8"/>
  <c r="U9" i="8"/>
  <c r="U17" i="8"/>
  <c r="U6" i="8"/>
  <c r="U18" i="8"/>
  <c r="U24" i="8"/>
  <c r="T6" i="8"/>
  <c r="T14" i="8"/>
  <c r="T10" i="8"/>
  <c r="T23" i="8"/>
  <c r="T19" i="8"/>
  <c r="T15" i="8"/>
  <c r="T20" i="8"/>
  <c r="T25" i="8"/>
  <c r="T11" i="8"/>
  <c r="T21" i="8"/>
  <c r="T16" i="8"/>
  <c r="T7" i="8"/>
  <c r="T5" i="8"/>
  <c r="T26" i="8"/>
  <c r="T27" i="8"/>
  <c r="T8" i="8"/>
  <c r="T12" i="8"/>
  <c r="T13" i="8"/>
  <c r="T22" i="8"/>
  <c r="T9" i="8"/>
  <c r="T17" i="8"/>
  <c r="T18" i="8"/>
  <c r="T24" i="8"/>
  <c r="T4" i="8"/>
  <c r="S5" i="8"/>
  <c r="N5" i="8"/>
  <c r="O5" i="8"/>
  <c r="W5" i="8" s="1"/>
  <c r="P5" i="8"/>
  <c r="X5" i="8" s="1"/>
  <c r="Q5" i="8"/>
  <c r="R5" i="8"/>
  <c r="S6" i="8"/>
  <c r="S14" i="8"/>
  <c r="S10" i="8"/>
  <c r="S23" i="8"/>
  <c r="S19" i="8"/>
  <c r="S15" i="8"/>
  <c r="S20" i="8"/>
  <c r="S25" i="8"/>
  <c r="S11" i="8"/>
  <c r="S21" i="8"/>
  <c r="S16" i="8"/>
  <c r="S7" i="8"/>
  <c r="S26" i="8"/>
  <c r="S27" i="8"/>
  <c r="S8" i="8"/>
  <c r="S12" i="8"/>
  <c r="S13" i="8"/>
  <c r="S22" i="8"/>
  <c r="S9" i="8"/>
  <c r="S17" i="8"/>
  <c r="S18" i="8"/>
  <c r="S24" i="8"/>
  <c r="S4" i="8"/>
  <c r="R6" i="8"/>
  <c r="R14" i="8"/>
  <c r="R10" i="8"/>
  <c r="R23" i="8"/>
  <c r="R19" i="8"/>
  <c r="R15" i="8"/>
  <c r="R20" i="8"/>
  <c r="R25" i="8"/>
  <c r="R11" i="8"/>
  <c r="R21" i="8"/>
  <c r="R16" i="8"/>
  <c r="R7" i="8"/>
  <c r="R26" i="8"/>
  <c r="R27" i="8"/>
  <c r="R8" i="8"/>
  <c r="R12" i="8"/>
  <c r="X12" i="8" s="1"/>
  <c r="R13" i="8"/>
  <c r="R22" i="8"/>
  <c r="R9" i="8"/>
  <c r="R17" i="8"/>
  <c r="R18" i="8"/>
  <c r="R24" i="8"/>
  <c r="R4" i="8"/>
  <c r="Q14" i="8"/>
  <c r="Q10" i="8"/>
  <c r="Q23" i="8"/>
  <c r="Q19" i="8"/>
  <c r="Q15" i="8"/>
  <c r="Q20" i="8"/>
  <c r="Q25" i="8"/>
  <c r="Q11" i="8"/>
  <c r="Q21" i="8"/>
  <c r="Q16" i="8"/>
  <c r="Q7" i="8"/>
  <c r="Q26" i="8"/>
  <c r="Q27" i="8"/>
  <c r="Q8" i="8"/>
  <c r="Q12" i="8"/>
  <c r="Q13" i="8"/>
  <c r="Q22" i="8"/>
  <c r="Q9" i="8"/>
  <c r="Q17" i="8"/>
  <c r="Q6" i="8"/>
  <c r="Q18" i="8"/>
  <c r="Q24" i="8"/>
  <c r="Q4" i="8"/>
  <c r="N24" i="8"/>
  <c r="O24" i="8"/>
  <c r="P24" i="8"/>
  <c r="P6" i="8"/>
  <c r="X6" i="8" s="1"/>
  <c r="P14" i="8"/>
  <c r="X14" i="8" s="1"/>
  <c r="P10" i="8"/>
  <c r="X10" i="8" s="1"/>
  <c r="P23" i="8"/>
  <c r="P19" i="8"/>
  <c r="X19" i="8" s="1"/>
  <c r="P15" i="8"/>
  <c r="X15" i="8" s="1"/>
  <c r="P20" i="8"/>
  <c r="X20" i="8" s="1"/>
  <c r="P25" i="8"/>
  <c r="P11" i="8"/>
  <c r="X11" i="8" s="1"/>
  <c r="P21" i="8"/>
  <c r="X21" i="8" s="1"/>
  <c r="P16" i="8"/>
  <c r="X16" i="8" s="1"/>
  <c r="P7" i="8"/>
  <c r="X7" i="8" s="1"/>
  <c r="P26" i="8"/>
  <c r="P27" i="8"/>
  <c r="P8" i="8"/>
  <c r="X8" i="8" s="1"/>
  <c r="P12" i="8"/>
  <c r="P13" i="8"/>
  <c r="X13" i="8" s="1"/>
  <c r="P22" i="8"/>
  <c r="X22" i="8" s="1"/>
  <c r="P9" i="8"/>
  <c r="X9" i="8" s="1"/>
  <c r="P17" i="8"/>
  <c r="X17" i="8" s="1"/>
  <c r="P18" i="8"/>
  <c r="X18" i="8" s="1"/>
  <c r="O14" i="8"/>
  <c r="O10" i="8"/>
  <c r="O23" i="8"/>
  <c r="O19" i="8"/>
  <c r="O15" i="8"/>
  <c r="O20" i="8"/>
  <c r="O25" i="8"/>
  <c r="O11" i="8"/>
  <c r="O21" i="8"/>
  <c r="O16" i="8"/>
  <c r="O7" i="8"/>
  <c r="O26" i="8"/>
  <c r="O27" i="8"/>
  <c r="O8" i="8"/>
  <c r="O12" i="8"/>
  <c r="O13" i="8"/>
  <c r="O22" i="8"/>
  <c r="O9" i="8"/>
  <c r="O17" i="8"/>
  <c r="O6" i="8"/>
  <c r="O18" i="8"/>
  <c r="N6" i="8"/>
  <c r="W6" i="8" s="1"/>
  <c r="N13" i="8"/>
  <c r="W13" i="8" s="1"/>
  <c r="N7" i="8"/>
  <c r="W7" i="8" s="1"/>
  <c r="N14" i="8"/>
  <c r="W14" i="8" s="1"/>
  <c r="N10" i="8"/>
  <c r="W10" i="8" s="1"/>
  <c r="N23" i="8"/>
  <c r="N19" i="8"/>
  <c r="W19" i="8" s="1"/>
  <c r="N15" i="8"/>
  <c r="W15" i="8" s="1"/>
  <c r="N20" i="8"/>
  <c r="W20" i="8" s="1"/>
  <c r="N25" i="8"/>
  <c r="N11" i="8"/>
  <c r="W11" i="8" s="1"/>
  <c r="N21" i="8"/>
  <c r="W21" i="8" s="1"/>
  <c r="N16" i="8"/>
  <c r="W16" i="8" s="1"/>
  <c r="N26" i="8"/>
  <c r="N27" i="8"/>
  <c r="N8" i="8"/>
  <c r="W8" i="8" s="1"/>
  <c r="N12" i="8"/>
  <c r="W12" i="8" s="1"/>
  <c r="N22" i="8"/>
  <c r="W22" i="8" s="1"/>
  <c r="N9" i="8"/>
  <c r="W9" i="8" s="1"/>
  <c r="N17" i="8"/>
  <c r="W17" i="8" s="1"/>
  <c r="N18" i="8"/>
  <c r="W18" i="8" s="1"/>
  <c r="I16" i="8"/>
  <c r="I95" i="8"/>
  <c r="I94" i="8"/>
  <c r="C94" i="8"/>
  <c r="I74" i="8"/>
  <c r="I73" i="8"/>
  <c r="C73" i="8"/>
  <c r="I56" i="8"/>
  <c r="I55" i="8"/>
  <c r="C55" i="8"/>
  <c r="I35" i="8"/>
  <c r="I34" i="8"/>
  <c r="C34" i="8"/>
  <c r="I17" i="8"/>
  <c r="C16" i="8"/>
  <c r="W5" i="7"/>
  <c r="W4" i="7"/>
  <c r="W3" i="7"/>
  <c r="M14" i="7"/>
  <c r="Q7" i="7"/>
  <c r="Q5" i="7"/>
  <c r="Q6" i="7"/>
  <c r="Q10" i="7"/>
  <c r="Q11" i="7"/>
  <c r="Q12" i="7"/>
  <c r="Q14" i="7"/>
  <c r="Q9" i="7"/>
  <c r="Q3" i="7"/>
  <c r="Q8" i="7"/>
  <c r="Q13" i="7"/>
  <c r="Q4" i="7"/>
  <c r="U5" i="7"/>
  <c r="U6" i="7"/>
  <c r="U10" i="7"/>
  <c r="U11" i="7"/>
  <c r="U12" i="7"/>
  <c r="U14" i="7"/>
  <c r="U9" i="7"/>
  <c r="U3" i="7"/>
  <c r="U8" i="7"/>
  <c r="U13" i="7"/>
  <c r="U4" i="7"/>
  <c r="U7" i="7"/>
  <c r="T5" i="7"/>
  <c r="T6" i="7"/>
  <c r="T10" i="7"/>
  <c r="T11" i="7"/>
  <c r="T12" i="7"/>
  <c r="T14" i="7"/>
  <c r="T9" i="7"/>
  <c r="T3" i="7"/>
  <c r="T8" i="7"/>
  <c r="T13" i="7"/>
  <c r="T4" i="7"/>
  <c r="T7" i="7"/>
  <c r="S4" i="7"/>
  <c r="S5" i="7"/>
  <c r="S6" i="7"/>
  <c r="S10" i="7"/>
  <c r="S11" i="7"/>
  <c r="S12" i="7"/>
  <c r="S14" i="7"/>
  <c r="S9" i="7"/>
  <c r="S3" i="7"/>
  <c r="S8" i="7"/>
  <c r="S13" i="7"/>
  <c r="S7" i="7"/>
  <c r="R5" i="7"/>
  <c r="R6" i="7"/>
  <c r="R10" i="7"/>
  <c r="R11" i="7"/>
  <c r="V11" i="7" s="1"/>
  <c r="R12" i="7"/>
  <c r="R14" i="7"/>
  <c r="R9" i="7"/>
  <c r="R3" i="7"/>
  <c r="R8" i="7"/>
  <c r="R13" i="7"/>
  <c r="R4" i="7"/>
  <c r="R7" i="7"/>
  <c r="P6" i="7"/>
  <c r="P5" i="7"/>
  <c r="P10" i="7"/>
  <c r="P11" i="7"/>
  <c r="P12" i="7"/>
  <c r="P14" i="7"/>
  <c r="P9" i="7"/>
  <c r="P3" i="7"/>
  <c r="P8" i="7"/>
  <c r="P13" i="7"/>
  <c r="P4" i="7"/>
  <c r="P7" i="7"/>
  <c r="N5" i="7"/>
  <c r="N6" i="7"/>
  <c r="N10" i="7"/>
  <c r="N11" i="7"/>
  <c r="N12" i="7"/>
  <c r="N14" i="7"/>
  <c r="N9" i="7"/>
  <c r="N3" i="7"/>
  <c r="N8" i="7"/>
  <c r="N13" i="7"/>
  <c r="N4" i="7"/>
  <c r="N7" i="7"/>
  <c r="O7" i="7"/>
  <c r="M12" i="7"/>
  <c r="M5" i="7"/>
  <c r="M6" i="7"/>
  <c r="V6" i="7" s="1"/>
  <c r="M10" i="7"/>
  <c r="M11" i="7"/>
  <c r="M9" i="7"/>
  <c r="M3" i="7"/>
  <c r="M8" i="7"/>
  <c r="M13" i="7"/>
  <c r="M4" i="7"/>
  <c r="M7" i="7"/>
  <c r="O3" i="7"/>
  <c r="O5" i="7"/>
  <c r="O6" i="7"/>
  <c r="O10" i="7"/>
  <c r="O11" i="7"/>
  <c r="W11" i="7" s="1"/>
  <c r="O12" i="7"/>
  <c r="W12" i="7" s="1"/>
  <c r="O14" i="7"/>
  <c r="W14" i="7" s="1"/>
  <c r="O9" i="7"/>
  <c r="W9" i="7" s="1"/>
  <c r="O8" i="7"/>
  <c r="O13" i="7"/>
  <c r="W13" i="7" s="1"/>
  <c r="O4" i="7"/>
  <c r="AE38" i="7"/>
  <c r="AE37" i="7"/>
  <c r="AD38" i="7"/>
  <c r="AD37" i="7"/>
  <c r="AC38" i="7"/>
  <c r="AC37" i="7"/>
  <c r="AB38" i="7"/>
  <c r="AC35" i="7"/>
  <c r="C94" i="7"/>
  <c r="C73" i="7"/>
  <c r="C55" i="7"/>
  <c r="C34" i="7"/>
  <c r="C16" i="7"/>
  <c r="AE35" i="7"/>
  <c r="AD35" i="7"/>
  <c r="AB35" i="7"/>
  <c r="AA35" i="7"/>
  <c r="I94" i="7"/>
  <c r="I95" i="7"/>
  <c r="AC20" i="5"/>
  <c r="AB15" i="1"/>
  <c r="AC16" i="2"/>
  <c r="AC20" i="3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3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I74" i="7"/>
  <c r="I73" i="7"/>
  <c r="I27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N3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I39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3" i="3"/>
  <c r="I40" i="3" s="1"/>
  <c r="I56" i="7"/>
  <c r="I55" i="7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AC1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I17" i="7"/>
  <c r="I35" i="7"/>
  <c r="I34" i="7"/>
  <c r="I16" i="7"/>
  <c r="AB9" i="1"/>
  <c r="AB12" i="1"/>
  <c r="AB5" i="1"/>
  <c r="AB13" i="1"/>
  <c r="AB6" i="1"/>
  <c r="AB14" i="1"/>
  <c r="AB4" i="1"/>
  <c r="AB10" i="1"/>
  <c r="AB8" i="1"/>
  <c r="AB11" i="1"/>
  <c r="AB3" i="1"/>
  <c r="AB7" i="1"/>
  <c r="S5" i="2"/>
  <c r="S6" i="2"/>
  <c r="S3" i="2"/>
  <c r="S4" i="2"/>
  <c r="S8" i="2"/>
  <c r="S7" i="2"/>
  <c r="S11" i="2"/>
  <c r="S10" i="2"/>
  <c r="S9" i="2"/>
  <c r="S13" i="2"/>
  <c r="S12" i="2"/>
  <c r="S16" i="2"/>
  <c r="S15" i="2"/>
  <c r="S14" i="2"/>
  <c r="U18" i="2"/>
  <c r="U17" i="2"/>
  <c r="I21" i="2"/>
  <c r="I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N4" i="1"/>
  <c r="N5" i="1"/>
  <c r="N6" i="1"/>
  <c r="N7" i="1"/>
  <c r="N8" i="1"/>
  <c r="N9" i="1"/>
  <c r="N10" i="1"/>
  <c r="N11" i="1"/>
  <c r="N12" i="1"/>
  <c r="N13" i="1"/>
  <c r="N14" i="1"/>
  <c r="N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7" i="1"/>
  <c r="S4" i="1"/>
  <c r="S5" i="1"/>
  <c r="S6" i="1"/>
  <c r="S7" i="1"/>
  <c r="S8" i="1"/>
  <c r="S9" i="1"/>
  <c r="S10" i="1"/>
  <c r="S11" i="1"/>
  <c r="S12" i="1"/>
  <c r="S13" i="1"/>
  <c r="S14" i="1"/>
  <c r="S3" i="1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17" i="4" s="1"/>
  <c r="AC19" i="3"/>
  <c r="AC18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H47" i="6" l="1"/>
  <c r="L62" i="6"/>
  <c r="L54" i="6"/>
  <c r="J49" i="6"/>
  <c r="H46" i="6"/>
  <c r="L51" i="6"/>
  <c r="H62" i="6"/>
  <c r="L50" i="6"/>
  <c r="H61" i="6"/>
  <c r="L49" i="6"/>
  <c r="H60" i="6"/>
  <c r="H59" i="6"/>
  <c r="H58" i="6"/>
  <c r="H53" i="6"/>
  <c r="H52" i="6"/>
  <c r="H57" i="6"/>
  <c r="H50" i="6"/>
  <c r="J47" i="6"/>
  <c r="J62" i="6"/>
  <c r="L48" i="6"/>
  <c r="J46" i="6"/>
  <c r="J61" i="6"/>
  <c r="L46" i="6"/>
  <c r="L47" i="6"/>
  <c r="J59" i="6"/>
  <c r="L61" i="6"/>
  <c r="H56" i="6"/>
  <c r="J58" i="6"/>
  <c r="L60" i="6"/>
  <c r="H55" i="6"/>
  <c r="J57" i="6"/>
  <c r="L59" i="6"/>
  <c r="H54" i="6"/>
  <c r="J56" i="6"/>
  <c r="L58" i="6"/>
  <c r="J55" i="6"/>
  <c r="L57" i="6"/>
  <c r="J54" i="6"/>
  <c r="L56" i="6"/>
  <c r="J60" i="6"/>
  <c r="H51" i="6"/>
  <c r="J53" i="6"/>
  <c r="L55" i="6"/>
  <c r="H49" i="6"/>
  <c r="J51" i="6"/>
  <c r="L53" i="6"/>
  <c r="J48" i="6"/>
  <c r="J52" i="6"/>
  <c r="W4" i="8"/>
  <c r="X25" i="8"/>
  <c r="X27" i="8"/>
  <c r="W26" i="8"/>
  <c r="X23" i="8"/>
  <c r="W23" i="8"/>
  <c r="W25" i="8"/>
  <c r="X24" i="8"/>
  <c r="X26" i="8"/>
  <c r="W27" i="8"/>
  <c r="W24" i="8"/>
  <c r="V4" i="7"/>
  <c r="V13" i="7"/>
  <c r="V8" i="7"/>
  <c r="W7" i="7"/>
  <c r="W10" i="7"/>
  <c r="V7" i="7"/>
  <c r="V3" i="7"/>
  <c r="V9" i="7"/>
  <c r="W8" i="7"/>
  <c r="V10" i="7"/>
  <c r="V5" i="7"/>
  <c r="V12" i="7"/>
  <c r="V14" i="7"/>
  <c r="W6" i="7"/>
  <c r="N20" i="5"/>
  <c r="I40" i="5"/>
  <c r="N17" i="4"/>
  <c r="I36" i="4"/>
  <c r="N20" i="3"/>
  <c r="J21" i="1"/>
  <c r="J19" i="1"/>
  <c r="J17" i="1"/>
  <c r="J32" i="1"/>
  <c r="J30" i="1"/>
  <c r="J25" i="1"/>
  <c r="J24" i="1"/>
  <c r="J23" i="1"/>
  <c r="I37" i="2"/>
  <c r="N17" i="2"/>
  <c r="N15" i="1"/>
  <c r="I34" i="1"/>
  <c r="J18" i="1" s="1"/>
  <c r="J22" i="1" l="1"/>
  <c r="J31" i="1"/>
  <c r="J33" i="1"/>
  <c r="J29" i="1"/>
  <c r="J26" i="1"/>
  <c r="J27" i="1"/>
  <c r="J28" i="1"/>
  <c r="J20" i="1"/>
  <c r="B56" i="10"/>
</calcChain>
</file>

<file path=xl/sharedStrings.xml><?xml version="1.0" encoding="utf-8"?>
<sst xmlns="http://schemas.openxmlformats.org/spreadsheetml/2006/main" count="1856" uniqueCount="268">
  <si>
    <t>Challenge</t>
  </si>
  <si>
    <t>UC Providers</t>
  </si>
  <si>
    <t>Solution Providers</t>
  </si>
  <si>
    <t>Contest</t>
  </si>
  <si>
    <t>Continuity</t>
  </si>
  <si>
    <t>Technical Innvation</t>
  </si>
  <si>
    <t>Exploitation potential</t>
  </si>
  <si>
    <t>Readiness</t>
  </si>
  <si>
    <t>Entertainment (Fun)</t>
  </si>
  <si>
    <t>Total</t>
  </si>
  <si>
    <t>Partners</t>
  </si>
  <si>
    <t>Position</t>
  </si>
  <si>
    <t>New</t>
  </si>
  <si>
    <t>AI for Requirements Engineering</t>
  </si>
  <si>
    <t>Automate finding test values</t>
  </si>
  <si>
    <t>Automation</t>
  </si>
  <si>
    <t>AI for Monitoring</t>
  </si>
  <si>
    <t>AI for Requirements</t>
  </si>
  <si>
    <t>Data Collection</t>
  </si>
  <si>
    <t>Data Management</t>
  </si>
  <si>
    <t>Data Representation</t>
  </si>
  <si>
    <t>Engagement &amp; Analysis</t>
  </si>
  <si>
    <t>Model-based Capabilities</t>
  </si>
  <si>
    <t>Storage Capabilities</t>
  </si>
  <si>
    <t>AI for Testing</t>
  </si>
  <si>
    <t>Yes</t>
  </si>
  <si>
    <t>Ingestion &amp; Handling</t>
  </si>
  <si>
    <t>Computation Capabilities</t>
  </si>
  <si>
    <t>Explainability</t>
  </si>
  <si>
    <t>Name</t>
  </si>
  <si>
    <t>Number</t>
  </si>
  <si>
    <t>Accountability</t>
  </si>
  <si>
    <t>Data Handling Capabilities</t>
  </si>
  <si>
    <t>Model-Basedg Capabilities</t>
  </si>
  <si>
    <t>Ai for Requirements</t>
  </si>
  <si>
    <t>AI for Modeling</t>
  </si>
  <si>
    <t xml:space="preserve">AI for Code </t>
  </si>
  <si>
    <t>AI for monitoring</t>
  </si>
  <si>
    <t>Model-Based Capabilities</t>
  </si>
  <si>
    <t>UC Partners</t>
  </si>
  <si>
    <t>UC Members</t>
  </si>
  <si>
    <t>SP Partners</t>
  </si>
  <si>
    <t>SP Members</t>
  </si>
  <si>
    <t>SP Tools</t>
  </si>
  <si>
    <t>Components</t>
  </si>
  <si>
    <t>Automatic parametrization of PS controller (BT)</t>
  </si>
  <si>
    <t>Power-aware radar configuration (CAM)</t>
  </si>
  <si>
    <t>Exploring nightly test results (WMO)</t>
  </si>
  <si>
    <t>Modeling patterns for AI enhanced architecture modeling (VCE)</t>
  </si>
  <si>
    <t>Continuous delivery of SysML models and testing in Simulink (VCE)</t>
  </si>
  <si>
    <t>Optimization of Development Process (AVL)</t>
  </si>
  <si>
    <t>Design choices exploration/verification (TEK)</t>
  </si>
  <si>
    <t>Runtime verification (TEK)</t>
  </si>
  <si>
    <t>Operating life monitoring (TEK)</t>
  </si>
  <si>
    <t>Anomaly Detection for a smart platform (PRO)</t>
  </si>
  <si>
    <t>PO Classification (CSY)</t>
  </si>
  <si>
    <t>Formal verification of Neural Networks (ABI)</t>
  </si>
  <si>
    <t>Game of Proof (CSY)</t>
  </si>
  <si>
    <t>CI/CD for restaurant management level 2 (HIB)</t>
  </si>
  <si>
    <t>ALSTOM/BT</t>
  </si>
  <si>
    <t>CAM</t>
  </si>
  <si>
    <t>WMO</t>
  </si>
  <si>
    <t>VCE</t>
  </si>
  <si>
    <t>AVL</t>
  </si>
  <si>
    <t>TEK</t>
  </si>
  <si>
    <t>PRO</t>
  </si>
  <si>
    <t>ABI</t>
  </si>
  <si>
    <t>CSY</t>
  </si>
  <si>
    <t>HIB</t>
  </si>
  <si>
    <t>500 nights of testing (WMO)</t>
  </si>
  <si>
    <t>Recommendation system for RE (BT)</t>
  </si>
  <si>
    <t>Modeling properties constraints (ABI)</t>
  </si>
  <si>
    <t>Real Driver Emission (AVL)</t>
  </si>
  <si>
    <t>Trello interface for AIOps (HIB)</t>
  </si>
  <si>
    <t>Architecture modeling patterns (VCE)</t>
  </si>
  <si>
    <t>Improving CI/CD in Restaurants (HIB)</t>
  </si>
  <si>
    <t>Proof Obligation Classification (CSY)</t>
  </si>
  <si>
    <t>Operating Life Monitoringn (TEK)</t>
  </si>
  <si>
    <t>Big data Monitoring solution (PRO)</t>
  </si>
  <si>
    <t>Hack1</t>
  </si>
  <si>
    <t>INT</t>
  </si>
  <si>
    <t>ABO</t>
  </si>
  <si>
    <t>RISE</t>
  </si>
  <si>
    <t>SOFT</t>
  </si>
  <si>
    <t>UNISS</t>
  </si>
  <si>
    <t>UNIVAQ</t>
  </si>
  <si>
    <t>TUG</t>
  </si>
  <si>
    <t>IMTA</t>
  </si>
  <si>
    <t>MDU</t>
  </si>
  <si>
    <t>JKU</t>
  </si>
  <si>
    <t>AST</t>
  </si>
  <si>
    <t>AND</t>
  </si>
  <si>
    <t>DT</t>
  </si>
  <si>
    <t>ROTECH</t>
  </si>
  <si>
    <t>ACO</t>
  </si>
  <si>
    <t>UOC</t>
  </si>
  <si>
    <t>ITI</t>
  </si>
  <si>
    <t>UCAN</t>
  </si>
  <si>
    <t>SP</t>
  </si>
  <si>
    <t>n.a.</t>
  </si>
  <si>
    <t>Hack2</t>
  </si>
  <si>
    <t>Hack3</t>
  </si>
  <si>
    <t>New Challenge</t>
  </si>
  <si>
    <t>Continuous Challenge</t>
  </si>
  <si>
    <t>Identifying bug-inducing code changes (WMO)</t>
  </si>
  <si>
    <t>Test case dependencies (WMO)</t>
  </si>
  <si>
    <t>Modeling recommendations and process mining for system architecture descriptions (VCE)</t>
  </si>
  <si>
    <t>Continuous delivery of FMU (VCE)</t>
  </si>
  <si>
    <t>Architecture optimization (VCE/AVL)</t>
  </si>
  <si>
    <t>Learning-based fuzzing of AGL (AVL)</t>
  </si>
  <si>
    <t>Testing ADAS functions (AVL)</t>
  </si>
  <si>
    <t>Requirements analysis, processing and response (ALSTOM/BT)</t>
  </si>
  <si>
    <t>Automatic parametrization of PS controllers (ALSTOM/BT)</t>
  </si>
  <si>
    <t>Monitoring and modelling for a smart platform (PRO)</t>
  </si>
  <si>
    <t>Adoption AI/ML techniques for image processing in the automotive context (ABI)</t>
  </si>
  <si>
    <t>Optimization of Development Processes (AVL)</t>
  </si>
  <si>
    <t>Model Based Testing of an Autonomous Driving System (AVL)</t>
  </si>
  <si>
    <t>Transforming Formal Specifications to Application Code for Railways Cyber Physical Systems (CSY)</t>
  </si>
  <si>
    <t>Power-aware radar configuration tuning (CAM)</t>
  </si>
  <si>
    <t>Design choice exploration/verification (TEK)</t>
  </si>
  <si>
    <t>Operating Life Monitoring (TEK)</t>
  </si>
  <si>
    <t>VCE/AVL</t>
  </si>
  <si>
    <t>Computation capabilities</t>
  </si>
  <si>
    <t>VOTE</t>
  </si>
  <si>
    <t>BUT</t>
  </si>
  <si>
    <t>AIT</t>
  </si>
  <si>
    <t>Hack4</t>
  </si>
  <si>
    <t>VCE continued (VCE/AVL)</t>
  </si>
  <si>
    <t>CLLL method for design improvement during AI-model life cycle (VCE)</t>
  </si>
  <si>
    <t>Monitoring and modelling  a SPMP (continued): (PRO)</t>
  </si>
  <si>
    <t>Achieving Explainable AI to Support Decision-making during Requirement Engineering Analysis (ALSTOM/BT)</t>
  </si>
  <si>
    <t xml:space="preserve">Modeling properties constraints of the Abinsula Use Case – Update (ABI) </t>
  </si>
  <si>
    <t>Runtime Verification (TEK)</t>
  </si>
  <si>
    <t>Parameter space reduction in TCV USE CASE (AVL)</t>
  </si>
  <si>
    <t>Bug-Inducing Commits: (WMO)</t>
  </si>
  <si>
    <t>Continued test results data exploration (WMO)</t>
  </si>
  <si>
    <t>Performance data exploration: (WMO)</t>
  </si>
  <si>
    <t>Hack5</t>
  </si>
  <si>
    <t>Combined architecture modelling and analysis in the eclipse tooling framework (VCE)</t>
  </si>
  <si>
    <t>MOMoT for FMI (VCE)</t>
  </si>
  <si>
    <t>Keptn for FMI (VCE)</t>
  </si>
  <si>
    <t>Abstraction gap in industrial co-simulation (VCE)</t>
  </si>
  <si>
    <t>Anomaly detection and Seasonal quality metrics (WMO)</t>
  </si>
  <si>
    <t>Formal Verification of Neural Networks: A “Step Zero” Approach for Vehicle Detection (ABI)</t>
  </si>
  <si>
    <t>Adoption of AI and ML techniques for image processing in the automotive context – Update (ABI)</t>
  </si>
  <si>
    <t>Integration to the Test Platform (ALSTOM/BT)</t>
  </si>
  <si>
    <t>Monitoring and modelling  a SPMP (integration) (PRO)</t>
  </si>
  <si>
    <t>AI for requirements cross-pollination (HIB)</t>
  </si>
  <si>
    <t>Model-Based Testing of an Advanced Driver Assistance System - Update (AVL)</t>
  </si>
  <si>
    <t>Introducing load to the radar processing chain to test Power-aware radar configuration concept (CAM)</t>
  </si>
  <si>
    <t>Game of Proof (CLY)</t>
  </si>
  <si>
    <t>Parameter Space Reduction in TCV Use Case (AVL)</t>
  </si>
  <si>
    <t>COPADO</t>
  </si>
  <si>
    <t>HACK1</t>
  </si>
  <si>
    <t>HACK2</t>
  </si>
  <si>
    <t>HACK3</t>
  </si>
  <si>
    <t>HACK4</t>
  </si>
  <si>
    <t>HACK5</t>
  </si>
  <si>
    <t>Recommendation system for RE (ALSTOM/BT)</t>
  </si>
  <si>
    <t>Automatic parametrization of PS controller (ALSTOM/BT)</t>
  </si>
  <si>
    <t>UC</t>
  </si>
  <si>
    <t>Cont.</t>
  </si>
  <si>
    <t>New Hack. 1</t>
  </si>
  <si>
    <t>New Hack. 2</t>
  </si>
  <si>
    <t>New Hack. 3</t>
  </si>
  <si>
    <t>New Hack. 4</t>
  </si>
  <si>
    <t>New Hack. 5</t>
  </si>
  <si>
    <t>Cont. Hack. 2</t>
  </si>
  <si>
    <t>Cont. Hack. 3</t>
  </si>
  <si>
    <t>Cont. Hack. 4</t>
  </si>
  <si>
    <t>Cont. Hack. 5</t>
  </si>
  <si>
    <t>QEN</t>
  </si>
  <si>
    <t>Hackathon 1</t>
  </si>
  <si>
    <t>Hackathon 2</t>
  </si>
  <si>
    <t>Hackathon 3</t>
  </si>
  <si>
    <t>Hackathon 4</t>
  </si>
  <si>
    <t>Hackathon 5</t>
  </si>
  <si>
    <t>UCP</t>
  </si>
  <si>
    <t>UC Members Hackathon 2</t>
  </si>
  <si>
    <t>UC Members Hackathon 1</t>
  </si>
  <si>
    <t>UC Members Hackathon 3</t>
  </si>
  <si>
    <t>UC Members Hackathon 4</t>
  </si>
  <si>
    <t xml:space="preserve">UC Members Hackathon 5 </t>
  </si>
  <si>
    <t>SP Members Hackathon 1</t>
  </si>
  <si>
    <t>SP Tools Hackathon 1</t>
  </si>
  <si>
    <t>SP Members Hackathon 2</t>
  </si>
  <si>
    <t>SP Tools Hackathon 2</t>
  </si>
  <si>
    <t>SP Members Hackathon 3</t>
  </si>
  <si>
    <t>SP Tools Hackathon 3</t>
  </si>
  <si>
    <t>SP Tools Hackathon 4</t>
  </si>
  <si>
    <t>SP Members Hackathon 4</t>
  </si>
  <si>
    <t>SP Members Hackathon 5</t>
  </si>
  <si>
    <t>SP Tools Hackathon 5</t>
  </si>
  <si>
    <t>Components Hackathon 1</t>
  </si>
  <si>
    <t>Components Hackathon 2</t>
  </si>
  <si>
    <t>Components Hackathon 3</t>
  </si>
  <si>
    <t>Components Hackathon 4</t>
  </si>
  <si>
    <t>Components Hackathon 5</t>
  </si>
  <si>
    <t>SP Challenge Hackathon 1</t>
  </si>
  <si>
    <t>SP Challenge Hackathon 2</t>
  </si>
  <si>
    <t>SP Challenge Hackathon 3</t>
  </si>
  <si>
    <t>SP Challenge Hackathon 4</t>
  </si>
  <si>
    <t>SP Challenge Hackathon 5</t>
  </si>
  <si>
    <t>UC Challenge Hackathon 1</t>
  </si>
  <si>
    <t>UC Challenge Hackathon 2</t>
  </si>
  <si>
    <t>UC Challenge Hackathon 3</t>
  </si>
  <si>
    <t>UC Challenge Hackathon 4</t>
  </si>
  <si>
    <t>UC Challenge Hackathon 5</t>
  </si>
  <si>
    <t>AVL/VCE</t>
  </si>
  <si>
    <t>UC Challenge</t>
  </si>
  <si>
    <t>Uc Members</t>
  </si>
  <si>
    <t>SP Challenges</t>
  </si>
  <si>
    <t>DTsynth</t>
  </si>
  <si>
    <t>devmate</t>
  </si>
  <si>
    <t>Active DoE</t>
  </si>
  <si>
    <t>keptn</t>
  </si>
  <si>
    <t>AALpy</t>
  </si>
  <si>
    <t>DevOpsML</t>
  </si>
  <si>
    <t>JSON Schema DSL (or MDE4JSON)</t>
  </si>
  <si>
    <t>MOMOT</t>
  </si>
  <si>
    <t>AutomationML Modeling</t>
  </si>
  <si>
    <t>STGEM</t>
  </si>
  <si>
    <t>Kolga</t>
  </si>
  <si>
    <t>Cloud Expertise</t>
  </si>
  <si>
    <t>Infrastructure as Code (IaC) Expertise</t>
  </si>
  <si>
    <t>CRT</t>
  </si>
  <si>
    <t>CRTQI</t>
  </si>
  <si>
    <t>QEDITOR</t>
  </si>
  <si>
    <t>EMF Views</t>
  </si>
  <si>
    <t>ATL</t>
  </si>
  <si>
    <t>Modelio</t>
  </si>
  <si>
    <t>Constellation</t>
  </si>
  <si>
    <t>INT-DET</t>
  </si>
  <si>
    <t>INT-DEPTH</t>
  </si>
  <si>
    <t>INT-XAI</t>
  </si>
  <si>
    <t>ConvHandler</t>
  </si>
  <si>
    <t>Bridger</t>
  </si>
  <si>
    <t>DataAggregator</t>
  </si>
  <si>
    <t>HEPSYCODE</t>
  </si>
  <si>
    <t>JTL</t>
  </si>
  <si>
    <t>FOCUS</t>
  </si>
  <si>
    <t>MORGAN</t>
  </si>
  <si>
    <t>TWIMO</t>
  </si>
  <si>
    <t>UNISS_SOL_01</t>
  </si>
  <si>
    <t>UNISS_SOL_02</t>
  </si>
  <si>
    <t>UNISS_SOL_03</t>
  </si>
  <si>
    <t>UNISS_SOL_04</t>
  </si>
  <si>
    <t>UNISS_SOL_05</t>
  </si>
  <si>
    <t>ESDE</t>
  </si>
  <si>
    <t>Monitoring and control systems Desifn Expertise</t>
  </si>
  <si>
    <t>Embedded Development Expertise</t>
  </si>
  <si>
    <t>Positioning System Expertise</t>
  </si>
  <si>
    <t>TempooralEMF</t>
  </si>
  <si>
    <t>AsyncAPI Toolkit</t>
  </si>
  <si>
    <t>WAPIml</t>
  </si>
  <si>
    <t>HIB_logAnalyzer</t>
  </si>
  <si>
    <t>a2k-modev</t>
  </si>
  <si>
    <t>a2k-runman</t>
  </si>
  <si>
    <t>a2k-depman</t>
  </si>
  <si>
    <t>TATAT</t>
  </si>
  <si>
    <t>S3D</t>
  </si>
  <si>
    <t>SoSIM</t>
  </si>
  <si>
    <t>VARA</t>
  </si>
  <si>
    <t>RELOAD</t>
  </si>
  <si>
    <t>SaFReL</t>
  </si>
  <si>
    <t>Deeper</t>
  </si>
  <si>
    <t>Tools</t>
  </si>
  <si>
    <t>UC 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</si>
</sst>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0" xfId="0" applyFont="1"/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1" xfId="0" applyFont="1" applyBorder="1"/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3" fontId="3" fillId="0" borderId="5" xfId="0" applyNumberFormat="1" applyFont="1" applyBorder="1" applyAlignment="1">
      <alignment horizontal="right" wrapText="1"/>
    </xf>
    <xf numFmtId="0" fontId="6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4" borderId="3" xfId="0" applyFont="1" applyFill="1" applyBorder="1" applyAlignment="1">
      <alignment wrapText="1"/>
    </xf>
    <xf numFmtId="2" fontId="5" fillId="0" borderId="1" xfId="0" applyNumberFormat="1" applyFont="1" applyBorder="1"/>
    <xf numFmtId="0" fontId="9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5" fillId="0" borderId="0" xfId="0" applyFont="1"/>
    <xf numFmtId="0" fontId="11" fillId="0" borderId="0" xfId="0" applyFont="1"/>
    <xf numFmtId="0" fontId="10" fillId="0" borderId="0" xfId="0" applyFont="1"/>
    <xf numFmtId="0" fontId="5" fillId="0" borderId="12" xfId="0" applyFont="1" applyBorder="1"/>
    <xf numFmtId="0" fontId="5" fillId="0" borderId="14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10" fontId="4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7" fillId="0" borderId="3" xfId="0" applyFont="1" applyBorder="1"/>
    <xf numFmtId="0" fontId="4" fillId="0" borderId="15" xfId="0" applyFont="1" applyBorder="1"/>
    <xf numFmtId="0" fontId="10" fillId="0" borderId="15" xfId="0" applyFont="1" applyBorder="1"/>
    <xf numFmtId="0" fontId="11" fillId="0" borderId="15" xfId="0" applyFont="1" applyBorder="1"/>
    <xf numFmtId="0" fontId="5" fillId="0" borderId="15" xfId="0" applyFont="1" applyBorder="1"/>
    <xf numFmtId="0" fontId="8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wrapText="1"/>
    </xf>
    <xf numFmtId="0" fontId="0" fillId="0" borderId="15" xfId="0" applyBorder="1"/>
    <xf numFmtId="0" fontId="10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5" fillId="0" borderId="18" xfId="0" applyFont="1" applyBorder="1"/>
    <xf numFmtId="0" fontId="3" fillId="2" borderId="13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14" fillId="0" borderId="15" xfId="0" applyFont="1" applyBorder="1"/>
    <xf numFmtId="0" fontId="10" fillId="0" borderId="2" xfId="0" applyFont="1" applyBorder="1"/>
    <xf numFmtId="0" fontId="0" fillId="0" borderId="15" xfId="0" applyBorder="1" applyAlignment="1">
      <alignment horizontal="center"/>
    </xf>
    <xf numFmtId="0" fontId="10" fillId="0" borderId="22" xfId="0" applyFont="1" applyBorder="1"/>
    <xf numFmtId="0" fontId="1" fillId="5" borderId="15" xfId="0" applyFont="1" applyFill="1" applyBorder="1" applyAlignment="1">
      <alignment wrapText="1"/>
    </xf>
    <xf numFmtId="0" fontId="10" fillId="0" borderId="21" xfId="0" applyFont="1" applyBorder="1"/>
    <xf numFmtId="0" fontId="4" fillId="0" borderId="22" xfId="0" applyFont="1" applyBorder="1"/>
    <xf numFmtId="0" fontId="0" fillId="0" borderId="21" xfId="0" applyBorder="1"/>
    <xf numFmtId="3" fontId="3" fillId="0" borderId="8" xfId="0" applyNumberFormat="1" applyFont="1" applyBorder="1" applyAlignment="1">
      <alignment horizontal="right" wrapText="1"/>
    </xf>
    <xf numFmtId="0" fontId="7" fillId="0" borderId="2" xfId="0" applyFont="1" applyBorder="1"/>
    <xf numFmtId="0" fontId="1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4" fillId="7" borderId="1" xfId="0" applyFont="1" applyFill="1" applyBorder="1"/>
    <xf numFmtId="0" fontId="10" fillId="7" borderId="13" xfId="0" applyFont="1" applyFill="1" applyBorder="1"/>
    <xf numFmtId="0" fontId="1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left" wrapText="1"/>
    </xf>
    <xf numFmtId="0" fontId="10" fillId="7" borderId="15" xfId="0" applyFont="1" applyFill="1" applyBorder="1"/>
    <xf numFmtId="0" fontId="3" fillId="8" borderId="3" xfId="0" applyFont="1" applyFill="1" applyBorder="1" applyAlignment="1">
      <alignment wrapText="1"/>
    </xf>
    <xf numFmtId="0" fontId="4" fillId="7" borderId="3" xfId="0" applyFont="1" applyFill="1" applyBorder="1"/>
    <xf numFmtId="0" fontId="1" fillId="6" borderId="3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wrapText="1"/>
    </xf>
    <xf numFmtId="0" fontId="10" fillId="7" borderId="1" xfId="0" applyFont="1" applyFill="1" applyBorder="1"/>
    <xf numFmtId="0" fontId="6" fillId="0" borderId="15" xfId="0" applyFont="1" applyBorder="1"/>
    <xf numFmtId="0" fontId="5" fillId="0" borderId="20" xfId="0" applyFont="1" applyBorder="1"/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" fillId="4" borderId="1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/>
    <xf numFmtId="0" fontId="13" fillId="0" borderId="5" xfId="0" applyFont="1" applyBorder="1" applyAlignment="1">
      <alignment horizontal="right" wrapText="1"/>
    </xf>
    <xf numFmtId="2" fontId="0" fillId="0" borderId="0" xfId="0" applyNumberFormat="1"/>
    <xf numFmtId="0" fontId="0" fillId="0" borderId="28" xfId="0" applyBorder="1"/>
    <xf numFmtId="0" fontId="0" fillId="0" borderId="14" xfId="0" applyBorder="1"/>
    <xf numFmtId="0" fontId="0" fillId="0" borderId="17" xfId="0" applyBorder="1"/>
    <xf numFmtId="0" fontId="11" fillId="0" borderId="0" xfId="0" applyFont="1" applyAlignment="1">
      <alignment horizontal="right"/>
    </xf>
    <xf numFmtId="0" fontId="10" fillId="0" borderId="3" xfId="0" applyFont="1" applyBorder="1"/>
    <xf numFmtId="0" fontId="15" fillId="5" borderId="15" xfId="0" applyFont="1" applyFill="1" applyBorder="1" applyAlignment="1">
      <alignment wrapText="1"/>
    </xf>
    <xf numFmtId="0" fontId="16" fillId="6" borderId="15" xfId="0" applyFont="1" applyFill="1" applyBorder="1"/>
    <xf numFmtId="0" fontId="10" fillId="0" borderId="4" xfId="0" applyFont="1" applyBorder="1"/>
    <xf numFmtId="0" fontId="10" fillId="0" borderId="0" xfId="0" applyFont="1" applyAlignment="1">
      <alignment horizontal="right"/>
    </xf>
    <xf numFmtId="0" fontId="16" fillId="6" borderId="0" xfId="0" applyFont="1" applyFill="1"/>
    <xf numFmtId="0" fontId="1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0" applyNumberFormat="1"/>
    <xf numFmtId="0" fontId="11" fillId="10" borderId="15" xfId="0" applyFont="1" applyFill="1" applyBorder="1"/>
    <xf numFmtId="0" fontId="0" fillId="10" borderId="15" xfId="0" applyFill="1" applyBorder="1"/>
    <xf numFmtId="0" fontId="11" fillId="6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2" fillId="6" borderId="4" xfId="0" applyFont="1" applyFill="1" applyBorder="1"/>
    <xf numFmtId="0" fontId="2" fillId="6" borderId="3" xfId="0" applyFont="1" applyFill="1" applyBorder="1"/>
    <xf numFmtId="0" fontId="12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center" wrapText="1"/>
    </xf>
    <xf numFmtId="0" fontId="10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'1st Hackathon'!$I$17:$I$33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0EA-BE97-A94E4D2A6D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027-8867-3CD57CF2D0E7}"/>
            </c:ext>
          </c:extLst>
        </c:ser>
        <c:ser>
          <c:idx val="1"/>
          <c:order val="1"/>
          <c:tx>
            <c:strRef>
              <c:f>'4th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Hackathon'!$E$3:$E$16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027-8867-3CD57CF2D0E7}"/>
            </c:ext>
          </c:extLst>
        </c:ser>
        <c:ser>
          <c:idx val="2"/>
          <c:order val="2"/>
          <c:tx>
            <c:strRef>
              <c:f>'4th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Hackathon'!$F$3:$F$16</c:f>
              <c:numCache>
                <c:formatCode>General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E-4027-8867-3CD57CF2D0E7}"/>
            </c:ext>
          </c:extLst>
        </c:ser>
        <c:ser>
          <c:idx val="3"/>
          <c:order val="3"/>
          <c:tx>
            <c:strRef>
              <c:f>'4th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Hackathon'!$G$3:$G$16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E-4027-8867-3CD57CF2D0E7}"/>
            </c:ext>
          </c:extLst>
        </c:ser>
        <c:ser>
          <c:idx val="4"/>
          <c:order val="4"/>
          <c:tx>
            <c:strRef>
              <c:f>'4th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Hackathon'!$N$3:$N$16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E-4027-8867-3CD57CF2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'4th Hackathon'!$I$19:$I$35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A91-B6DE-9E2DF3531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Hackathon'!$Y$3:$Y$16</c:f>
              <c:numCache>
                <c:formatCode>General</c:formatCode>
                <c:ptCount val="14"/>
                <c:pt idx="0">
                  <c:v>4.1842105263157894</c:v>
                </c:pt>
                <c:pt idx="1">
                  <c:v>4.1714285714285717</c:v>
                </c:pt>
                <c:pt idx="2">
                  <c:v>3.9444444444444446</c:v>
                </c:pt>
                <c:pt idx="3">
                  <c:v>4.1034482758620694</c:v>
                </c:pt>
                <c:pt idx="4">
                  <c:v>3.3636363636363638</c:v>
                </c:pt>
                <c:pt idx="5">
                  <c:v>3.7027027027027026</c:v>
                </c:pt>
                <c:pt idx="6">
                  <c:v>3.8529411764705883</c:v>
                </c:pt>
                <c:pt idx="7">
                  <c:v>3.4857142857142858</c:v>
                </c:pt>
                <c:pt idx="8">
                  <c:v>3</c:v>
                </c:pt>
                <c:pt idx="9">
                  <c:v>3.5357142857142856</c:v>
                </c:pt>
                <c:pt idx="10">
                  <c:v>3</c:v>
                </c:pt>
                <c:pt idx="11">
                  <c:v>3.21875</c:v>
                </c:pt>
                <c:pt idx="12">
                  <c:v>3</c:v>
                </c:pt>
                <c:pt idx="13">
                  <c:v>2.7083333333333335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C53-B307-140BAA22BC43}"/>
            </c:ext>
          </c:extLst>
        </c:ser>
        <c:ser>
          <c:idx val="1"/>
          <c:order val="1"/>
          <c:tx>
            <c:strRef>
              <c:f>'4th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Hackathon'!$Z$3:$Z$16</c:f>
              <c:numCache>
                <c:formatCode>General</c:formatCode>
                <c:ptCount val="14"/>
                <c:pt idx="0">
                  <c:v>4.3157894736842106</c:v>
                </c:pt>
                <c:pt idx="1">
                  <c:v>4.3428571428571425</c:v>
                </c:pt>
                <c:pt idx="2">
                  <c:v>4</c:v>
                </c:pt>
                <c:pt idx="3">
                  <c:v>3.896551724137931</c:v>
                </c:pt>
                <c:pt idx="4">
                  <c:v>3.7272727272727271</c:v>
                </c:pt>
                <c:pt idx="5">
                  <c:v>3.8378378378378377</c:v>
                </c:pt>
                <c:pt idx="6">
                  <c:v>4.0588235294117645</c:v>
                </c:pt>
                <c:pt idx="7">
                  <c:v>3.5714285714285716</c:v>
                </c:pt>
                <c:pt idx="8">
                  <c:v>3.9230769230769229</c:v>
                </c:pt>
                <c:pt idx="9">
                  <c:v>3.4642857142857144</c:v>
                </c:pt>
                <c:pt idx="10">
                  <c:v>3.25</c:v>
                </c:pt>
                <c:pt idx="11">
                  <c:v>3.5625</c:v>
                </c:pt>
                <c:pt idx="12">
                  <c:v>3.4285714285714284</c:v>
                </c:pt>
                <c:pt idx="13">
                  <c:v>3.0416666666666665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C53-B307-140BAA22BC43}"/>
            </c:ext>
          </c:extLst>
        </c:ser>
        <c:ser>
          <c:idx val="2"/>
          <c:order val="2"/>
          <c:tx>
            <c:strRef>
              <c:f>'4th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Hackathon'!$AA$3:$AA$16</c:f>
              <c:numCache>
                <c:formatCode>General</c:formatCode>
                <c:ptCount val="14"/>
                <c:pt idx="0">
                  <c:v>4.0263157894736841</c:v>
                </c:pt>
                <c:pt idx="1">
                  <c:v>3.7941176470588234</c:v>
                </c:pt>
                <c:pt idx="2">
                  <c:v>3.9411764705882355</c:v>
                </c:pt>
                <c:pt idx="3">
                  <c:v>3.5172413793103448</c:v>
                </c:pt>
                <c:pt idx="4">
                  <c:v>3.5454545454545454</c:v>
                </c:pt>
                <c:pt idx="5">
                  <c:v>3.7027027027027026</c:v>
                </c:pt>
                <c:pt idx="6">
                  <c:v>3.2352941176470589</c:v>
                </c:pt>
                <c:pt idx="7">
                  <c:v>3.5142857142857142</c:v>
                </c:pt>
                <c:pt idx="8">
                  <c:v>3.1538461538461537</c:v>
                </c:pt>
                <c:pt idx="9">
                  <c:v>3.3571428571428572</c:v>
                </c:pt>
                <c:pt idx="10">
                  <c:v>3.375</c:v>
                </c:pt>
                <c:pt idx="11">
                  <c:v>3.40625</c:v>
                </c:pt>
                <c:pt idx="12">
                  <c:v>2.7142857142857144</c:v>
                </c:pt>
                <c:pt idx="1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4-4C53-B307-140BAA22BC43}"/>
            </c:ext>
          </c:extLst>
        </c:ser>
        <c:ser>
          <c:idx val="3"/>
          <c:order val="3"/>
          <c:tx>
            <c:strRef>
              <c:f>'4th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Hackathon'!$AB$3:$AB$16</c:f>
              <c:numCache>
                <c:formatCode>General</c:formatCode>
                <c:ptCount val="14"/>
                <c:pt idx="0">
                  <c:v>3.6052631578947367</c:v>
                </c:pt>
                <c:pt idx="1">
                  <c:v>3.4571428571428573</c:v>
                </c:pt>
                <c:pt idx="2">
                  <c:v>3.6470588235294117</c:v>
                </c:pt>
                <c:pt idx="3">
                  <c:v>3.3666666666666667</c:v>
                </c:pt>
                <c:pt idx="4">
                  <c:v>3.9090909090909092</c:v>
                </c:pt>
                <c:pt idx="5">
                  <c:v>3.1621621621621623</c:v>
                </c:pt>
                <c:pt idx="6">
                  <c:v>3.1764705882352939</c:v>
                </c:pt>
                <c:pt idx="7">
                  <c:v>3.1428571428571428</c:v>
                </c:pt>
                <c:pt idx="8">
                  <c:v>3.3846153846153846</c:v>
                </c:pt>
                <c:pt idx="9">
                  <c:v>2.9642857142857144</c:v>
                </c:pt>
                <c:pt idx="10">
                  <c:v>3.375</c:v>
                </c:pt>
                <c:pt idx="11">
                  <c:v>2.75</c:v>
                </c:pt>
                <c:pt idx="12">
                  <c:v>3.0714285714285716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4-4C53-B307-140BAA22BC43}"/>
            </c:ext>
          </c:extLst>
        </c:ser>
        <c:ser>
          <c:idx val="4"/>
          <c:order val="4"/>
          <c:tx>
            <c:strRef>
              <c:f>'4th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Hackathon'!$AC$3:$AC$16</c:f>
              <c:numCache>
                <c:formatCode>General</c:formatCode>
                <c:ptCount val="14"/>
                <c:pt idx="0">
                  <c:v>16.131578947368421</c:v>
                </c:pt>
                <c:pt idx="1">
                  <c:v>15.765546218487396</c:v>
                </c:pt>
                <c:pt idx="2">
                  <c:v>15.532679738562091</c:v>
                </c:pt>
                <c:pt idx="3">
                  <c:v>14.883908045977012</c:v>
                </c:pt>
                <c:pt idx="4">
                  <c:v>14.545454545454547</c:v>
                </c:pt>
                <c:pt idx="5">
                  <c:v>14.405405405405403</c:v>
                </c:pt>
                <c:pt idx="6">
                  <c:v>14.323529411764707</c:v>
                </c:pt>
                <c:pt idx="7">
                  <c:v>13.714285714285714</c:v>
                </c:pt>
                <c:pt idx="8">
                  <c:v>13.461538461538462</c:v>
                </c:pt>
                <c:pt idx="9">
                  <c:v>13.321428571428573</c:v>
                </c:pt>
                <c:pt idx="10">
                  <c:v>13</c:v>
                </c:pt>
                <c:pt idx="11">
                  <c:v>12.9375</c:v>
                </c:pt>
                <c:pt idx="12">
                  <c:v>12.214285714285714</c:v>
                </c:pt>
                <c:pt idx="13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4-4C53-B307-140BAA2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65-9106-21A11ED9FBD6}"/>
            </c:ext>
          </c:extLst>
        </c:ser>
        <c:ser>
          <c:idx val="1"/>
          <c:order val="1"/>
          <c:tx>
            <c:strRef>
              <c:f>'5th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Hackathon'!$E$3:$E$19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65-9106-21A11ED9FBD6}"/>
            </c:ext>
          </c:extLst>
        </c:ser>
        <c:ser>
          <c:idx val="2"/>
          <c:order val="2"/>
          <c:tx>
            <c:strRef>
              <c:f>'5th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Hackathon'!$F$3:$F$19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1-4E65-9106-21A11ED9FBD6}"/>
            </c:ext>
          </c:extLst>
        </c:ser>
        <c:ser>
          <c:idx val="3"/>
          <c:order val="3"/>
          <c:tx>
            <c:strRef>
              <c:f>'5th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1-4E65-9106-21A11ED9FBD6}"/>
            </c:ext>
          </c:extLst>
        </c:ser>
        <c:ser>
          <c:idx val="4"/>
          <c:order val="4"/>
          <c:tx>
            <c:strRef>
              <c:f>'5th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Hackathon'!$N$3:$N$19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1-4E65-9106-21A11ED9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79872835293147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'5th Hackathon'!$I$23:$I$39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8D1-B37A-F1998C21F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Hackathon'!$Y$3:$Y$19</c:f>
              <c:numCache>
                <c:formatCode>General</c:formatCode>
                <c:ptCount val="17"/>
                <c:pt idx="0">
                  <c:v>4.5999999999999996</c:v>
                </c:pt>
                <c:pt idx="1">
                  <c:v>4.12</c:v>
                </c:pt>
                <c:pt idx="2">
                  <c:v>3.8333333333333335</c:v>
                </c:pt>
                <c:pt idx="3">
                  <c:v>3.85</c:v>
                </c:pt>
                <c:pt idx="4">
                  <c:v>3.48</c:v>
                </c:pt>
                <c:pt idx="5">
                  <c:v>3.8235294117647061</c:v>
                </c:pt>
                <c:pt idx="6">
                  <c:v>3</c:v>
                </c:pt>
                <c:pt idx="7">
                  <c:v>3.7647058823529411</c:v>
                </c:pt>
                <c:pt idx="8">
                  <c:v>3.125</c:v>
                </c:pt>
                <c:pt idx="9">
                  <c:v>4.125</c:v>
                </c:pt>
                <c:pt idx="10">
                  <c:v>3.3684210526315788</c:v>
                </c:pt>
                <c:pt idx="11">
                  <c:v>3.5652173913043477</c:v>
                </c:pt>
                <c:pt idx="12">
                  <c:v>3.45</c:v>
                </c:pt>
                <c:pt idx="13">
                  <c:v>3.7692307692307692</c:v>
                </c:pt>
                <c:pt idx="14">
                  <c:v>3.3571428571428572</c:v>
                </c:pt>
                <c:pt idx="15">
                  <c:v>2.9230769230769229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5BA-8ECB-09DE7C5B7B7A}"/>
            </c:ext>
          </c:extLst>
        </c:ser>
        <c:ser>
          <c:idx val="1"/>
          <c:order val="1"/>
          <c:tx>
            <c:strRef>
              <c:f>'5th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Hackathon'!$Z$3:$Z$19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4.08</c:v>
                </c:pt>
                <c:pt idx="2">
                  <c:v>3.4444444444444446</c:v>
                </c:pt>
                <c:pt idx="3">
                  <c:v>3.8</c:v>
                </c:pt>
                <c:pt idx="4">
                  <c:v>3.52</c:v>
                </c:pt>
                <c:pt idx="5">
                  <c:v>3.8823529411764706</c:v>
                </c:pt>
                <c:pt idx="6">
                  <c:v>3.8</c:v>
                </c:pt>
                <c:pt idx="7">
                  <c:v>3.7058823529411766</c:v>
                </c:pt>
                <c:pt idx="8">
                  <c:v>3.5</c:v>
                </c:pt>
                <c:pt idx="9">
                  <c:v>3.25</c:v>
                </c:pt>
                <c:pt idx="10">
                  <c:v>3.3157894736842106</c:v>
                </c:pt>
                <c:pt idx="11">
                  <c:v>3.1304347826086958</c:v>
                </c:pt>
                <c:pt idx="12">
                  <c:v>3.35</c:v>
                </c:pt>
                <c:pt idx="13">
                  <c:v>3.1428571428571428</c:v>
                </c:pt>
                <c:pt idx="14">
                  <c:v>2.9285714285714284</c:v>
                </c:pt>
                <c:pt idx="15">
                  <c:v>3.2307692307692308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8-45BA-8ECB-09DE7C5B7B7A}"/>
            </c:ext>
          </c:extLst>
        </c:ser>
        <c:ser>
          <c:idx val="2"/>
          <c:order val="2"/>
          <c:tx>
            <c:strRef>
              <c:f>'5th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Hackathon'!$AA$3:$AA$19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3.72</c:v>
                </c:pt>
                <c:pt idx="2">
                  <c:v>3.3333333333333335</c:v>
                </c:pt>
                <c:pt idx="3">
                  <c:v>3.45</c:v>
                </c:pt>
                <c:pt idx="4">
                  <c:v>3.5384615384615383</c:v>
                </c:pt>
                <c:pt idx="5">
                  <c:v>3.1764705882352939</c:v>
                </c:pt>
                <c:pt idx="6">
                  <c:v>3.5714285714285716</c:v>
                </c:pt>
                <c:pt idx="7">
                  <c:v>2.8823529411764706</c:v>
                </c:pt>
                <c:pt idx="8">
                  <c:v>3.5</c:v>
                </c:pt>
                <c:pt idx="9">
                  <c:v>2.875</c:v>
                </c:pt>
                <c:pt idx="10">
                  <c:v>2.9473684210526314</c:v>
                </c:pt>
                <c:pt idx="11">
                  <c:v>3.2608695652173911</c:v>
                </c:pt>
                <c:pt idx="12">
                  <c:v>2.85</c:v>
                </c:pt>
                <c:pt idx="13">
                  <c:v>2.8571428571428572</c:v>
                </c:pt>
                <c:pt idx="14">
                  <c:v>2.7857142857142856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8-45BA-8ECB-09DE7C5B7B7A}"/>
            </c:ext>
          </c:extLst>
        </c:ser>
        <c:ser>
          <c:idx val="3"/>
          <c:order val="3"/>
          <c:tx>
            <c:strRef>
              <c:f>'5th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Hackathon'!$AB$3:$AB$19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3.28</c:v>
                </c:pt>
                <c:pt idx="2">
                  <c:v>3.9444444444444446</c:v>
                </c:pt>
                <c:pt idx="3">
                  <c:v>3.1428571428571428</c:v>
                </c:pt>
                <c:pt idx="4">
                  <c:v>3.12</c:v>
                </c:pt>
                <c:pt idx="5">
                  <c:v>2.6470588235294117</c:v>
                </c:pt>
                <c:pt idx="6">
                  <c:v>3</c:v>
                </c:pt>
                <c:pt idx="7">
                  <c:v>2.5294117647058822</c:v>
                </c:pt>
                <c:pt idx="8">
                  <c:v>2.625</c:v>
                </c:pt>
                <c:pt idx="9">
                  <c:v>2.5</c:v>
                </c:pt>
                <c:pt idx="10">
                  <c:v>3.0526315789473686</c:v>
                </c:pt>
                <c:pt idx="11">
                  <c:v>2.5652173913043477</c:v>
                </c:pt>
                <c:pt idx="12">
                  <c:v>2.85</c:v>
                </c:pt>
                <c:pt idx="13">
                  <c:v>2.3571428571428572</c:v>
                </c:pt>
                <c:pt idx="14">
                  <c:v>2.8571428571428572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8-45BA-8ECB-09DE7C5B7B7A}"/>
            </c:ext>
          </c:extLst>
        </c:ser>
        <c:ser>
          <c:idx val="4"/>
          <c:order val="4"/>
          <c:tx>
            <c:strRef>
              <c:f>'5th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Hackathon'!$AC$3:$AC$19</c:f>
              <c:numCache>
                <c:formatCode>General</c:formatCode>
                <c:ptCount val="17"/>
                <c:pt idx="0">
                  <c:v>17.880000000000003</c:v>
                </c:pt>
                <c:pt idx="1">
                  <c:v>15.2</c:v>
                </c:pt>
                <c:pt idx="2">
                  <c:v>14.555555555555557</c:v>
                </c:pt>
                <c:pt idx="3">
                  <c:v>14.242857142857144</c:v>
                </c:pt>
                <c:pt idx="4">
                  <c:v>13.658461538461538</c:v>
                </c:pt>
                <c:pt idx="5">
                  <c:v>13.529411764705882</c:v>
                </c:pt>
                <c:pt idx="6">
                  <c:v>13.371428571428572</c:v>
                </c:pt>
                <c:pt idx="7">
                  <c:v>12.882352941176471</c:v>
                </c:pt>
                <c:pt idx="8">
                  <c:v>12.75</c:v>
                </c:pt>
                <c:pt idx="9">
                  <c:v>12.75</c:v>
                </c:pt>
                <c:pt idx="10">
                  <c:v>12.684210526315789</c:v>
                </c:pt>
                <c:pt idx="11">
                  <c:v>12.521739130434781</c:v>
                </c:pt>
                <c:pt idx="12">
                  <c:v>12.5</c:v>
                </c:pt>
                <c:pt idx="13">
                  <c:v>12.126373626373628</c:v>
                </c:pt>
                <c:pt idx="14">
                  <c:v>11.928571428571429</c:v>
                </c:pt>
                <c:pt idx="15">
                  <c:v>11.53846153846154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8-45BA-8ECB-09DE7C5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UCP!$M$2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UCP!$M$3:$M$14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FFC-98CE-7B3F3C842E71}"/>
            </c:ext>
          </c:extLst>
        </c:ser>
        <c:ser>
          <c:idx val="1"/>
          <c:order val="1"/>
          <c:tx>
            <c:strRef>
              <c:f>UCP!$N$2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UCP!$N$3:$N$14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4B-4FFC-98CE-7B3F3C842E71}"/>
            </c:ext>
          </c:extLst>
        </c:ser>
        <c:ser>
          <c:idx val="2"/>
          <c:order val="2"/>
          <c:tx>
            <c:strRef>
              <c:f>UCP!$P$2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UCP!$P$3:$P$14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B-4FFC-98CE-7B3F3C842E71}"/>
            </c:ext>
          </c:extLst>
        </c:ser>
        <c:ser>
          <c:idx val="3"/>
          <c:order val="3"/>
          <c:tx>
            <c:strRef>
              <c:f>UCP!$R$2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UCP!$R$3:$R$14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4B-4FFC-98CE-7B3F3C842E71}"/>
            </c:ext>
          </c:extLst>
        </c:ser>
        <c:ser>
          <c:idx val="4"/>
          <c:order val="4"/>
          <c:tx>
            <c:strRef>
              <c:f>UCP!$T$2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UCP!$T$3:$T$14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4B-4FFC-98CE-7B3F3C84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1162174691283"/>
          <c:y val="9.7268649076338587E-2"/>
          <c:w val="0.16601447838386241"/>
          <c:h val="0.281152199118357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UCP!$O$2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UCP!$O$3:$O$13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812-85D5-7D68B01A3F10}"/>
            </c:ext>
          </c:extLst>
        </c:ser>
        <c:ser>
          <c:idx val="1"/>
          <c:order val="2"/>
          <c:tx>
            <c:strRef>
              <c:f>UCP!$Q$2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UCP!$Q$3:$Q$13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4-4812-85D5-7D68B01A3F10}"/>
            </c:ext>
          </c:extLst>
        </c:ser>
        <c:ser>
          <c:idx val="2"/>
          <c:order val="3"/>
          <c:tx>
            <c:strRef>
              <c:f>UCP!$S$2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UCP!$S$3:$S$13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4-4812-85D5-7D68B01A3F10}"/>
            </c:ext>
          </c:extLst>
        </c:ser>
        <c:ser>
          <c:idx val="3"/>
          <c:order val="4"/>
          <c:tx>
            <c:strRef>
              <c:f>UCP!$U$2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UCP!$U$3:$U$13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4-4812-85D5-7D68B01A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UCP!$Y$38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UCP!$L$3:$L$13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VCE/AVL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UCP!$Y$39:$Y$49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A34-4812-85D5-7D68B01A3F10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029732880895385"/>
          <c:y val="7.4058256618018389E-2"/>
          <c:w val="0.18613877203258963"/>
          <c:h val="0.23500174552970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UCP!$V$2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UCP!$V$3:$V$14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5CB-ACAB-0D4867392C19}"/>
            </c:ext>
          </c:extLst>
        </c:ser>
        <c:ser>
          <c:idx val="1"/>
          <c:order val="1"/>
          <c:tx>
            <c:strRef>
              <c:f>UCP!$W$2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UCP!$W$3:$W$14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8-45CB-ACAB-0D486739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444804813405024"/>
          <c:y val="7.827076488088304E-2"/>
          <c:w val="0.12108519206634751"/>
          <c:h val="0.140789181459285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76533619953995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UCP!$Z$37</c:f>
              <c:strCache>
                <c:ptCount val="1"/>
                <c:pt idx="0">
                  <c:v>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UCP!$AA$37:$AE$37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A-4A8B-9873-37E92C7807F0}"/>
            </c:ext>
          </c:extLst>
        </c:ser>
        <c:ser>
          <c:idx val="1"/>
          <c:order val="1"/>
          <c:tx>
            <c:strRef>
              <c:f>UCP!$Z$38</c:f>
              <c:strCache>
                <c:ptCount val="1"/>
                <c:pt idx="0">
                  <c:v>Continuous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UCP!$AA$38:$AE$38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A-4A8B-9873-37E92C7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Hackathons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35186042921106"/>
          <c:y val="8.3567002041411501E-2"/>
          <c:w val="0.49155810069195904"/>
          <c:h val="0.171062627588218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2185174409810249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Hackathon'!$X$2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Hackathon'!$X$3:$X$14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4.2</c:v>
                </c:pt>
                <c:pt idx="2">
                  <c:v>4.3</c:v>
                </c:pt>
                <c:pt idx="3">
                  <c:v>3.5</c:v>
                </c:pt>
                <c:pt idx="4">
                  <c:v>3.8</c:v>
                </c:pt>
                <c:pt idx="5">
                  <c:v>4.4000000000000004</c:v>
                </c:pt>
                <c:pt idx="6">
                  <c:v>3.6</c:v>
                </c:pt>
                <c:pt idx="7">
                  <c:v>3.3</c:v>
                </c:pt>
                <c:pt idx="8">
                  <c:v>3.4</c:v>
                </c:pt>
                <c:pt idx="9">
                  <c:v>3</c:v>
                </c:pt>
                <c:pt idx="10">
                  <c:v>2.8</c:v>
                </c:pt>
                <c:pt idx="1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3B-B5F2-7AFFFBE9D082}"/>
            </c:ext>
          </c:extLst>
        </c:ser>
        <c:ser>
          <c:idx val="1"/>
          <c:order val="1"/>
          <c:tx>
            <c:strRef>
              <c:f>'1st Hackathon'!$Y$2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Hackathon'!$Y$3:$Y$14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4.3</c:v>
                </c:pt>
                <c:pt idx="2">
                  <c:v>3.7</c:v>
                </c:pt>
                <c:pt idx="3">
                  <c:v>4.3</c:v>
                </c:pt>
                <c:pt idx="4">
                  <c:v>4.3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3.8</c:v>
                </c:pt>
                <c:pt idx="8">
                  <c:v>3.6</c:v>
                </c:pt>
                <c:pt idx="9">
                  <c:v>3.4</c:v>
                </c:pt>
                <c:pt idx="10">
                  <c:v>3.2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3B-B5F2-7AFFFBE9D082}"/>
            </c:ext>
          </c:extLst>
        </c:ser>
        <c:ser>
          <c:idx val="2"/>
          <c:order val="2"/>
          <c:tx>
            <c:strRef>
              <c:f>'1st Hackathon'!$Z$2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Hackathon'!$Z$3:$Z$14</c:f>
              <c:numCache>
                <c:formatCode>General</c:formatCode>
                <c:ptCount val="12"/>
                <c:pt idx="0">
                  <c:v>4.8</c:v>
                </c:pt>
                <c:pt idx="1">
                  <c:v>3.7</c:v>
                </c:pt>
                <c:pt idx="2">
                  <c:v>4.0999999999999996</c:v>
                </c:pt>
                <c:pt idx="3">
                  <c:v>3.8</c:v>
                </c:pt>
                <c:pt idx="4">
                  <c:v>3.7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2.9</c:v>
                </c:pt>
                <c:pt idx="10">
                  <c:v>1.8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2-493B-B5F2-7AFFFBE9D082}"/>
            </c:ext>
          </c:extLst>
        </c:ser>
        <c:ser>
          <c:idx val="3"/>
          <c:order val="3"/>
          <c:tx>
            <c:strRef>
              <c:f>'1st Hackathon'!$AA$2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Hackathon'!$AA$3:$AA$14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3.4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  <c:pt idx="5">
                  <c:v>3.2</c:v>
                </c:pt>
                <c:pt idx="6">
                  <c:v>2.8</c:v>
                </c:pt>
                <c:pt idx="7">
                  <c:v>3.4</c:v>
                </c:pt>
                <c:pt idx="8">
                  <c:v>2.9</c:v>
                </c:pt>
                <c:pt idx="9">
                  <c:v>2</c:v>
                </c:pt>
                <c:pt idx="10">
                  <c:v>2.2000000000000002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2-493B-B5F2-7AFFFBE9D082}"/>
            </c:ext>
          </c:extLst>
        </c:ser>
        <c:ser>
          <c:idx val="4"/>
          <c:order val="4"/>
          <c:tx>
            <c:strRef>
              <c:f>'1st Hackathon'!$AB$2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Hackathon'!$AB$3:$AB$14</c:f>
              <c:numCache>
                <c:formatCode>0.00</c:formatCode>
                <c:ptCount val="12"/>
                <c:pt idx="0">
                  <c:v>18.899999999999999</c:v>
                </c:pt>
                <c:pt idx="1">
                  <c:v>15.6</c:v>
                </c:pt>
                <c:pt idx="2">
                  <c:v>15.5</c:v>
                </c:pt>
                <c:pt idx="3">
                  <c:v>15.399999999999999</c:v>
                </c:pt>
                <c:pt idx="4">
                  <c:v>15.200000000000001</c:v>
                </c:pt>
                <c:pt idx="5">
                  <c:v>15</c:v>
                </c:pt>
                <c:pt idx="6">
                  <c:v>13.8</c:v>
                </c:pt>
                <c:pt idx="7">
                  <c:v>13.799999999999999</c:v>
                </c:pt>
                <c:pt idx="8">
                  <c:v>13.200000000000001</c:v>
                </c:pt>
                <c:pt idx="9">
                  <c:v>11.3</c:v>
                </c:pt>
                <c:pt idx="10">
                  <c:v>10</c:v>
                </c:pt>
                <c:pt idx="1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2-493B-B5F2-7AFFFBE9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21530075595069"/>
          <c:y val="3.1534292239855606E-2"/>
          <c:w val="0.21185858913146677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SP!$N$3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SP!$N$4:$N$24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DCB-8F18-2CC903A1A3F5}"/>
            </c:ext>
          </c:extLst>
        </c:ser>
        <c:ser>
          <c:idx val="1"/>
          <c:order val="1"/>
          <c:tx>
            <c:strRef>
              <c:f>SP!$O$3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SP!$O$4:$O$24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0-4DCB-8F18-2CC903A1A3F5}"/>
            </c:ext>
          </c:extLst>
        </c:ser>
        <c:ser>
          <c:idx val="2"/>
          <c:order val="2"/>
          <c:tx>
            <c:strRef>
              <c:f>SP!$Q$3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0-4DCB-8F18-2CC903A1A3F5}"/>
            </c:ext>
          </c:extLst>
        </c:ser>
        <c:ser>
          <c:idx val="3"/>
          <c:order val="3"/>
          <c:tx>
            <c:strRef>
              <c:f>SP!$S$3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SP!$S$4:$S$24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0-4DCB-8F18-2CC903A1A3F5}"/>
            </c:ext>
          </c:extLst>
        </c:ser>
        <c:ser>
          <c:idx val="4"/>
          <c:order val="4"/>
          <c:tx>
            <c:strRef>
              <c:f>SP!$U$3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A0-4DCB-8F18-2CC903A1A3F5}"/>
              </c:ext>
            </c:extLst>
          </c:dPt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SP!$U$4:$U$24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0-4DCB-8F18-2CC903A1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76128663833342"/>
          <c:y val="9.4365063580876693E-2"/>
          <c:w val="9.2134110851206347E-2"/>
          <c:h val="0.30016615284623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SP!$P$3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SP!$P$4:$P$24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9-424D-BAD2-3790833CAB65}"/>
            </c:ext>
          </c:extLst>
        </c:ser>
        <c:ser>
          <c:idx val="0"/>
          <c:order val="1"/>
          <c:tx>
            <c:strRef>
              <c:f>SP!$R$3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SP!$R$4:$R$24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9-424D-BAD2-3790833CAB65}"/>
            </c:ext>
          </c:extLst>
        </c:ser>
        <c:ser>
          <c:idx val="1"/>
          <c:order val="2"/>
          <c:tx>
            <c:strRef>
              <c:f>SP!$T$3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SP!$T$4:$T$24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9-424D-BAD2-3790833CAB65}"/>
            </c:ext>
          </c:extLst>
        </c:ser>
        <c:ser>
          <c:idx val="2"/>
          <c:order val="3"/>
          <c:tx>
            <c:strRef>
              <c:f>SP!$V$3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SP!$V$4:$V$24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9-424D-BAD2-3790833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537019593409022"/>
          <c:y val="7.4094474822515452E-2"/>
          <c:w val="0.14110088168525517"/>
          <c:h val="0.273586128346743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SP!$W$3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SP!$W$4:$W$24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AA-85A7-E3CC9B5D17CB}"/>
            </c:ext>
          </c:extLst>
        </c:ser>
        <c:ser>
          <c:idx val="1"/>
          <c:order val="1"/>
          <c:tx>
            <c:strRef>
              <c:f>SP!$X$3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SP!$X$4:$X$24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4BAA-85A7-E3CC9B5D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8258389007359839"/>
          <c:y val="8.2809015862807242E-2"/>
          <c:w val="7.6436071275937725E-2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UCP-SP'!$C$45:$D$45</c:f>
              <c:strCache>
                <c:ptCount val="1"/>
                <c:pt idx="0">
                  <c:v>Components 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UCP-SP'!$B$46:$B$63</c:f>
              <c:strCache>
                <c:ptCount val="18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  <c:pt idx="17">
                  <c:v>Total</c:v>
                </c:pt>
              </c:strCache>
            </c:strRef>
          </c:cat>
          <c:val>
            <c:numRef>
              <c:f>'Final Report UCP-SP'!$C$46:$C$62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4EB-AE0F-91108C759595}"/>
            </c:ext>
          </c:extLst>
        </c:ser>
        <c:ser>
          <c:idx val="1"/>
          <c:order val="1"/>
          <c:tx>
            <c:strRef>
              <c:f>'Final Report UCP-SP'!$E$45:$F$45</c:f>
              <c:strCache>
                <c:ptCount val="1"/>
                <c:pt idx="0">
                  <c:v>Components 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UCP-SP'!$E$46:$E$62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A-44EB-AE0F-91108C759595}"/>
            </c:ext>
          </c:extLst>
        </c:ser>
        <c:ser>
          <c:idx val="2"/>
          <c:order val="2"/>
          <c:tx>
            <c:strRef>
              <c:f>'Final Report UCP-SP'!$G$45:$H$45</c:f>
              <c:strCache>
                <c:ptCount val="1"/>
                <c:pt idx="0">
                  <c:v>Components 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UCP-SP'!$G$46:$G$62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A-44EB-AE0F-91108C759595}"/>
            </c:ext>
          </c:extLst>
        </c:ser>
        <c:ser>
          <c:idx val="3"/>
          <c:order val="3"/>
          <c:tx>
            <c:strRef>
              <c:f>'Final Report UCP-SP'!$I$45:$J$45</c:f>
              <c:strCache>
                <c:ptCount val="1"/>
                <c:pt idx="0">
                  <c:v>Components 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UCP-SP'!$I$46:$I$62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A-44EB-AE0F-91108C759595}"/>
            </c:ext>
          </c:extLst>
        </c:ser>
        <c:ser>
          <c:idx val="4"/>
          <c:order val="4"/>
          <c:tx>
            <c:strRef>
              <c:f>'Final Report UCP-SP'!$K$45:$L$45</c:f>
              <c:strCache>
                <c:ptCount val="1"/>
                <c:pt idx="0">
                  <c:v>Components Hackathon 5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UCP-SP'!$K$46:$K$62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A-44EB-AE0F-91108C75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407199"/>
        <c:axId val="82386559"/>
      </c:barChart>
      <c:catAx>
        <c:axId val="824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559"/>
        <c:crosses val="autoZero"/>
        <c:auto val="1"/>
        <c:lblAlgn val="ctr"/>
        <c:lblOffset val="100"/>
        <c:noMultiLvlLbl val="0"/>
      </c:catAx>
      <c:valAx>
        <c:axId val="823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952609480300336E-2"/>
          <c:y val="4.375217765700401E-2"/>
          <c:w val="0.15512945819011117"/>
          <c:h val="0.212729294254884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UCP-SP'!$C$2</c:f>
              <c:strCache>
                <c:ptCount val="1"/>
                <c:pt idx="0">
                  <c:v>UC Challenge 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UCP-SP'!$C$3:$C$14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C61-4737-856F-EE70B7DA8F48}"/>
            </c:ext>
          </c:extLst>
        </c:ser>
        <c:ser>
          <c:idx val="2"/>
          <c:order val="2"/>
          <c:tx>
            <c:strRef>
              <c:f>'Final Report UCP-SP'!$E$2</c:f>
              <c:strCache>
                <c:ptCount val="1"/>
                <c:pt idx="0">
                  <c:v>UC Challenge Hackathon 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UCP-SP'!$E$3:$E$14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C61-4737-856F-EE70B7DA8F48}"/>
            </c:ext>
          </c:extLst>
        </c:ser>
        <c:ser>
          <c:idx val="4"/>
          <c:order val="4"/>
          <c:tx>
            <c:strRef>
              <c:f>'Final Report UCP-SP'!$G$2</c:f>
              <c:strCache>
                <c:ptCount val="1"/>
                <c:pt idx="0">
                  <c:v>UC Challenge Hackathon 3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UCP-SP'!$G$3:$G$14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C61-4737-856F-EE70B7DA8F48}"/>
            </c:ext>
          </c:extLst>
        </c:ser>
        <c:ser>
          <c:idx val="6"/>
          <c:order val="6"/>
          <c:tx>
            <c:strRef>
              <c:f>'Final Report UCP-SP'!$I$2</c:f>
              <c:strCache>
                <c:ptCount val="1"/>
                <c:pt idx="0">
                  <c:v>UC Challenge Hackathon 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UCP-SP'!$I$3:$I$14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C61-4737-856F-EE70B7DA8F48}"/>
            </c:ext>
          </c:extLst>
        </c:ser>
        <c:ser>
          <c:idx val="8"/>
          <c:order val="8"/>
          <c:tx>
            <c:strRef>
              <c:f>'Final Report UCP-SP'!$K$2</c:f>
              <c:strCache>
                <c:ptCount val="1"/>
                <c:pt idx="0">
                  <c:v>UC Challenge Hackathon 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UCP-SP'!$K$3:$K$14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C61-4737-856F-EE70B7DA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1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61-4737-856F-EE70B7DA8F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2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61-4737-856F-EE70B7DA8F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3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61-4737-856F-EE70B7DA8F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61-4737-856F-EE70B7DA8F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5 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61-4737-856F-EE70B7DA8F48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197432484797512"/>
          <c:y val="7.1399234948841012E-2"/>
          <c:w val="0.2953314558307949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UCP-SP'!$D$2</c:f>
              <c:strCache>
                <c:ptCount val="1"/>
                <c:pt idx="0">
                  <c:v>UC Members Hackathon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UCP-SP'!$D$3:$D$13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D53-43C3-92ED-55F1B983BA97}"/>
            </c:ext>
          </c:extLst>
        </c:ser>
        <c:ser>
          <c:idx val="3"/>
          <c:order val="3"/>
          <c:tx>
            <c:strRef>
              <c:f>'Final Report UCP-SP'!$F$2</c:f>
              <c:strCache>
                <c:ptCount val="1"/>
                <c:pt idx="0">
                  <c:v>UC Members Hackathon 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UCP-SP'!$F$3:$F$13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D53-43C3-92ED-55F1B983BA97}"/>
            </c:ext>
          </c:extLst>
        </c:ser>
        <c:ser>
          <c:idx val="5"/>
          <c:order val="5"/>
          <c:tx>
            <c:strRef>
              <c:f>'Final Report UCP-SP'!$H$2</c:f>
              <c:strCache>
                <c:ptCount val="1"/>
                <c:pt idx="0">
                  <c:v>UC Members Hackathon 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UCP-SP'!$H$3:$H$13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D53-43C3-92ED-55F1B983BA97}"/>
            </c:ext>
          </c:extLst>
        </c:ser>
        <c:ser>
          <c:idx val="7"/>
          <c:order val="7"/>
          <c:tx>
            <c:strRef>
              <c:f>'Final Report UCP-SP'!$J$2</c:f>
              <c:strCache>
                <c:ptCount val="1"/>
                <c:pt idx="0">
                  <c:v>UC Members Hackathon 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UCP-SP'!$J$3:$J$13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D53-43C3-92ED-55F1B983BA97}"/>
            </c:ext>
          </c:extLst>
        </c:ser>
        <c:ser>
          <c:idx val="9"/>
          <c:order val="9"/>
          <c:tx>
            <c:strRef>
              <c:f>'Final Report UCP-SP'!$L$2</c:f>
              <c:strCache>
                <c:ptCount val="1"/>
                <c:pt idx="0">
                  <c:v>UC Members Hackathon 5 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UCP-SP'!$L$3:$L$13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D53-43C3-92ED-55F1B983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1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53-43C3-92ED-55F1B983BA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2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53-43C3-92ED-55F1B983BA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3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53-43C3-92ED-55F1B983BA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4</c:v>
                      </c:pt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UCP-SP'!$I$3:$I$13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53-43C3-92ED-55F1B983BA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5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UCP-SP'!$K$3:$K$13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53-43C3-92ED-55F1B983BA97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812392181744388"/>
          <c:y val="5.4051032855491295E-2"/>
          <c:w val="0.25861751057082388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UCP-SP'!$C$19</c:f>
              <c:strCache>
                <c:ptCount val="1"/>
                <c:pt idx="0">
                  <c:v>SP Challenge Hackathon 1</c:v>
                </c:pt>
              </c:strCache>
            </c:strRef>
          </c:tx>
          <c:spPr>
            <a:solidFill>
              <a:schemeClr val="accent1">
                <a:shade val="3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UCP-SP'!$C$20:$C$41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69F-4B6A-89F4-06180FDE2BAD}"/>
            </c:ext>
          </c:extLst>
        </c:ser>
        <c:ser>
          <c:idx val="3"/>
          <c:order val="3"/>
          <c:tx>
            <c:strRef>
              <c:f>'Final Report UCP-SP'!$F$19</c:f>
              <c:strCache>
                <c:ptCount val="1"/>
                <c:pt idx="0">
                  <c:v>SP Challenge Hackathon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UCP-SP'!$F$20:$F$41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69F-4B6A-89F4-06180FDE2BAD}"/>
            </c:ext>
          </c:extLst>
        </c:ser>
        <c:ser>
          <c:idx val="6"/>
          <c:order val="6"/>
          <c:tx>
            <c:strRef>
              <c:f>'Final Report UCP-SP'!$I$19</c:f>
              <c:strCache>
                <c:ptCount val="1"/>
                <c:pt idx="0">
                  <c:v>SP Challenge Hackathon 3</c:v>
                </c:pt>
              </c:strCache>
            </c:strRef>
          </c:tx>
          <c:spPr>
            <a:solidFill>
              <a:schemeClr val="accent1">
                <a:shade val="91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UCP-SP'!$I$20:$I$41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69F-4B6A-89F4-06180FDE2BAD}"/>
            </c:ext>
          </c:extLst>
        </c:ser>
        <c:ser>
          <c:idx val="9"/>
          <c:order val="9"/>
          <c:tx>
            <c:strRef>
              <c:f>'Final Report UCP-SP'!$L$19</c:f>
              <c:strCache>
                <c:ptCount val="1"/>
                <c:pt idx="0">
                  <c:v>SP Challenge Hackathon 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UCP-SP'!$L$20:$L$41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69F-4B6A-89F4-06180FDE2BAD}"/>
            </c:ext>
          </c:extLst>
        </c:ser>
        <c:ser>
          <c:idx val="12"/>
          <c:order val="12"/>
          <c:tx>
            <c:strRef>
              <c:f>'Final Report UCP-SP'!$O$19</c:f>
              <c:strCache>
                <c:ptCount val="1"/>
                <c:pt idx="0">
                  <c:v>SP Challenge Hackathon 5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UCP-SP'!$O$20:$O$41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F-4B6A-89F4-06180FD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UCP-SP'!$D$20:$D$41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9F-4B6A-89F4-06180FDE2B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9F-4B6A-89F4-06180FDE2B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9F-4B6A-89F4-06180FDE2B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9F-4B6A-89F4-06180FDE2B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9F-4B6A-89F4-06180FDE2BA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9F-4B6A-89F4-06180FDE2BA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9F-4B6A-89F4-06180FDE2BA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9F-4B6A-89F4-06180FDE2BA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69F-4B6A-89F4-06180FDE2BA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9F-4B6A-89F4-06180FDE2BAD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98531328687981"/>
          <c:y val="5.6942399871049584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UCP-SP'!$D$19</c:f>
              <c:strCache>
                <c:ptCount val="1"/>
                <c:pt idx="0">
                  <c:v>SP Members Hackathon 1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UCP-SP'!$D$20:$D$40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5-4E29-AEFB-3F5EF98A80DA}"/>
            </c:ext>
          </c:extLst>
        </c:ser>
        <c:ser>
          <c:idx val="4"/>
          <c:order val="4"/>
          <c:tx>
            <c:strRef>
              <c:f>'Final Report UCP-SP'!$G$19</c:f>
              <c:strCache>
                <c:ptCount val="1"/>
                <c:pt idx="0">
                  <c:v>SP Members Hackathon 2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UCP-SP'!$G$20:$G$40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5-4E29-AEFB-3F5EF98A80DA}"/>
            </c:ext>
          </c:extLst>
        </c:ser>
        <c:ser>
          <c:idx val="7"/>
          <c:order val="7"/>
          <c:tx>
            <c:strRef>
              <c:f>'Final Report UCP-SP'!$J$19</c:f>
              <c:strCache>
                <c:ptCount val="1"/>
                <c:pt idx="0">
                  <c:v>SP Members Hackathon 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UCP-SP'!$J$20:$J$40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525-4E29-AEFB-3F5EF98A80DA}"/>
            </c:ext>
          </c:extLst>
        </c:ser>
        <c:ser>
          <c:idx val="10"/>
          <c:order val="10"/>
          <c:tx>
            <c:strRef>
              <c:f>'Final Report UCP-SP'!$M$19</c:f>
              <c:strCache>
                <c:ptCount val="1"/>
                <c:pt idx="0">
                  <c:v>SP Members Hackathon 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UCP-SP'!$M$20:$M$40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25-4E29-AEFB-3F5EF98A80DA}"/>
            </c:ext>
          </c:extLst>
        </c:ser>
        <c:ser>
          <c:idx val="13"/>
          <c:order val="13"/>
          <c:tx>
            <c:strRef>
              <c:f>'Final Report UCP-SP'!$P$19</c:f>
              <c:strCache>
                <c:ptCount val="1"/>
                <c:pt idx="0">
                  <c:v>SP Members Hackathon 5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UCP-SP'!$P$20:$P$40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25-4E29-AEFB-3F5EF98A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5-4E29-AEFB-3F5EF98A80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5-4E29-AEFB-3F5EF98A80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5-4E29-AEFB-3F5EF98A80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5-4E29-AEFB-3F5EF98A80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5-4E29-AEFB-3F5EF98A80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25-4E29-AEFB-3F5EF98A80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5-4E29-AEFB-3F5EF98A80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25-4E29-AEFB-3F5EF98A80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5-4E29-AEFB-3F5EF98A80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25-4E29-AEFB-3F5EF98A80DA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'Final Report UCP-SP'!$E$19</c:f>
              <c:strCache>
                <c:ptCount val="1"/>
                <c:pt idx="0">
                  <c:v>SP Tools Hackathon 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5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UCP-SP'!$E$20:$E$40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AEF-46C7-B856-ED307DFFF266}"/>
            </c:ext>
          </c:extLst>
        </c:ser>
        <c:ser>
          <c:idx val="5"/>
          <c:order val="5"/>
          <c:tx>
            <c:strRef>
              <c:f>'Final Report UCP-SP'!$H$19</c:f>
              <c:strCache>
                <c:ptCount val="1"/>
                <c:pt idx="0">
                  <c:v>SP Tools Hackathon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8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UCP-SP'!$H$20:$H$40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AEF-46C7-B856-ED307DFFF266}"/>
            </c:ext>
          </c:extLst>
        </c:ser>
        <c:ser>
          <c:idx val="8"/>
          <c:order val="8"/>
          <c:tx>
            <c:strRef>
              <c:f>'Final Report UCP-SP'!$K$19</c:f>
              <c:strCache>
                <c:ptCount val="1"/>
                <c:pt idx="0">
                  <c:v>SP Tools Hackathon 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9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UCP-SP'!$K$20:$K$40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AEF-46C7-B856-ED307DFFF266}"/>
            </c:ext>
          </c:extLst>
        </c:ser>
        <c:ser>
          <c:idx val="11"/>
          <c:order val="11"/>
          <c:tx>
            <c:strRef>
              <c:f>'Final Report UCP-SP'!$N$19</c:f>
              <c:strCache>
                <c:ptCount val="1"/>
                <c:pt idx="0">
                  <c:v>SP Tools Hackathon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UCP-SP'!$N$20:$N$40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BAEF-46C7-B856-ED307DFFF266}"/>
            </c:ext>
          </c:extLst>
        </c:ser>
        <c:ser>
          <c:idx val="14"/>
          <c:order val="14"/>
          <c:tx>
            <c:strRef>
              <c:f>'Final Report UCP-SP'!$Q$19</c:f>
              <c:strCache>
                <c:ptCount val="1"/>
                <c:pt idx="0">
                  <c:v>SP Tools Hackathon 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3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UCP-SP'!$Q$20:$Q$40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BAEF-46C7-B856-ED307DFF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EF-46C7-B856-ED307DFFF2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UCP-SP'!$D$20:$D$40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EF-46C7-B856-ED307DFFF2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EF-46C7-B856-ED307DFFF2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EF-46C7-B856-ED307DFFF2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EF-46C7-B856-ED307DFFF2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EF-46C7-B856-ED307DFFF2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EF-46C7-B856-ED307DFFF2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F-46C7-B856-ED307DFFF2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EF-46C7-B856-ED307DFFF2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EF-46C7-B856-ED307DFFF266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Total '!$C$16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'!$C$17:$C$22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24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E8E-A722-324E2808494B}"/>
            </c:ext>
          </c:extLst>
        </c:ser>
        <c:ser>
          <c:idx val="1"/>
          <c:order val="1"/>
          <c:tx>
            <c:strRef>
              <c:f>'Final Report Total '!$D$16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'!$D$17:$D$22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44</c:v>
                </c:pt>
                <c:pt idx="4">
                  <c:v>25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4-4E8E-A722-324E2808494B}"/>
            </c:ext>
          </c:extLst>
        </c:ser>
        <c:ser>
          <c:idx val="2"/>
          <c:order val="2"/>
          <c:tx>
            <c:strRef>
              <c:f>'Final Report Total '!$E$16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'!$E$17:$E$22</c:f>
              <c:numCache>
                <c:formatCode>General</c:formatCode>
                <c:ptCount val="6"/>
                <c:pt idx="0">
                  <c:v>17</c:v>
                </c:pt>
                <c:pt idx="1">
                  <c:v>24</c:v>
                </c:pt>
                <c:pt idx="2">
                  <c:v>30</c:v>
                </c:pt>
                <c:pt idx="3">
                  <c:v>44</c:v>
                </c:pt>
                <c:pt idx="4">
                  <c:v>30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4-4E8E-A722-324E2808494B}"/>
            </c:ext>
          </c:extLst>
        </c:ser>
        <c:ser>
          <c:idx val="3"/>
          <c:order val="3"/>
          <c:tx>
            <c:strRef>
              <c:f>'Final Report Total '!$F$16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'!$F$17:$F$22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43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4-4E8E-A722-324E2808494B}"/>
            </c:ext>
          </c:extLst>
        </c:ser>
        <c:ser>
          <c:idx val="4"/>
          <c:order val="4"/>
          <c:tx>
            <c:strRef>
              <c:f>'Final Report Total '!$G$16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'!$G$17:$G$22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46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4-4E8E-A722-324E2808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16096"/>
        <c:axId val="197807936"/>
      </c:barChart>
      <c:catAx>
        <c:axId val="1978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7936"/>
        <c:crosses val="autoZero"/>
        <c:auto val="1"/>
        <c:lblAlgn val="ctr"/>
        <c:lblOffset val="100"/>
        <c:noMultiLvlLbl val="0"/>
      </c:catAx>
      <c:valAx>
        <c:axId val="197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65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6284032376747611E-2"/>
          <c:y val="7.893737241178185E-2"/>
          <c:w val="0.15802060338484181"/>
          <c:h val="0.319210775736366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'1st Hackathon'!$D$3:$D$14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3A1-AE29-ADFEA45EBF8A}"/>
            </c:ext>
          </c:extLst>
        </c:ser>
        <c:ser>
          <c:idx val="1"/>
          <c:order val="1"/>
          <c:tx>
            <c:strRef>
              <c:f>'1st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Hackathon'!$E$3:$E$14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3A1-AE29-ADFEA45EBF8A}"/>
            </c:ext>
          </c:extLst>
        </c:ser>
        <c:ser>
          <c:idx val="2"/>
          <c:order val="2"/>
          <c:tx>
            <c:strRef>
              <c:f>'1st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Hackathon'!$F$3:$F$14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B-43A1-AE29-ADFEA45EBF8A}"/>
            </c:ext>
          </c:extLst>
        </c:ser>
        <c:ser>
          <c:idx val="3"/>
          <c:order val="3"/>
          <c:tx>
            <c:strRef>
              <c:f>'1st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B-43A1-AE29-ADFEA45EBF8A}"/>
            </c:ext>
          </c:extLst>
        </c:ser>
        <c:ser>
          <c:idx val="4"/>
          <c:order val="4"/>
          <c:tx>
            <c:strRef>
              <c:f>'1st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Hackathon'!$N$3:$N$14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B-43A1-AE29-ADFEA45E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'2nd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19D-9C60-D422AA95579E}"/>
            </c:ext>
          </c:extLst>
        </c:ser>
        <c:ser>
          <c:idx val="1"/>
          <c:order val="1"/>
          <c:tx>
            <c:strRef>
              <c:f>'2nd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Hackathon'!$E$3:$E$16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8-419D-9C60-D422AA95579E}"/>
            </c:ext>
          </c:extLst>
        </c:ser>
        <c:ser>
          <c:idx val="2"/>
          <c:order val="2"/>
          <c:tx>
            <c:strRef>
              <c:f>'2nd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Hackathon'!$F$3:$F$16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8-419D-9C60-D422AA95579E}"/>
            </c:ext>
          </c:extLst>
        </c:ser>
        <c:ser>
          <c:idx val="3"/>
          <c:order val="3"/>
          <c:tx>
            <c:strRef>
              <c:f>'2nd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Hackathon'!$G$3:$G$16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8-419D-9C60-D422AA95579E}"/>
            </c:ext>
          </c:extLst>
        </c:ser>
        <c:ser>
          <c:idx val="4"/>
          <c:order val="4"/>
          <c:tx>
            <c:strRef>
              <c:f>'2nd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Hackathon'!$N$3:$N$16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8-419D-9C60-D422AA95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'2nd Hackathon'!$I$20:$I$36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B-4EB5-957C-EDC7E6294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Hackathon'!$Y$1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Hackathon'!$Y$2:$Y$15</c:f>
              <c:numCache>
                <c:formatCode>General</c:formatCode>
                <c:ptCount val="14"/>
                <c:pt idx="0">
                  <c:v>3.8888888888888888</c:v>
                </c:pt>
                <c:pt idx="1">
                  <c:v>3.7391304347826089</c:v>
                </c:pt>
                <c:pt idx="2">
                  <c:v>3.6451612903225805</c:v>
                </c:pt>
                <c:pt idx="3">
                  <c:v>3.2647058823529411</c:v>
                </c:pt>
                <c:pt idx="4">
                  <c:v>3.3142857142857145</c:v>
                </c:pt>
                <c:pt idx="5">
                  <c:v>3</c:v>
                </c:pt>
                <c:pt idx="6">
                  <c:v>3.0882352941176472</c:v>
                </c:pt>
                <c:pt idx="7">
                  <c:v>2.7837837837837838</c:v>
                </c:pt>
                <c:pt idx="8">
                  <c:v>2.6285714285714286</c:v>
                </c:pt>
                <c:pt idx="9">
                  <c:v>2.4827586206896552</c:v>
                </c:pt>
                <c:pt idx="10">
                  <c:v>2.1379310344827585</c:v>
                </c:pt>
                <c:pt idx="11">
                  <c:v>1.6818181818181819</c:v>
                </c:pt>
                <c:pt idx="12">
                  <c:v>2.2692307692307692</c:v>
                </c:pt>
                <c:pt idx="13">
                  <c:v>1.1333333333333333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73E-986F-070B7A2999F3}"/>
            </c:ext>
          </c:extLst>
        </c:ser>
        <c:ser>
          <c:idx val="1"/>
          <c:order val="1"/>
          <c:tx>
            <c:strRef>
              <c:f>'2nd Hackathon'!$Z$1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Hackathon'!$Z$2:$Z$15</c:f>
              <c:numCache>
                <c:formatCode>General</c:formatCode>
                <c:ptCount val="14"/>
                <c:pt idx="0">
                  <c:v>4.166666666666667</c:v>
                </c:pt>
                <c:pt idx="1">
                  <c:v>4.0869565217391308</c:v>
                </c:pt>
                <c:pt idx="2">
                  <c:v>3.6129032258064515</c:v>
                </c:pt>
                <c:pt idx="3">
                  <c:v>3.3235294117647061</c:v>
                </c:pt>
                <c:pt idx="4">
                  <c:v>3.1714285714285713</c:v>
                </c:pt>
                <c:pt idx="5">
                  <c:v>2.7096774193548385</c:v>
                </c:pt>
                <c:pt idx="6">
                  <c:v>3</c:v>
                </c:pt>
                <c:pt idx="7">
                  <c:v>2.6486486486486487</c:v>
                </c:pt>
                <c:pt idx="8">
                  <c:v>2.6857142857142855</c:v>
                </c:pt>
                <c:pt idx="9">
                  <c:v>2.2758620689655173</c:v>
                </c:pt>
                <c:pt idx="10">
                  <c:v>2.2068965517241379</c:v>
                </c:pt>
                <c:pt idx="11">
                  <c:v>2.5909090909090908</c:v>
                </c:pt>
                <c:pt idx="12">
                  <c:v>1.6923076923076923</c:v>
                </c:pt>
                <c:pt idx="13">
                  <c:v>1.0666666666666667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D-473E-986F-070B7A2999F3}"/>
            </c:ext>
          </c:extLst>
        </c:ser>
        <c:ser>
          <c:idx val="2"/>
          <c:order val="2"/>
          <c:tx>
            <c:strRef>
              <c:f>'2nd Hackathon'!$AA$1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Hackathon'!$AA$2:$AA$15</c:f>
              <c:numCache>
                <c:formatCode>General</c:formatCode>
                <c:ptCount val="14"/>
                <c:pt idx="0">
                  <c:v>4.1111111111111107</c:v>
                </c:pt>
                <c:pt idx="1">
                  <c:v>3.652173913043478</c:v>
                </c:pt>
                <c:pt idx="2">
                  <c:v>3.096774193548387</c:v>
                </c:pt>
                <c:pt idx="3">
                  <c:v>2.5</c:v>
                </c:pt>
                <c:pt idx="4">
                  <c:v>2.342857142857143</c:v>
                </c:pt>
                <c:pt idx="5">
                  <c:v>2.6451612903225805</c:v>
                </c:pt>
                <c:pt idx="6">
                  <c:v>1.9411764705882353</c:v>
                </c:pt>
                <c:pt idx="7">
                  <c:v>2.3243243243243241</c:v>
                </c:pt>
                <c:pt idx="8">
                  <c:v>2.1428571428571428</c:v>
                </c:pt>
                <c:pt idx="9">
                  <c:v>1.8275862068965518</c:v>
                </c:pt>
                <c:pt idx="10">
                  <c:v>1.896551724137931</c:v>
                </c:pt>
                <c:pt idx="11">
                  <c:v>1.7272727272727273</c:v>
                </c:pt>
                <c:pt idx="12">
                  <c:v>1.6923076923076923</c:v>
                </c:pt>
                <c:pt idx="13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D-473E-986F-070B7A2999F3}"/>
            </c:ext>
          </c:extLst>
        </c:ser>
        <c:ser>
          <c:idx val="3"/>
          <c:order val="3"/>
          <c:tx>
            <c:strRef>
              <c:f>'2nd Hackathon'!$AB$1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Hackathon'!$AB$2:$AB$15</c:f>
              <c:numCache>
                <c:formatCode>General</c:formatCode>
                <c:ptCount val="14"/>
                <c:pt idx="0">
                  <c:v>3.4722222222222223</c:v>
                </c:pt>
                <c:pt idx="1">
                  <c:v>3.5217391304347827</c:v>
                </c:pt>
                <c:pt idx="2">
                  <c:v>2.903225806451613</c:v>
                </c:pt>
                <c:pt idx="3">
                  <c:v>2.3823529411764706</c:v>
                </c:pt>
                <c:pt idx="4">
                  <c:v>2.2571428571428571</c:v>
                </c:pt>
                <c:pt idx="5">
                  <c:v>2.2903225806451615</c:v>
                </c:pt>
                <c:pt idx="6">
                  <c:v>1.7352941176470589</c:v>
                </c:pt>
                <c:pt idx="7">
                  <c:v>2</c:v>
                </c:pt>
                <c:pt idx="8">
                  <c:v>1.8285714285714285</c:v>
                </c:pt>
                <c:pt idx="9">
                  <c:v>2.1724137931034484</c:v>
                </c:pt>
                <c:pt idx="10">
                  <c:v>1.9310344827586208</c:v>
                </c:pt>
                <c:pt idx="11">
                  <c:v>1.7272727272727273</c:v>
                </c:pt>
                <c:pt idx="12">
                  <c:v>1.6153846153846154</c:v>
                </c:pt>
                <c:pt idx="1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D-473E-986F-070B7A2999F3}"/>
            </c:ext>
          </c:extLst>
        </c:ser>
        <c:ser>
          <c:idx val="4"/>
          <c:order val="4"/>
          <c:tx>
            <c:strRef>
              <c:f>'2nd Hackathon'!$AC$1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Hackathon'!$AC$2:$AC$15</c:f>
              <c:numCache>
                <c:formatCode>General</c:formatCode>
                <c:ptCount val="14"/>
                <c:pt idx="0">
                  <c:v>15.638888888888889</c:v>
                </c:pt>
                <c:pt idx="1">
                  <c:v>15.000000000000002</c:v>
                </c:pt>
                <c:pt idx="2">
                  <c:v>13.258064516129032</c:v>
                </c:pt>
                <c:pt idx="3">
                  <c:v>11.470588235294118</c:v>
                </c:pt>
                <c:pt idx="4">
                  <c:v>11.085714285714285</c:v>
                </c:pt>
                <c:pt idx="5">
                  <c:v>10.64516129032258</c:v>
                </c:pt>
                <c:pt idx="6">
                  <c:v>9.764705882352942</c:v>
                </c:pt>
                <c:pt idx="7">
                  <c:v>9.7567567567567561</c:v>
                </c:pt>
                <c:pt idx="8">
                  <c:v>9.2857142857142865</c:v>
                </c:pt>
                <c:pt idx="9">
                  <c:v>8.7586206896551726</c:v>
                </c:pt>
                <c:pt idx="10">
                  <c:v>8.1724137931034484</c:v>
                </c:pt>
                <c:pt idx="11">
                  <c:v>7.7272727272727275</c:v>
                </c:pt>
                <c:pt idx="12">
                  <c:v>7.2692307692307701</c:v>
                </c:pt>
                <c:pt idx="1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D-473E-986F-070B7A29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Hackathon'!$A$3:$A$19</c:f>
              <c:strCache>
                <c:ptCount val="17"/>
                <c:pt idx="0">
                  <c:v>Identifying bug-inducing code changes (WMO)</c:v>
                </c:pt>
                <c:pt idx="1">
                  <c:v>Test case dependencies (WMO)</c:v>
                </c:pt>
                <c:pt idx="2">
                  <c:v>Modeling recommendations and process mining for system architecture descriptions (VCE)</c:v>
                </c:pt>
                <c:pt idx="3">
                  <c:v>Continuous delivery of FMU (VCE)</c:v>
                </c:pt>
                <c:pt idx="4">
                  <c:v>Architecture optimization (VCE/AVL)</c:v>
                </c:pt>
                <c:pt idx="5">
                  <c:v>Learning-based fuzzing of AGL (AVL)</c:v>
                </c:pt>
                <c:pt idx="6">
                  <c:v>Testing ADAS functions (AVL)</c:v>
                </c:pt>
                <c:pt idx="7">
                  <c:v>Requirements analysis, processing and response (ALSTOM/BT)</c:v>
                </c:pt>
                <c:pt idx="8">
                  <c:v>Automatic parametrization of PS controllers (ALSTOM/BT)</c:v>
                </c:pt>
                <c:pt idx="9">
                  <c:v>Monitoring and modelling for a smart platform (PRO)</c:v>
                </c:pt>
                <c:pt idx="10">
                  <c:v>Adoption AI/ML techniques for image processing in the automotive context (ABI)</c:v>
                </c:pt>
                <c:pt idx="11">
                  <c:v>Optimization of Development Processes (AVL)</c:v>
                </c:pt>
                <c:pt idx="12">
                  <c:v>Model Based Testing of an Autonomous Driving System (AVL)</c:v>
                </c:pt>
                <c:pt idx="13">
                  <c:v>Transforming Formal Specifications to Application Code for Railways Cyber Physical Systems (CSY)</c:v>
                </c:pt>
                <c:pt idx="14">
                  <c:v>Power-aware radar configuration tuning (CAM)</c:v>
                </c:pt>
                <c:pt idx="15">
                  <c:v>Design choice exploration/verification (TEK)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'3rd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7FB-9B3C-A68A396864B9}"/>
            </c:ext>
          </c:extLst>
        </c:ser>
        <c:ser>
          <c:idx val="1"/>
          <c:order val="1"/>
          <c:tx>
            <c:strRef>
              <c:f>'3rd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Hackathon'!$E$3:$E$19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C-47FB-9B3C-A68A396864B9}"/>
            </c:ext>
          </c:extLst>
        </c:ser>
        <c:ser>
          <c:idx val="2"/>
          <c:order val="2"/>
          <c:tx>
            <c:strRef>
              <c:f>'3rd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Hackathon'!$F$3:$F$19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C-47FB-9B3C-A68A396864B9}"/>
            </c:ext>
          </c:extLst>
        </c:ser>
        <c:ser>
          <c:idx val="3"/>
          <c:order val="3"/>
          <c:tx>
            <c:strRef>
              <c:f>'3rd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C-47FB-9B3C-A68A396864B9}"/>
            </c:ext>
          </c:extLst>
        </c:ser>
        <c:ser>
          <c:idx val="4"/>
          <c:order val="4"/>
          <c:tx>
            <c:strRef>
              <c:f>'3rd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Hackathon'!$N$3:$N$19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C-47FB-9B3C-A68A3968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'3rd Hackathon'!$I$23:$I$39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D-42EB-8152-EC271E71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Hackathon'!$Y$3:$Y$19</c:f>
              <c:numCache>
                <c:formatCode>General</c:formatCode>
                <c:ptCount val="17"/>
                <c:pt idx="0">
                  <c:v>4.333333333333333</c:v>
                </c:pt>
                <c:pt idx="1">
                  <c:v>4.2105263157894735</c:v>
                </c:pt>
                <c:pt idx="2">
                  <c:v>4</c:v>
                </c:pt>
                <c:pt idx="3">
                  <c:v>4.0294117647058822</c:v>
                </c:pt>
                <c:pt idx="4">
                  <c:v>3.7714285714285714</c:v>
                </c:pt>
                <c:pt idx="5">
                  <c:v>4.0555555555555554</c:v>
                </c:pt>
                <c:pt idx="6">
                  <c:v>3.9375</c:v>
                </c:pt>
                <c:pt idx="7">
                  <c:v>3.9090909090000001</c:v>
                </c:pt>
                <c:pt idx="8">
                  <c:v>3.3870967741935485</c:v>
                </c:pt>
                <c:pt idx="9">
                  <c:v>3.5151515151515151</c:v>
                </c:pt>
                <c:pt idx="10">
                  <c:v>3.5428571428571427</c:v>
                </c:pt>
                <c:pt idx="11">
                  <c:v>3.4375</c:v>
                </c:pt>
                <c:pt idx="12">
                  <c:v>3.269230769</c:v>
                </c:pt>
                <c:pt idx="13">
                  <c:v>3.08</c:v>
                </c:pt>
                <c:pt idx="14">
                  <c:v>2.9047619047619047</c:v>
                </c:pt>
                <c:pt idx="15">
                  <c:v>3.7142857142857144</c:v>
                </c:pt>
                <c:pt idx="16">
                  <c:v>3.3157894736842106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BEE-9190-E0C4944247F8}"/>
            </c:ext>
          </c:extLst>
        </c:ser>
        <c:ser>
          <c:idx val="1"/>
          <c:order val="1"/>
          <c:tx>
            <c:strRef>
              <c:f>'3rd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Hackathon'!$Z$3:$Z$19</c:f>
              <c:numCache>
                <c:formatCode>General</c:formatCode>
                <c:ptCount val="17"/>
                <c:pt idx="0">
                  <c:v>4.1388888888888893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4.0571428571428569</c:v>
                </c:pt>
                <c:pt idx="5">
                  <c:v>4.0277777777777777</c:v>
                </c:pt>
                <c:pt idx="6">
                  <c:v>3.90625</c:v>
                </c:pt>
                <c:pt idx="7">
                  <c:v>3.863636364</c:v>
                </c:pt>
                <c:pt idx="8">
                  <c:v>3.5806451612903225</c:v>
                </c:pt>
                <c:pt idx="9">
                  <c:v>3.4545454545454546</c:v>
                </c:pt>
                <c:pt idx="10">
                  <c:v>3.4</c:v>
                </c:pt>
                <c:pt idx="11">
                  <c:v>3.53125</c:v>
                </c:pt>
                <c:pt idx="12">
                  <c:v>3.0370370370000002</c:v>
                </c:pt>
                <c:pt idx="13">
                  <c:v>3.4</c:v>
                </c:pt>
                <c:pt idx="14">
                  <c:v>3.4761904761904763</c:v>
                </c:pt>
                <c:pt idx="15">
                  <c:v>3</c:v>
                </c:pt>
                <c:pt idx="16">
                  <c:v>2.6842105263157894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BEE-9190-E0C4944247F8}"/>
            </c:ext>
          </c:extLst>
        </c:ser>
        <c:ser>
          <c:idx val="2"/>
          <c:order val="2"/>
          <c:tx>
            <c:strRef>
              <c:f>'3rd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Hackathon'!$AA$3:$AA$19</c:f>
              <c:numCache>
                <c:formatCode>General</c:formatCode>
                <c:ptCount val="17"/>
                <c:pt idx="0">
                  <c:v>4</c:v>
                </c:pt>
                <c:pt idx="1">
                  <c:v>4.2894736842105265</c:v>
                </c:pt>
                <c:pt idx="2">
                  <c:v>4</c:v>
                </c:pt>
                <c:pt idx="3">
                  <c:v>3.7352941176470589</c:v>
                </c:pt>
                <c:pt idx="4">
                  <c:v>3.7428571428571429</c:v>
                </c:pt>
                <c:pt idx="5">
                  <c:v>3.8888888888888888</c:v>
                </c:pt>
                <c:pt idx="6">
                  <c:v>3.78125</c:v>
                </c:pt>
                <c:pt idx="7">
                  <c:v>3.6818181820000002</c:v>
                </c:pt>
                <c:pt idx="8">
                  <c:v>3.064516129032258</c:v>
                </c:pt>
                <c:pt idx="9">
                  <c:v>3.2424242424242422</c:v>
                </c:pt>
                <c:pt idx="10">
                  <c:v>3.2857142857142856</c:v>
                </c:pt>
                <c:pt idx="11">
                  <c:v>3.375</c:v>
                </c:pt>
                <c:pt idx="12">
                  <c:v>2.9629629629999998</c:v>
                </c:pt>
                <c:pt idx="13">
                  <c:v>3.28</c:v>
                </c:pt>
                <c:pt idx="14">
                  <c:v>2.8571428571428572</c:v>
                </c:pt>
                <c:pt idx="15">
                  <c:v>2.3571428571428572</c:v>
                </c:pt>
                <c:pt idx="16">
                  <c:v>2.6315789473684212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BEE-9190-E0C4944247F8}"/>
            </c:ext>
          </c:extLst>
        </c:ser>
        <c:ser>
          <c:idx val="3"/>
          <c:order val="3"/>
          <c:tx>
            <c:strRef>
              <c:f>'3rd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Hackathon'!$AB$3:$AB$19</c:f>
              <c:numCache>
                <c:formatCode>General</c:formatCode>
                <c:ptCount val="17"/>
                <c:pt idx="0">
                  <c:v>3.9166666666666665</c:v>
                </c:pt>
                <c:pt idx="1">
                  <c:v>3.2894736842105261</c:v>
                </c:pt>
                <c:pt idx="2">
                  <c:v>4</c:v>
                </c:pt>
                <c:pt idx="3">
                  <c:v>3.5882352941176472</c:v>
                </c:pt>
                <c:pt idx="4">
                  <c:v>3.7428571428571429</c:v>
                </c:pt>
                <c:pt idx="5">
                  <c:v>3.25</c:v>
                </c:pt>
                <c:pt idx="6">
                  <c:v>3.28125</c:v>
                </c:pt>
                <c:pt idx="7">
                  <c:v>3.4090909090000001</c:v>
                </c:pt>
                <c:pt idx="8">
                  <c:v>3.4516129032258065</c:v>
                </c:pt>
                <c:pt idx="9">
                  <c:v>2.7878787878787881</c:v>
                </c:pt>
                <c:pt idx="10">
                  <c:v>2.6666666666666665</c:v>
                </c:pt>
                <c:pt idx="11">
                  <c:v>2.393939393939394</c:v>
                </c:pt>
                <c:pt idx="12">
                  <c:v>2.7407407410000002</c:v>
                </c:pt>
                <c:pt idx="13">
                  <c:v>2.16</c:v>
                </c:pt>
                <c:pt idx="14">
                  <c:v>2.0952380952380953</c:v>
                </c:pt>
                <c:pt idx="15">
                  <c:v>2</c:v>
                </c:pt>
                <c:pt idx="16">
                  <c:v>2.1578947368421053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BEE-9190-E0C4944247F8}"/>
            </c:ext>
          </c:extLst>
        </c:ser>
        <c:ser>
          <c:idx val="4"/>
          <c:order val="4"/>
          <c:tx>
            <c:strRef>
              <c:f>'3rd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Hackathon'!$AC$3:$AC$19</c:f>
              <c:numCache>
                <c:formatCode>General</c:formatCode>
                <c:ptCount val="17"/>
                <c:pt idx="0">
                  <c:v>16.388888888888889</c:v>
                </c:pt>
                <c:pt idx="1">
                  <c:v>16.289473684210527</c:v>
                </c:pt>
                <c:pt idx="2">
                  <c:v>16</c:v>
                </c:pt>
                <c:pt idx="3">
                  <c:v>15.352941176470589</c:v>
                </c:pt>
                <c:pt idx="4">
                  <c:v>15.314285714285713</c:v>
                </c:pt>
                <c:pt idx="5">
                  <c:v>15.222222222222221</c:v>
                </c:pt>
                <c:pt idx="6">
                  <c:v>14.90625</c:v>
                </c:pt>
                <c:pt idx="7" formatCode="#,##0">
                  <c:v>14.863636364</c:v>
                </c:pt>
                <c:pt idx="8">
                  <c:v>13.483870967741934</c:v>
                </c:pt>
                <c:pt idx="9">
                  <c:v>13</c:v>
                </c:pt>
                <c:pt idx="10">
                  <c:v>12.895238095238094</c:v>
                </c:pt>
                <c:pt idx="11">
                  <c:v>12.737689393939394</c:v>
                </c:pt>
                <c:pt idx="12" formatCode="#,##0">
                  <c:v>12.00997151</c:v>
                </c:pt>
                <c:pt idx="13">
                  <c:v>11.92</c:v>
                </c:pt>
                <c:pt idx="14">
                  <c:v>11.333333333333334</c:v>
                </c:pt>
                <c:pt idx="15">
                  <c:v>11.071428571428571</c:v>
                </c:pt>
                <c:pt idx="16">
                  <c:v>10.789473684210527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BEE-9190-E0C49442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16</xdr:row>
      <xdr:rowOff>18570</xdr:rowOff>
    </xdr:from>
    <xdr:to>
      <xdr:col>15</xdr:col>
      <xdr:colOff>738188</xdr:colOff>
      <xdr:row>39</xdr:row>
      <xdr:rowOff>174306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34BB6C-A645-2202-0F2A-10C3B1E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22112</xdr:colOff>
      <xdr:row>15</xdr:row>
      <xdr:rowOff>116678</xdr:rowOff>
    </xdr:from>
    <xdr:to>
      <xdr:col>28</xdr:col>
      <xdr:colOff>17417</xdr:colOff>
      <xdr:row>45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6AD9B3-60A4-BF11-D5B5-EB881F48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87357</xdr:colOff>
      <xdr:row>16</xdr:row>
      <xdr:rowOff>0</xdr:rowOff>
    </xdr:from>
    <xdr:to>
      <xdr:col>6</xdr:col>
      <xdr:colOff>489857</xdr:colOff>
      <xdr:row>43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FA4864-1DDF-4FB0-A685-1D0926A1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283573</xdr:colOff>
      <xdr:row>17</xdr:row>
      <xdr:rowOff>21228</xdr:rowOff>
    </xdr:from>
    <xdr:to>
      <xdr:col>6</xdr:col>
      <xdr:colOff>666750</xdr:colOff>
      <xdr:row>44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94D40C-24FF-40A9-9CCC-AA173F9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1385207</xdr:colOff>
      <xdr:row>19</xdr:row>
      <xdr:rowOff>5985</xdr:rowOff>
    </xdr:from>
    <xdr:to>
      <xdr:col>17</xdr:col>
      <xdr:colOff>25038</xdr:colOff>
      <xdr:row>43</xdr:row>
      <xdr:rowOff>108856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9D4BD5-0979-4BE0-8ADC-F91CBB16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21500</xdr:colOff>
      <xdr:row>17</xdr:row>
      <xdr:rowOff>52522</xdr:rowOff>
    </xdr:from>
    <xdr:to>
      <xdr:col>29</xdr:col>
      <xdr:colOff>17417</xdr:colOff>
      <xdr:row>50</xdr:row>
      <xdr:rowOff>120560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827E0A-58B9-4CA2-8630-53FFA4F3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40819</xdr:rowOff>
    </xdr:from>
    <xdr:to>
      <xdr:col>5</xdr:col>
      <xdr:colOff>857250</xdr:colOff>
      <xdr:row>58</xdr:row>
      <xdr:rowOff>198391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AA183-F2E6-4E56-B3E8-22D0BB74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993321</xdr:colOff>
      <xdr:row>22</xdr:row>
      <xdr:rowOff>95250</xdr:rowOff>
    </xdr:from>
    <xdr:to>
      <xdr:col>14</xdr:col>
      <xdr:colOff>1013733</xdr:colOff>
      <xdr:row>48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DA8F28-1432-4010-9891-C72C0BAF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22</xdr:row>
      <xdr:rowOff>0</xdr:rowOff>
    </xdr:from>
    <xdr:to>
      <xdr:col>28</xdr:col>
      <xdr:colOff>367393</xdr:colOff>
      <xdr:row>57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743A46-8357-493E-973D-FD0A0131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16</xdr:row>
      <xdr:rowOff>190501</xdr:rowOff>
    </xdr:from>
    <xdr:to>
      <xdr:col>6</xdr:col>
      <xdr:colOff>281940</xdr:colOff>
      <xdr:row>44</xdr:row>
      <xdr:rowOff>27215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4D2184-13BA-4CC4-B863-695FEABD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721179</xdr:colOff>
      <xdr:row>18</xdr:row>
      <xdr:rowOff>27214</xdr:rowOff>
    </xdr:from>
    <xdr:to>
      <xdr:col>14</xdr:col>
      <xdr:colOff>47626</xdr:colOff>
      <xdr:row>43</xdr:row>
      <xdr:rowOff>119743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8AC677-7B7D-4FD2-B531-2BE735CA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81643</xdr:colOff>
      <xdr:row>18</xdr:row>
      <xdr:rowOff>13607</xdr:rowOff>
    </xdr:from>
    <xdr:to>
      <xdr:col>27</xdr:col>
      <xdr:colOff>1203417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E31F2D-6CE4-47BA-B9AB-B8A66C59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421821</xdr:colOff>
      <xdr:row>20</xdr:row>
      <xdr:rowOff>0</xdr:rowOff>
    </xdr:from>
    <xdr:to>
      <xdr:col>5</xdr:col>
      <xdr:colOff>554083</xdr:colOff>
      <xdr:row>47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01F924-E40A-4C2E-8022-4088590A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966107</xdr:colOff>
      <xdr:row>22</xdr:row>
      <xdr:rowOff>13607</xdr:rowOff>
    </xdr:from>
    <xdr:to>
      <xdr:col>14</xdr:col>
      <xdr:colOff>867865</xdr:colOff>
      <xdr:row>47</xdr:row>
      <xdr:rowOff>87085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252B2A-B910-4A12-B8F0-44DCEE54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163286</xdr:colOff>
      <xdr:row>21</xdr:row>
      <xdr:rowOff>27214</xdr:rowOff>
    </xdr:from>
    <xdr:to>
      <xdr:col>26</xdr:col>
      <xdr:colOff>818607</xdr:colOff>
      <xdr:row>57</xdr:row>
      <xdr:rowOff>9797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9227C6F-CFC7-4270-93EC-0A405264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126921</xdr:colOff>
      <xdr:row>15</xdr:row>
      <xdr:rowOff>144779</xdr:rowOff>
    </xdr:from>
    <xdr:to>
      <xdr:col>19</xdr:col>
      <xdr:colOff>454342</xdr:colOff>
      <xdr:row>32</xdr:row>
      <xdr:rowOff>83343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4959F1-6D62-A8A4-D09A-6F4FDA66C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91441</xdr:colOff>
      <xdr:row>33</xdr:row>
      <xdr:rowOff>69533</xdr:rowOff>
    </xdr:from>
    <xdr:to>
      <xdr:col>19</xdr:col>
      <xdr:colOff>420767</xdr:colOff>
      <xdr:row>50</xdr:row>
      <xdr:rowOff>71438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8CFCB4-094F-4C5A-9951-88CC2571A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107155</xdr:colOff>
      <xdr:row>53</xdr:row>
      <xdr:rowOff>62865</xdr:rowOff>
    </xdr:from>
    <xdr:to>
      <xdr:col>19</xdr:col>
      <xdr:colOff>412432</xdr:colOff>
      <xdr:row>70</xdr:row>
      <xdr:rowOff>61436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68D708-08D1-C887-5E45-73A3AEFC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71</xdr:row>
      <xdr:rowOff>161924</xdr:rowOff>
    </xdr:from>
    <xdr:to>
      <xdr:col>16</xdr:col>
      <xdr:colOff>361950</xdr:colOff>
      <xdr:row>86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94D834-1FCE-30CF-3868-3EA0610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31</xdr:row>
      <xdr:rowOff>135255</xdr:rowOff>
    </xdr:from>
    <xdr:to>
      <xdr:col>23</xdr:col>
      <xdr:colOff>361950</xdr:colOff>
      <xdr:row>48</xdr:row>
      <xdr:rowOff>2381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FBF45-B0B3-449C-9A5E-19D6398E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48</xdr:row>
      <xdr:rowOff>0</xdr:rowOff>
    </xdr:from>
    <xdr:to>
      <xdr:col>23</xdr:col>
      <xdr:colOff>369569</xdr:colOff>
      <xdr:row>64</xdr:row>
      <xdr:rowOff>92392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6DC7-39F3-43AB-B213-F02E68C01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66</xdr:row>
      <xdr:rowOff>15240</xdr:rowOff>
    </xdr:from>
    <xdr:to>
      <xdr:col>23</xdr:col>
      <xdr:colOff>361950</xdr:colOff>
      <xdr:row>82</xdr:row>
      <xdr:rowOff>111918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ED12BD-55C6-424D-9833-E8BC48A4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892629</xdr:colOff>
      <xdr:row>49</xdr:row>
      <xdr:rowOff>119743</xdr:rowOff>
    </xdr:from>
    <xdr:to>
      <xdr:col>18</xdr:col>
      <xdr:colOff>783770</xdr:colOff>
      <xdr:row>72</xdr:row>
      <xdr:rowOff>91169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898D64-9CBE-CB5B-070F-7E43B545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66673</xdr:colOff>
      <xdr:row>0</xdr:row>
      <xdr:rowOff>152399</xdr:rowOff>
    </xdr:from>
    <xdr:to>
      <xdr:col>27</xdr:col>
      <xdr:colOff>185056</xdr:colOff>
      <xdr:row>23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DC7066-5678-DC86-9423-99802069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500744</xdr:colOff>
      <xdr:row>0</xdr:row>
      <xdr:rowOff>119742</xdr:rowOff>
    </xdr:from>
    <xdr:to>
      <xdr:col>36</xdr:col>
      <xdr:colOff>619127</xdr:colOff>
      <xdr:row>23</xdr:row>
      <xdr:rowOff>5442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4F1EA2-940D-4012-AACC-B86A409D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108857</xdr:colOff>
      <xdr:row>24</xdr:row>
      <xdr:rowOff>163284</xdr:rowOff>
    </xdr:from>
    <xdr:to>
      <xdr:col>28</xdr:col>
      <xdr:colOff>522513</xdr:colOff>
      <xdr:row>47</xdr:row>
      <xdr:rowOff>48985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1BA78E-AFCC-4951-BAFC-46DEBD6E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816429</xdr:colOff>
      <xdr:row>24</xdr:row>
      <xdr:rowOff>174172</xdr:rowOff>
    </xdr:from>
    <xdr:to>
      <xdr:col>39</xdr:col>
      <xdr:colOff>359227</xdr:colOff>
      <xdr:row>47</xdr:row>
      <xdr:rowOff>59873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F97400-2398-4C77-BBE7-4769EEA2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642257</xdr:colOff>
      <xdr:row>25</xdr:row>
      <xdr:rowOff>65315</xdr:rowOff>
    </xdr:from>
    <xdr:to>
      <xdr:col>50</xdr:col>
      <xdr:colOff>185056</xdr:colOff>
      <xdr:row>47</xdr:row>
      <xdr:rowOff>146958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4BD999-8A68-4854-AE2C-CE7FE6AD6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1173480</xdr:colOff>
      <xdr:row>25</xdr:row>
      <xdr:rowOff>118110</xdr:rowOff>
    </xdr:from>
    <xdr:to>
      <xdr:col>7</xdr:col>
      <xdr:colOff>0</xdr:colOff>
      <xdr:row>42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F483C5-E539-EAA6-B617-AD1FD0E8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0"/>
  <sheetViews>
    <sheetView zoomScale="70" zoomScaleNormal="70" workbookViewId="0">
      <selection activeCell="C53" sqref="C53"/>
    </sheetView>
  </sheetViews>
  <sheetFormatPr defaultColWidth="12.6640625" defaultRowHeight="15.75" customHeight="1"/>
  <cols>
    <col min="1" max="1" width="39.88671875" bestFit="1" customWidth="1"/>
    <col min="2" max="2" width="14.44140625" customWidth="1"/>
    <col min="3" max="3" width="14.5546875" bestFit="1" customWidth="1"/>
    <col min="4" max="4" width="14" bestFit="1" customWidth="1"/>
    <col min="5" max="5" width="12.6640625" bestFit="1" customWidth="1"/>
    <col min="6" max="6" width="13.44140625" bestFit="1" customWidth="1"/>
    <col min="7" max="7" width="9.88671875" bestFit="1" customWidth="1"/>
    <col min="8" max="8" width="28.77734375" bestFit="1" customWidth="1"/>
    <col min="9" max="9" width="23" bestFit="1" customWidth="1"/>
    <col min="10" max="10" width="23" customWidth="1"/>
    <col min="11" max="11" width="16.21875" customWidth="1"/>
    <col min="12" max="12" width="18.5546875" bestFit="1" customWidth="1"/>
    <col min="13" max="13" width="17.88671875" bestFit="1" customWidth="1"/>
    <col min="14" max="14" width="7.6640625" bestFit="1" customWidth="1"/>
    <col min="15" max="15" width="19.6640625" customWidth="1"/>
    <col min="16" max="16" width="21.109375" customWidth="1"/>
    <col min="17" max="17" width="11.77734375" bestFit="1" customWidth="1"/>
    <col min="18" max="18" width="20.44140625" customWidth="1"/>
    <col min="19" max="19" width="5.77734375" bestFit="1" customWidth="1"/>
    <col min="20" max="20" width="8.5546875" bestFit="1" customWidth="1"/>
    <col min="21" max="21" width="10.5546875" bestFit="1" customWidth="1"/>
    <col min="23" max="23" width="40.44140625" bestFit="1" customWidth="1"/>
    <col min="24" max="24" width="19.6640625" bestFit="1" customWidth="1"/>
    <col min="25" max="25" width="21.109375" bestFit="1" customWidth="1"/>
    <col min="26" max="26" width="11.77734375" bestFit="1" customWidth="1"/>
    <col min="27" max="27" width="18.88671875" bestFit="1" customWidth="1"/>
  </cols>
  <sheetData>
    <row r="1" spans="1:28" ht="13.8">
      <c r="A1" s="58" t="s">
        <v>0</v>
      </c>
      <c r="B1" s="108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0" t="s">
        <v>123</v>
      </c>
      <c r="P1" s="101"/>
      <c r="Q1" s="101"/>
      <c r="R1" s="101"/>
      <c r="S1" s="70" t="s">
        <v>9</v>
      </c>
      <c r="T1" s="60" t="s">
        <v>3</v>
      </c>
      <c r="U1" s="60" t="s">
        <v>4</v>
      </c>
    </row>
    <row r="2" spans="1:28" ht="15.75" customHeight="1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03"/>
      <c r="J2" s="103"/>
      <c r="K2" s="103"/>
      <c r="L2" s="103"/>
      <c r="M2" s="104"/>
      <c r="N2" s="62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1"/>
      <c r="T2" s="61" t="s">
        <v>11</v>
      </c>
      <c r="U2" s="61"/>
      <c r="W2" s="1" t="s">
        <v>0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ht="15.75" customHeight="1">
      <c r="A3" s="26" t="s">
        <v>69</v>
      </c>
      <c r="B3" s="26" t="s">
        <v>61</v>
      </c>
      <c r="C3" s="3">
        <v>1</v>
      </c>
      <c r="D3" s="3">
        <v>1</v>
      </c>
      <c r="E3" s="3">
        <v>3</v>
      </c>
      <c r="F3" s="3">
        <v>4</v>
      </c>
      <c r="G3" s="29">
        <v>1</v>
      </c>
      <c r="H3" s="35" t="s">
        <v>21</v>
      </c>
      <c r="I3" s="35" t="s">
        <v>16</v>
      </c>
      <c r="J3" s="35" t="s">
        <v>18</v>
      </c>
      <c r="K3" s="35" t="s">
        <v>19</v>
      </c>
      <c r="L3" s="35" t="s">
        <v>20</v>
      </c>
      <c r="M3" s="35" t="s">
        <v>23</v>
      </c>
      <c r="N3" s="24">
        <f>COUNTA(I3:M3)</f>
        <v>5</v>
      </c>
      <c r="O3" s="18">
        <v>3.8</v>
      </c>
      <c r="P3" s="18">
        <v>4.3</v>
      </c>
      <c r="Q3" s="18">
        <v>3.7</v>
      </c>
      <c r="R3" s="18">
        <v>3.4</v>
      </c>
      <c r="S3" s="17">
        <f>SUM(O3:R3)</f>
        <v>15.200000000000001</v>
      </c>
      <c r="T3" s="3">
        <v>5</v>
      </c>
      <c r="U3" s="3" t="s">
        <v>12</v>
      </c>
      <c r="V3" s="4">
        <v>1</v>
      </c>
      <c r="W3" s="26" t="s">
        <v>70</v>
      </c>
      <c r="X3" s="18">
        <v>4.9000000000000004</v>
      </c>
      <c r="Y3" s="18">
        <v>5.0999999999999996</v>
      </c>
      <c r="Z3" s="18">
        <v>4.8</v>
      </c>
      <c r="AA3" s="18">
        <v>4.0999999999999996</v>
      </c>
      <c r="AB3" s="17">
        <f t="shared" ref="AB3:AB14" si="0">SUM(X3:AA3)</f>
        <v>18.899999999999999</v>
      </c>
    </row>
    <row r="4" spans="1:28" ht="15.75" customHeight="1">
      <c r="A4" s="26" t="s">
        <v>70</v>
      </c>
      <c r="B4" t="s">
        <v>59</v>
      </c>
      <c r="C4" s="3">
        <v>1</v>
      </c>
      <c r="D4" s="3">
        <v>2</v>
      </c>
      <c r="E4" s="3">
        <v>3</v>
      </c>
      <c r="F4" s="3">
        <v>4</v>
      </c>
      <c r="G4" s="29">
        <v>2</v>
      </c>
      <c r="H4" s="35" t="s">
        <v>13</v>
      </c>
      <c r="I4" s="35"/>
      <c r="J4" s="35"/>
      <c r="K4" s="35"/>
      <c r="L4" s="35"/>
      <c r="M4" s="35"/>
      <c r="N4" s="21">
        <f t="shared" ref="N4:N14" si="1">COUNTA(I4:M4)</f>
        <v>0</v>
      </c>
      <c r="O4" s="19">
        <v>4.9000000000000004</v>
      </c>
      <c r="P4" s="19">
        <v>5.0999999999999996</v>
      </c>
      <c r="Q4" s="19">
        <v>4.8</v>
      </c>
      <c r="R4" s="19">
        <v>4.0999999999999996</v>
      </c>
      <c r="S4" s="17">
        <f t="shared" ref="S4:S14" si="2">SUM(O4:R4)</f>
        <v>18.899999999999999</v>
      </c>
      <c r="T4" s="3">
        <v>1</v>
      </c>
      <c r="U4" s="3" t="s">
        <v>12</v>
      </c>
      <c r="V4" s="4">
        <v>2</v>
      </c>
      <c r="W4" s="26" t="s">
        <v>74</v>
      </c>
      <c r="X4" s="19">
        <v>4.2</v>
      </c>
      <c r="Y4" s="19">
        <v>4.3</v>
      </c>
      <c r="Z4" s="19">
        <v>3.7</v>
      </c>
      <c r="AA4" s="19">
        <v>3.4</v>
      </c>
      <c r="AB4" s="17">
        <f t="shared" si="0"/>
        <v>15.6</v>
      </c>
    </row>
    <row r="5" spans="1:28" ht="15.75" customHeight="1">
      <c r="A5" s="26" t="s">
        <v>71</v>
      </c>
      <c r="B5" s="26" t="s">
        <v>66</v>
      </c>
      <c r="C5" s="3">
        <v>1</v>
      </c>
      <c r="D5" s="3">
        <v>2</v>
      </c>
      <c r="E5" s="3">
        <v>2</v>
      </c>
      <c r="F5" s="3">
        <v>4</v>
      </c>
      <c r="G5" s="29">
        <v>2</v>
      </c>
      <c r="H5" s="35" t="s">
        <v>21</v>
      </c>
      <c r="I5" s="35" t="s">
        <v>35</v>
      </c>
      <c r="J5" s="35" t="s">
        <v>17</v>
      </c>
      <c r="K5" s="35"/>
      <c r="L5" s="35"/>
      <c r="M5" s="35"/>
      <c r="N5" s="21">
        <f t="shared" si="1"/>
        <v>2</v>
      </c>
      <c r="O5" s="19">
        <v>3.4</v>
      </c>
      <c r="P5" s="19">
        <v>3.6</v>
      </c>
      <c r="Q5" s="19">
        <v>3.3</v>
      </c>
      <c r="R5" s="19">
        <v>2.9</v>
      </c>
      <c r="S5" s="17">
        <f t="shared" si="2"/>
        <v>13.200000000000001</v>
      </c>
      <c r="T5" s="3">
        <v>9</v>
      </c>
      <c r="U5" s="3" t="s">
        <v>12</v>
      </c>
      <c r="V5" s="4">
        <v>3</v>
      </c>
      <c r="W5" s="26" t="s">
        <v>51</v>
      </c>
      <c r="X5" s="19">
        <v>4.3</v>
      </c>
      <c r="Y5" s="19">
        <v>3.7</v>
      </c>
      <c r="Z5" s="19">
        <v>4.0999999999999996</v>
      </c>
      <c r="AA5" s="19">
        <v>3.4</v>
      </c>
      <c r="AB5" s="17">
        <f t="shared" si="0"/>
        <v>15.5</v>
      </c>
    </row>
    <row r="6" spans="1:28" ht="15.75" customHeight="1">
      <c r="A6" s="26" t="s">
        <v>72</v>
      </c>
      <c r="B6" s="26" t="s">
        <v>63</v>
      </c>
      <c r="C6" s="3">
        <v>1</v>
      </c>
      <c r="D6" s="3">
        <v>3</v>
      </c>
      <c r="E6" s="3">
        <v>2</v>
      </c>
      <c r="F6" s="3">
        <v>2</v>
      </c>
      <c r="G6" s="29">
        <v>2</v>
      </c>
      <c r="H6" s="35" t="s">
        <v>21</v>
      </c>
      <c r="I6" s="35" t="s">
        <v>35</v>
      </c>
      <c r="J6" s="35"/>
      <c r="K6" s="35"/>
      <c r="L6" s="35"/>
      <c r="M6" s="35"/>
      <c r="N6" s="21">
        <f t="shared" si="1"/>
        <v>1</v>
      </c>
      <c r="O6" s="19">
        <v>4.4000000000000004</v>
      </c>
      <c r="P6" s="19">
        <v>4.0999999999999996</v>
      </c>
      <c r="Q6" s="19">
        <v>3.3</v>
      </c>
      <c r="R6" s="19">
        <v>3.2</v>
      </c>
      <c r="S6" s="17">
        <f t="shared" si="2"/>
        <v>15</v>
      </c>
      <c r="T6" s="3">
        <v>6</v>
      </c>
      <c r="U6" s="3" t="s">
        <v>12</v>
      </c>
      <c r="V6" s="4">
        <v>4</v>
      </c>
      <c r="W6" s="26" t="s">
        <v>75</v>
      </c>
      <c r="X6" s="19">
        <v>3.5</v>
      </c>
      <c r="Y6" s="19">
        <v>4.3</v>
      </c>
      <c r="Z6" s="19">
        <v>3.8</v>
      </c>
      <c r="AA6" s="19">
        <v>3.8</v>
      </c>
      <c r="AB6" s="17">
        <f t="shared" si="0"/>
        <v>15.399999999999999</v>
      </c>
    </row>
    <row r="7" spans="1:28" ht="15.75" customHeight="1">
      <c r="A7" s="26" t="s">
        <v>73</v>
      </c>
      <c r="B7" s="26" t="s">
        <v>68</v>
      </c>
      <c r="C7" s="3">
        <v>1</v>
      </c>
      <c r="D7" s="3">
        <v>1</v>
      </c>
      <c r="E7" s="3">
        <v>1</v>
      </c>
      <c r="F7" s="3">
        <v>1</v>
      </c>
      <c r="G7" s="29">
        <v>1</v>
      </c>
      <c r="H7" s="35" t="s">
        <v>13</v>
      </c>
      <c r="I7" s="35"/>
      <c r="J7" s="35"/>
      <c r="K7" s="35"/>
      <c r="L7" s="35"/>
      <c r="M7" s="35"/>
      <c r="N7" s="21">
        <f t="shared" si="1"/>
        <v>0</v>
      </c>
      <c r="O7" s="19">
        <v>3.3</v>
      </c>
      <c r="P7" s="19">
        <v>3.8</v>
      </c>
      <c r="Q7" s="19">
        <v>3.3</v>
      </c>
      <c r="R7" s="19">
        <v>3.4</v>
      </c>
      <c r="S7" s="17">
        <f t="shared" si="2"/>
        <v>13.799999999999999</v>
      </c>
      <c r="T7" s="3">
        <v>8</v>
      </c>
      <c r="U7" s="3" t="s">
        <v>12</v>
      </c>
      <c r="V7" s="4">
        <v>5</v>
      </c>
      <c r="W7" s="26" t="s">
        <v>69</v>
      </c>
      <c r="X7" s="19">
        <v>3.8</v>
      </c>
      <c r="Y7" s="19">
        <v>4.3</v>
      </c>
      <c r="Z7" s="19">
        <v>3.7</v>
      </c>
      <c r="AA7" s="19">
        <v>3.4</v>
      </c>
      <c r="AB7" s="17">
        <f t="shared" si="0"/>
        <v>15.200000000000001</v>
      </c>
    </row>
    <row r="8" spans="1:28" ht="15.75" customHeight="1">
      <c r="A8" s="26" t="s">
        <v>74</v>
      </c>
      <c r="B8" s="26" t="s">
        <v>62</v>
      </c>
      <c r="C8" s="3">
        <v>1</v>
      </c>
      <c r="D8" s="3">
        <v>2</v>
      </c>
      <c r="E8" s="3">
        <v>5</v>
      </c>
      <c r="F8" s="3">
        <v>12</v>
      </c>
      <c r="G8" s="29">
        <v>5</v>
      </c>
      <c r="H8" s="35" t="s">
        <v>22</v>
      </c>
      <c r="I8" s="35" t="s">
        <v>21</v>
      </c>
      <c r="J8" s="35" t="s">
        <v>35</v>
      </c>
      <c r="K8" s="35"/>
      <c r="L8" s="35"/>
      <c r="M8" s="35"/>
      <c r="N8" s="21">
        <f t="shared" si="1"/>
        <v>2</v>
      </c>
      <c r="O8" s="19">
        <v>4.2</v>
      </c>
      <c r="P8" s="19">
        <v>4.3</v>
      </c>
      <c r="Q8" s="19">
        <v>3.7</v>
      </c>
      <c r="R8" s="19">
        <v>3.4</v>
      </c>
      <c r="S8" s="17">
        <f t="shared" si="2"/>
        <v>15.6</v>
      </c>
      <c r="T8" s="3">
        <v>2</v>
      </c>
      <c r="U8" s="3" t="s">
        <v>12</v>
      </c>
      <c r="V8" s="4">
        <v>6</v>
      </c>
      <c r="W8" s="26" t="s">
        <v>72</v>
      </c>
      <c r="X8" s="19">
        <v>4.4000000000000004</v>
      </c>
      <c r="Y8" s="19">
        <v>4.0999999999999996</v>
      </c>
      <c r="Z8" s="19">
        <v>3.3</v>
      </c>
      <c r="AA8" s="19">
        <v>3.2</v>
      </c>
      <c r="AB8" s="17">
        <f t="shared" si="0"/>
        <v>15</v>
      </c>
    </row>
    <row r="9" spans="1:28" ht="15.75" customHeight="1">
      <c r="A9" s="26" t="s">
        <v>14</v>
      </c>
      <c r="B9" s="26" t="s">
        <v>99</v>
      </c>
      <c r="C9" s="3">
        <v>0</v>
      </c>
      <c r="D9" s="3">
        <v>0</v>
      </c>
      <c r="E9" s="3">
        <v>2</v>
      </c>
      <c r="F9" s="3">
        <v>4</v>
      </c>
      <c r="G9" s="29">
        <v>0</v>
      </c>
      <c r="H9" s="72"/>
      <c r="I9" s="72"/>
      <c r="J9" s="72"/>
      <c r="K9" s="72"/>
      <c r="L9" s="72"/>
      <c r="M9" s="72"/>
      <c r="N9" s="21">
        <f t="shared" si="1"/>
        <v>0</v>
      </c>
      <c r="O9" s="19">
        <v>2.4</v>
      </c>
      <c r="P9" s="19">
        <v>2.5</v>
      </c>
      <c r="Q9" s="19">
        <v>1.9</v>
      </c>
      <c r="R9" s="19">
        <v>1.7</v>
      </c>
      <c r="S9" s="17">
        <f t="shared" si="2"/>
        <v>8.5</v>
      </c>
      <c r="T9" s="3">
        <v>12</v>
      </c>
      <c r="U9" s="3" t="s">
        <v>12</v>
      </c>
      <c r="V9" s="4">
        <v>7</v>
      </c>
      <c r="W9" s="26" t="s">
        <v>78</v>
      </c>
      <c r="X9" s="19">
        <v>3.6</v>
      </c>
      <c r="Y9" s="19">
        <v>4.0999999999999996</v>
      </c>
      <c r="Z9" s="19">
        <v>3.3</v>
      </c>
      <c r="AA9" s="19">
        <v>2.8</v>
      </c>
      <c r="AB9" s="17">
        <f t="shared" si="0"/>
        <v>13.8</v>
      </c>
    </row>
    <row r="10" spans="1:28" ht="15.75" customHeight="1">
      <c r="A10" s="26" t="s">
        <v>75</v>
      </c>
      <c r="B10" s="26" t="s">
        <v>68</v>
      </c>
      <c r="C10" s="3">
        <v>1</v>
      </c>
      <c r="D10" s="3">
        <v>1</v>
      </c>
      <c r="E10" s="3">
        <v>1</v>
      </c>
      <c r="F10" s="3">
        <v>2</v>
      </c>
      <c r="G10" s="29">
        <v>1</v>
      </c>
      <c r="H10" s="35" t="s">
        <v>37</v>
      </c>
      <c r="I10" s="35" t="s">
        <v>15</v>
      </c>
      <c r="J10" s="35"/>
      <c r="K10" s="35"/>
      <c r="L10" s="35"/>
      <c r="M10" s="35"/>
      <c r="N10" s="21">
        <f t="shared" si="1"/>
        <v>1</v>
      </c>
      <c r="O10" s="19">
        <v>3.5</v>
      </c>
      <c r="P10" s="19">
        <v>4.3</v>
      </c>
      <c r="Q10" s="19">
        <v>3.8</v>
      </c>
      <c r="R10" s="19">
        <v>3.8</v>
      </c>
      <c r="S10" s="17">
        <f t="shared" si="2"/>
        <v>15.399999999999999</v>
      </c>
      <c r="T10" s="3">
        <v>4</v>
      </c>
      <c r="U10" s="3" t="s">
        <v>12</v>
      </c>
      <c r="V10" s="4">
        <v>8</v>
      </c>
      <c r="W10" s="26" t="s">
        <v>73</v>
      </c>
      <c r="X10" s="19">
        <v>3.3</v>
      </c>
      <c r="Y10" s="19">
        <v>3.8</v>
      </c>
      <c r="Z10" s="19">
        <v>3.3</v>
      </c>
      <c r="AA10" s="19">
        <v>3.4</v>
      </c>
      <c r="AB10" s="17">
        <f t="shared" si="0"/>
        <v>13.799999999999999</v>
      </c>
    </row>
    <row r="11" spans="1:28" ht="15.75" customHeight="1">
      <c r="A11" s="26" t="s">
        <v>76</v>
      </c>
      <c r="B11" s="26" t="s">
        <v>67</v>
      </c>
      <c r="C11" s="3">
        <v>1</v>
      </c>
      <c r="D11" s="3">
        <v>2</v>
      </c>
      <c r="E11" s="3">
        <v>0</v>
      </c>
      <c r="F11" s="3">
        <v>0</v>
      </c>
      <c r="G11" s="29">
        <v>0</v>
      </c>
      <c r="H11" s="72"/>
      <c r="I11" s="72"/>
      <c r="J11" s="72"/>
      <c r="K11" s="72"/>
      <c r="L11" s="72"/>
      <c r="M11" s="72"/>
      <c r="N11" s="21">
        <f t="shared" si="1"/>
        <v>0</v>
      </c>
      <c r="O11" s="19">
        <v>2.8</v>
      </c>
      <c r="P11" s="19">
        <v>3.2</v>
      </c>
      <c r="Q11" s="19">
        <v>1.8</v>
      </c>
      <c r="R11" s="19">
        <v>2.2000000000000002</v>
      </c>
      <c r="S11" s="17">
        <f t="shared" si="2"/>
        <v>10</v>
      </c>
      <c r="T11" s="3">
        <v>11</v>
      </c>
      <c r="U11" s="3" t="s">
        <v>12</v>
      </c>
      <c r="V11" s="4">
        <v>9</v>
      </c>
      <c r="W11" s="26" t="s">
        <v>71</v>
      </c>
      <c r="X11" s="19">
        <v>3.4</v>
      </c>
      <c r="Y11" s="19">
        <v>3.6</v>
      </c>
      <c r="Z11" s="19">
        <v>3.3</v>
      </c>
      <c r="AA11" s="19">
        <v>2.9</v>
      </c>
      <c r="AB11" s="17">
        <f t="shared" si="0"/>
        <v>13.200000000000001</v>
      </c>
    </row>
    <row r="12" spans="1:28" ht="15.75" customHeight="1">
      <c r="A12" s="26" t="s">
        <v>51</v>
      </c>
      <c r="B12" s="26" t="s">
        <v>64</v>
      </c>
      <c r="C12" s="3">
        <v>1</v>
      </c>
      <c r="D12" s="3">
        <v>2</v>
      </c>
      <c r="E12" s="3">
        <v>3</v>
      </c>
      <c r="F12" s="3">
        <v>4</v>
      </c>
      <c r="G12" s="29">
        <v>4</v>
      </c>
      <c r="H12" s="35" t="s">
        <v>38</v>
      </c>
      <c r="I12" s="35" t="s">
        <v>32</v>
      </c>
      <c r="J12" s="35"/>
      <c r="K12" s="35"/>
      <c r="L12" s="35"/>
      <c r="M12" s="35"/>
      <c r="N12" s="21">
        <f t="shared" si="1"/>
        <v>1</v>
      </c>
      <c r="O12" s="19">
        <v>4.3</v>
      </c>
      <c r="P12" s="19">
        <v>3.7</v>
      </c>
      <c r="Q12" s="19">
        <v>4.0999999999999996</v>
      </c>
      <c r="R12" s="19">
        <v>3.4</v>
      </c>
      <c r="S12" s="17">
        <f t="shared" si="2"/>
        <v>15.5</v>
      </c>
      <c r="T12" s="3">
        <v>3</v>
      </c>
      <c r="U12" s="3" t="s">
        <v>12</v>
      </c>
      <c r="V12" s="4">
        <v>10</v>
      </c>
      <c r="W12" s="26" t="s">
        <v>77</v>
      </c>
      <c r="X12" s="19">
        <v>3</v>
      </c>
      <c r="Y12" s="19">
        <v>3.4</v>
      </c>
      <c r="Z12" s="19">
        <v>2.9</v>
      </c>
      <c r="AA12" s="19">
        <v>2</v>
      </c>
      <c r="AB12" s="17">
        <f t="shared" si="0"/>
        <v>11.3</v>
      </c>
    </row>
    <row r="13" spans="1:28" ht="15.75" customHeight="1">
      <c r="A13" s="26" t="s">
        <v>77</v>
      </c>
      <c r="B13" s="26" t="s">
        <v>64</v>
      </c>
      <c r="C13" s="3">
        <v>1</v>
      </c>
      <c r="D13" s="3">
        <v>2</v>
      </c>
      <c r="E13" s="3">
        <v>1</v>
      </c>
      <c r="F13" s="3">
        <v>2</v>
      </c>
      <c r="G13" s="29">
        <v>1</v>
      </c>
      <c r="H13" s="35" t="s">
        <v>24</v>
      </c>
      <c r="I13" s="35" t="s">
        <v>23</v>
      </c>
      <c r="J13" s="35" t="s">
        <v>32</v>
      </c>
      <c r="K13" s="35" t="s">
        <v>19</v>
      </c>
      <c r="L13" s="35"/>
      <c r="M13" s="35"/>
      <c r="N13" s="21">
        <f t="shared" si="1"/>
        <v>3</v>
      </c>
      <c r="O13" s="19">
        <v>3</v>
      </c>
      <c r="P13" s="19">
        <v>3.4</v>
      </c>
      <c r="Q13" s="19">
        <v>2.9</v>
      </c>
      <c r="R13" s="19">
        <v>2</v>
      </c>
      <c r="S13" s="17">
        <f t="shared" si="2"/>
        <v>11.3</v>
      </c>
      <c r="T13" s="3">
        <v>10</v>
      </c>
      <c r="U13" s="3" t="s">
        <v>12</v>
      </c>
      <c r="V13" s="4">
        <v>11</v>
      </c>
      <c r="W13" s="26" t="s">
        <v>76</v>
      </c>
      <c r="X13" s="19">
        <v>2.8</v>
      </c>
      <c r="Y13" s="19">
        <v>3.2</v>
      </c>
      <c r="Z13" s="19">
        <v>1.8</v>
      </c>
      <c r="AA13" s="19">
        <v>2.2000000000000002</v>
      </c>
      <c r="AB13" s="17">
        <f t="shared" si="0"/>
        <v>10</v>
      </c>
    </row>
    <row r="14" spans="1:28" ht="14.4">
      <c r="A14" s="26" t="s">
        <v>78</v>
      </c>
      <c r="B14" s="26" t="s">
        <v>65</v>
      </c>
      <c r="C14" s="3">
        <v>1</v>
      </c>
      <c r="D14" s="3">
        <v>2</v>
      </c>
      <c r="E14" s="3">
        <v>3</v>
      </c>
      <c r="F14" s="3">
        <v>8</v>
      </c>
      <c r="G14" s="29">
        <v>4</v>
      </c>
      <c r="H14" s="35" t="s">
        <v>18</v>
      </c>
      <c r="I14" s="35" t="s">
        <v>16</v>
      </c>
      <c r="J14" s="35" t="s">
        <v>35</v>
      </c>
      <c r="K14" s="35"/>
      <c r="L14" s="35"/>
      <c r="M14" s="35"/>
      <c r="N14" s="25">
        <f t="shared" si="1"/>
        <v>2</v>
      </c>
      <c r="O14" s="20">
        <v>3.6</v>
      </c>
      <c r="P14" s="20">
        <v>4.0999999999999996</v>
      </c>
      <c r="Q14" s="20">
        <v>3.3</v>
      </c>
      <c r="R14" s="20">
        <v>2.8</v>
      </c>
      <c r="S14" s="17">
        <f t="shared" si="2"/>
        <v>13.8</v>
      </c>
      <c r="T14" s="3">
        <v>7</v>
      </c>
      <c r="U14" s="3" t="s">
        <v>12</v>
      </c>
      <c r="V14" s="4">
        <v>12</v>
      </c>
      <c r="W14" s="26" t="s">
        <v>14</v>
      </c>
      <c r="X14" s="20">
        <v>2.4</v>
      </c>
      <c r="Y14" s="20">
        <v>2.5</v>
      </c>
      <c r="Z14" s="20">
        <v>1.9</v>
      </c>
      <c r="AA14" s="20">
        <v>1.7</v>
      </c>
      <c r="AB14" s="17">
        <f t="shared" si="0"/>
        <v>8.5</v>
      </c>
    </row>
    <row r="15" spans="1:28" ht="15.75" customHeight="1">
      <c r="N15" s="21">
        <f>SUM(N3:N14)</f>
        <v>17</v>
      </c>
      <c r="AB15" s="84">
        <f>AVERAGE(AB3:AB14)</f>
        <v>13.850000000000001</v>
      </c>
    </row>
    <row r="16" spans="1:28" ht="15.75" customHeight="1">
      <c r="R16" s="4"/>
    </row>
    <row r="17" spans="1:19" ht="13.2">
      <c r="A17" s="4"/>
      <c r="B17" s="4"/>
      <c r="C17" s="4"/>
      <c r="H17" s="22" t="s">
        <v>18</v>
      </c>
      <c r="I17" s="4">
        <f>COUNTIF($I$3:$M$14,H17)</f>
        <v>1</v>
      </c>
      <c r="J17" s="28">
        <f>I17/$I$34</f>
        <v>5.8823529411764705E-2</v>
      </c>
      <c r="K17" s="4"/>
      <c r="L17" s="4"/>
      <c r="M17" s="4"/>
      <c r="N17" s="4"/>
      <c r="P17" s="4"/>
      <c r="Q17" s="4"/>
      <c r="S17" s="4"/>
    </row>
    <row r="18" spans="1:19" ht="13.2">
      <c r="A18" s="4"/>
      <c r="B18" s="4"/>
      <c r="C18" s="4"/>
      <c r="H18" s="22" t="s">
        <v>19</v>
      </c>
      <c r="I18" s="4">
        <f t="shared" ref="I18:I33" si="3">COUNTIF($I$3:$M$14,H18)</f>
        <v>2</v>
      </c>
      <c r="J18" s="28">
        <f t="shared" ref="J18:J33" si="4">I18/$I$34</f>
        <v>0.11764705882352941</v>
      </c>
      <c r="K18" s="4"/>
      <c r="L18" s="4"/>
      <c r="M18" s="4"/>
      <c r="N18" s="4"/>
      <c r="P18" s="4"/>
      <c r="Q18" s="4"/>
      <c r="R18" s="4"/>
      <c r="S18" s="4"/>
    </row>
    <row r="19" spans="1:19" ht="13.2">
      <c r="A19" s="4"/>
      <c r="B19" s="4"/>
      <c r="C19" s="4"/>
      <c r="H19" s="22" t="s">
        <v>20</v>
      </c>
      <c r="I19" s="4">
        <f t="shared" si="3"/>
        <v>1</v>
      </c>
      <c r="J19" s="28">
        <f t="shared" si="4"/>
        <v>5.8823529411764705E-2</v>
      </c>
      <c r="K19" s="4"/>
      <c r="L19" s="4"/>
      <c r="M19" s="4"/>
      <c r="N19" s="4"/>
      <c r="P19" s="4"/>
      <c r="Q19" s="4"/>
      <c r="R19" s="4"/>
      <c r="S19" s="4"/>
    </row>
    <row r="20" spans="1:19" ht="13.2">
      <c r="A20" s="4"/>
      <c r="B20" s="4"/>
      <c r="C20" s="4"/>
      <c r="H20" s="22" t="s">
        <v>31</v>
      </c>
      <c r="I20" s="4">
        <f t="shared" si="3"/>
        <v>0</v>
      </c>
      <c r="J20" s="28">
        <f t="shared" si="4"/>
        <v>0</v>
      </c>
      <c r="K20" s="4"/>
      <c r="L20" s="4"/>
      <c r="M20" s="4"/>
      <c r="N20" s="4"/>
      <c r="P20" s="4"/>
      <c r="Q20" s="4"/>
      <c r="R20" s="4"/>
      <c r="S20" s="4"/>
    </row>
    <row r="21" spans="1:19" ht="13.2">
      <c r="A21" s="4"/>
      <c r="B21" s="4"/>
      <c r="C21" s="4"/>
      <c r="H21" s="22" t="s">
        <v>28</v>
      </c>
      <c r="I21" s="4">
        <f t="shared" si="3"/>
        <v>0</v>
      </c>
      <c r="J21" s="28">
        <f t="shared" si="4"/>
        <v>0</v>
      </c>
      <c r="K21" s="4"/>
      <c r="L21" s="4"/>
      <c r="M21" s="4"/>
      <c r="N21" s="4"/>
      <c r="P21" s="4"/>
      <c r="Q21" s="4"/>
      <c r="R21" s="4"/>
      <c r="S21" s="4"/>
    </row>
    <row r="22" spans="1:19" ht="13.2">
      <c r="A22" s="4"/>
      <c r="B22" s="4"/>
      <c r="C22" s="4"/>
      <c r="H22" s="22" t="s">
        <v>32</v>
      </c>
      <c r="I22" s="4">
        <f t="shared" si="3"/>
        <v>2</v>
      </c>
      <c r="J22" s="28">
        <f t="shared" si="4"/>
        <v>0.11764705882352941</v>
      </c>
      <c r="K22" s="4"/>
      <c r="L22" s="4"/>
      <c r="M22" s="4"/>
      <c r="N22" s="4"/>
      <c r="P22" s="4"/>
      <c r="Q22" s="4"/>
      <c r="R22" s="4"/>
      <c r="S22" s="4"/>
    </row>
    <row r="23" spans="1:19" ht="13.2">
      <c r="A23" s="4"/>
      <c r="B23" s="4"/>
      <c r="C23" s="4"/>
      <c r="H23" s="22" t="s">
        <v>33</v>
      </c>
      <c r="I23" s="4">
        <f t="shared" si="3"/>
        <v>0</v>
      </c>
      <c r="J23" s="28">
        <f t="shared" si="4"/>
        <v>0</v>
      </c>
      <c r="K23" s="4"/>
      <c r="L23" s="4"/>
      <c r="M23" s="4"/>
      <c r="N23" s="4"/>
      <c r="P23" s="4"/>
      <c r="Q23" s="4"/>
      <c r="R23" s="4"/>
      <c r="S23" s="4"/>
    </row>
    <row r="24" spans="1:19" ht="13.2">
      <c r="A24" s="4"/>
      <c r="B24" s="4"/>
      <c r="C24" s="4"/>
      <c r="H24" s="22" t="s">
        <v>23</v>
      </c>
      <c r="I24" s="4">
        <f t="shared" si="3"/>
        <v>2</v>
      </c>
      <c r="J24" s="28">
        <f t="shared" si="4"/>
        <v>0.11764705882352941</v>
      </c>
      <c r="K24" s="4"/>
      <c r="L24" s="4"/>
      <c r="M24" s="4"/>
      <c r="N24" s="4"/>
      <c r="P24" s="4"/>
      <c r="Q24" s="4"/>
      <c r="R24" s="4"/>
      <c r="S24" s="4"/>
    </row>
    <row r="25" spans="1:19" ht="13.2">
      <c r="A25" s="4"/>
      <c r="B25" s="4"/>
      <c r="C25" s="4"/>
      <c r="H25" s="22" t="s">
        <v>27</v>
      </c>
      <c r="I25" s="4">
        <f t="shared" si="3"/>
        <v>0</v>
      </c>
      <c r="J25" s="28">
        <f t="shared" si="4"/>
        <v>0</v>
      </c>
      <c r="K25" s="4"/>
      <c r="L25" s="4"/>
      <c r="M25" s="4"/>
      <c r="N25" s="4"/>
      <c r="P25" s="4"/>
      <c r="Q25" s="4"/>
      <c r="R25" s="4"/>
      <c r="S25" s="4"/>
    </row>
    <row r="26" spans="1:19" ht="13.2">
      <c r="A26" s="4"/>
      <c r="B26" s="4"/>
      <c r="C26" s="4"/>
      <c r="H26" s="22" t="s">
        <v>26</v>
      </c>
      <c r="I26" s="4">
        <f t="shared" si="3"/>
        <v>0</v>
      </c>
      <c r="J26" s="28">
        <f t="shared" si="4"/>
        <v>0</v>
      </c>
      <c r="K26" s="4"/>
      <c r="L26" s="4"/>
      <c r="M26" s="4"/>
      <c r="N26" s="4"/>
      <c r="P26" s="4"/>
      <c r="Q26" s="4"/>
      <c r="R26" s="4"/>
      <c r="S26" s="4"/>
    </row>
    <row r="27" spans="1:19" ht="13.2">
      <c r="A27" s="4"/>
      <c r="B27" s="4"/>
      <c r="C27" s="4"/>
      <c r="H27" s="22" t="s">
        <v>21</v>
      </c>
      <c r="I27" s="4">
        <f t="shared" si="3"/>
        <v>1</v>
      </c>
      <c r="J27" s="28">
        <f t="shared" si="4"/>
        <v>5.8823529411764705E-2</v>
      </c>
      <c r="K27" s="4"/>
      <c r="L27" s="4"/>
      <c r="M27" s="4"/>
      <c r="N27" s="4"/>
      <c r="P27" s="4"/>
      <c r="Q27" s="4"/>
      <c r="R27" s="4"/>
      <c r="S27" s="4"/>
    </row>
    <row r="28" spans="1:19" ht="13.2">
      <c r="A28" s="4"/>
      <c r="B28" s="4"/>
      <c r="C28" s="4"/>
      <c r="H28" s="22" t="s">
        <v>15</v>
      </c>
      <c r="I28" s="4">
        <f t="shared" si="3"/>
        <v>1</v>
      </c>
      <c r="J28" s="28">
        <f t="shared" si="4"/>
        <v>5.8823529411764705E-2</v>
      </c>
      <c r="K28" s="4"/>
      <c r="L28" s="4"/>
      <c r="M28" s="4"/>
      <c r="N28" s="4"/>
      <c r="P28" s="4"/>
      <c r="Q28" s="4"/>
      <c r="R28" s="4"/>
      <c r="S28" s="4"/>
    </row>
    <row r="29" spans="1:19" ht="13.2">
      <c r="A29" s="4"/>
      <c r="B29" s="4"/>
      <c r="C29" s="4"/>
      <c r="H29" s="22" t="s">
        <v>34</v>
      </c>
      <c r="I29" s="4">
        <f t="shared" si="3"/>
        <v>1</v>
      </c>
      <c r="J29" s="28">
        <f t="shared" si="4"/>
        <v>5.8823529411764705E-2</v>
      </c>
      <c r="K29" s="4"/>
      <c r="L29" s="4"/>
      <c r="M29" s="4"/>
      <c r="N29" s="4"/>
      <c r="P29" s="4"/>
      <c r="Q29" s="4"/>
      <c r="R29" s="4"/>
      <c r="S29" s="4"/>
    </row>
    <row r="30" spans="1:19" ht="13.2">
      <c r="A30" s="4"/>
      <c r="B30" s="4"/>
      <c r="C30" s="4"/>
      <c r="H30" s="22" t="s">
        <v>35</v>
      </c>
      <c r="I30" s="4">
        <f t="shared" si="3"/>
        <v>4</v>
      </c>
      <c r="J30" s="28">
        <f t="shared" si="4"/>
        <v>0.23529411764705882</v>
      </c>
      <c r="K30" s="4"/>
      <c r="L30" s="4"/>
      <c r="M30" s="4"/>
      <c r="N30" s="4"/>
      <c r="P30" s="4"/>
      <c r="Q30" s="4"/>
      <c r="R30" s="4"/>
      <c r="S30" s="4"/>
    </row>
    <row r="31" spans="1:19" ht="15.75" customHeight="1">
      <c r="H31" s="22" t="s">
        <v>36</v>
      </c>
      <c r="I31" s="4">
        <f t="shared" si="3"/>
        <v>0</v>
      </c>
      <c r="J31" s="28">
        <f t="shared" si="4"/>
        <v>0</v>
      </c>
    </row>
    <row r="32" spans="1:19" ht="15.75" customHeight="1">
      <c r="H32" s="22" t="s">
        <v>24</v>
      </c>
      <c r="I32" s="4">
        <f t="shared" si="3"/>
        <v>0</v>
      </c>
      <c r="J32" s="28">
        <f t="shared" si="4"/>
        <v>0</v>
      </c>
    </row>
    <row r="33" spans="8:13" ht="15.75" customHeight="1">
      <c r="H33" s="22" t="s">
        <v>16</v>
      </c>
      <c r="I33" s="4">
        <f t="shared" si="3"/>
        <v>2</v>
      </c>
      <c r="J33" s="28">
        <f t="shared" si="4"/>
        <v>0.11764705882352941</v>
      </c>
    </row>
    <row r="34" spans="8:13" ht="15.75" customHeight="1">
      <c r="I34" s="23">
        <f>SUM(I17:I33)</f>
        <v>17</v>
      </c>
      <c r="J34" s="22"/>
      <c r="K34" s="22"/>
      <c r="L34" s="22"/>
      <c r="M34" s="22"/>
    </row>
    <row r="35" spans="8:13" ht="15.75" customHeight="1">
      <c r="I35" s="22"/>
      <c r="J35" s="22"/>
      <c r="K35" s="22"/>
      <c r="L35" s="22"/>
      <c r="M35" s="22"/>
    </row>
    <row r="36" spans="8:13" ht="15.75" customHeight="1">
      <c r="I36" s="22"/>
      <c r="J36" s="22"/>
      <c r="K36" s="22"/>
      <c r="L36" s="22"/>
      <c r="M36" s="22"/>
    </row>
    <row r="37" spans="8:13" ht="15.75" customHeight="1">
      <c r="I37" s="22"/>
      <c r="J37" s="22"/>
      <c r="K37" s="22"/>
      <c r="L37" s="22"/>
      <c r="M37" s="22"/>
    </row>
    <row r="38" spans="8:13" ht="15.75" customHeight="1">
      <c r="I38" s="22"/>
      <c r="J38" s="22"/>
      <c r="K38" s="22"/>
      <c r="L38" s="22"/>
      <c r="M38" s="22"/>
    </row>
    <row r="39" spans="8:13" ht="15.75" customHeight="1">
      <c r="I39" s="22"/>
      <c r="J39" s="22"/>
      <c r="K39" s="22"/>
      <c r="L39" s="22"/>
      <c r="M39" s="22"/>
    </row>
    <row r="40" spans="8:13" ht="15.75" customHeight="1">
      <c r="I40" s="22"/>
      <c r="J40" s="22"/>
      <c r="K40" s="22"/>
      <c r="L40" s="22"/>
      <c r="M40" s="22"/>
    </row>
    <row r="41" spans="8:13" ht="15.75" customHeight="1">
      <c r="I41" s="22"/>
      <c r="J41" s="22"/>
      <c r="K41" s="22"/>
      <c r="L41" s="22"/>
      <c r="M41" s="22"/>
    </row>
    <row r="42" spans="8:13" ht="15.75" customHeight="1">
      <c r="I42" s="22"/>
      <c r="J42" s="22"/>
      <c r="K42" s="22"/>
      <c r="L42" s="22"/>
      <c r="M42" s="22"/>
    </row>
    <row r="43" spans="8:13" ht="15.75" customHeight="1">
      <c r="I43" s="22"/>
      <c r="J43" s="22"/>
      <c r="K43" s="22"/>
      <c r="L43" s="22"/>
      <c r="M43" s="22"/>
    </row>
    <row r="44" spans="8:13" ht="15.75" customHeight="1">
      <c r="I44" s="22"/>
      <c r="J44" s="22"/>
      <c r="K44" s="22"/>
      <c r="L44" s="22"/>
      <c r="M44" s="22"/>
    </row>
    <row r="45" spans="8:13" ht="15.75" customHeight="1">
      <c r="I45" s="22"/>
      <c r="J45" s="22"/>
      <c r="K45" s="22"/>
      <c r="L45" s="22"/>
      <c r="M45" s="22"/>
    </row>
    <row r="46" spans="8:13" ht="15.75" customHeight="1">
      <c r="I46" s="22"/>
      <c r="J46" s="22"/>
      <c r="K46" s="22"/>
      <c r="L46" s="22"/>
      <c r="M46" s="22"/>
    </row>
    <row r="47" spans="8:13" ht="15.75" customHeight="1">
      <c r="I47" s="22"/>
      <c r="J47" s="22"/>
      <c r="K47" s="22"/>
      <c r="L47" s="22"/>
      <c r="M47" s="22"/>
    </row>
    <row r="48" spans="8:13" ht="15.75" customHeight="1">
      <c r="I48" s="22"/>
      <c r="J48" s="22"/>
      <c r="K48" s="22"/>
      <c r="L48" s="22"/>
      <c r="M48" s="22"/>
    </row>
    <row r="49" spans="9:13" ht="15.75" customHeight="1">
      <c r="I49" s="22"/>
      <c r="J49" s="22"/>
      <c r="K49" s="22"/>
      <c r="L49" s="22"/>
      <c r="M49" s="22"/>
    </row>
    <row r="50" spans="9:13" ht="15.75" customHeight="1">
      <c r="I50" s="22"/>
      <c r="J50" s="22"/>
      <c r="K50" s="22"/>
      <c r="L50" s="22"/>
      <c r="M50" s="22"/>
    </row>
  </sheetData>
  <sortState xmlns:xlrd2="http://schemas.microsoft.com/office/spreadsheetml/2017/richdata2" ref="W3:AB14">
    <sortCondition descending="1" ref="AB3:AB14"/>
  </sortState>
  <mergeCells count="5">
    <mergeCell ref="O1:R1"/>
    <mergeCell ref="H2:M2"/>
    <mergeCell ref="E1:G1"/>
    <mergeCell ref="H1:N1"/>
    <mergeCell ref="B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4056-3904-4006-9557-3D626005AA49}">
  <dimension ref="B1:P22"/>
  <sheetViews>
    <sheetView tabSelected="1" workbookViewId="0">
      <selection activeCell="B43" sqref="B43"/>
    </sheetView>
  </sheetViews>
  <sheetFormatPr defaultRowHeight="13.2"/>
  <cols>
    <col min="2" max="6" width="22.109375" bestFit="1" customWidth="1"/>
    <col min="7" max="7" width="11.21875" bestFit="1" customWidth="1"/>
    <col min="8" max="8" width="12.88671875" bestFit="1" customWidth="1"/>
    <col min="9" max="9" width="11.44140625" bestFit="1" customWidth="1"/>
    <col min="10" max="10" width="12.109375" bestFit="1" customWidth="1"/>
    <col min="11" max="11" width="12.88671875" bestFit="1" customWidth="1"/>
  </cols>
  <sheetData>
    <row r="1" spans="2:16">
      <c r="B1" s="127" t="s">
        <v>172</v>
      </c>
      <c r="C1" s="127"/>
      <c r="D1" s="127" t="s">
        <v>173</v>
      </c>
      <c r="E1" s="127"/>
      <c r="F1" s="127" t="s">
        <v>174</v>
      </c>
      <c r="G1" s="127"/>
      <c r="H1" s="127" t="s">
        <v>175</v>
      </c>
      <c r="I1" s="127"/>
      <c r="J1" s="127" t="s">
        <v>176</v>
      </c>
      <c r="K1" s="127"/>
    </row>
    <row r="2" spans="2:16">
      <c r="B2" s="38">
        <v>12</v>
      </c>
      <c r="C2" s="38">
        <v>15</v>
      </c>
      <c r="D2" s="38">
        <v>14</v>
      </c>
      <c r="E2" s="38">
        <v>18</v>
      </c>
      <c r="F2" s="38">
        <v>17</v>
      </c>
      <c r="G2" s="38">
        <v>24</v>
      </c>
      <c r="H2" s="38">
        <v>14</v>
      </c>
      <c r="I2" s="38">
        <v>12</v>
      </c>
      <c r="J2" s="38">
        <v>17</v>
      </c>
      <c r="K2" s="38">
        <v>19</v>
      </c>
    </row>
    <row r="3" spans="2:16">
      <c r="B3" s="38" t="s">
        <v>209</v>
      </c>
      <c r="C3" s="38" t="s">
        <v>210</v>
      </c>
      <c r="D3" s="38" t="s">
        <v>209</v>
      </c>
      <c r="E3" s="38" t="s">
        <v>210</v>
      </c>
      <c r="F3" s="38" t="s">
        <v>209</v>
      </c>
      <c r="G3" s="38" t="s">
        <v>210</v>
      </c>
      <c r="H3" s="38" t="s">
        <v>209</v>
      </c>
      <c r="I3" s="38" t="s">
        <v>210</v>
      </c>
      <c r="J3" s="38" t="s">
        <v>209</v>
      </c>
      <c r="K3" s="38" t="s">
        <v>210</v>
      </c>
    </row>
    <row r="6" spans="2:16">
      <c r="B6" s="127" t="s">
        <v>172</v>
      </c>
      <c r="C6" s="127"/>
      <c r="D6" s="127"/>
      <c r="E6" s="127" t="s">
        <v>173</v>
      </c>
      <c r="F6" s="127"/>
      <c r="G6" s="127"/>
      <c r="H6" s="127" t="s">
        <v>174</v>
      </c>
      <c r="I6" s="127"/>
      <c r="J6" s="127"/>
      <c r="K6" s="127" t="s">
        <v>175</v>
      </c>
      <c r="L6" s="127"/>
      <c r="M6" s="127"/>
      <c r="N6" s="127" t="s">
        <v>176</v>
      </c>
      <c r="O6" s="127"/>
      <c r="P6" s="127"/>
    </row>
    <row r="7" spans="2:16">
      <c r="B7" s="38">
        <v>27</v>
      </c>
      <c r="C7" s="38">
        <v>40</v>
      </c>
      <c r="D7" s="38">
        <v>24</v>
      </c>
      <c r="E7" s="38">
        <v>27</v>
      </c>
      <c r="F7" s="38">
        <v>44</v>
      </c>
      <c r="G7" s="38">
        <v>25</v>
      </c>
      <c r="H7" s="38">
        <v>30</v>
      </c>
      <c r="I7" s="38">
        <v>44</v>
      </c>
      <c r="J7" s="38">
        <v>30</v>
      </c>
      <c r="K7" s="38">
        <v>25</v>
      </c>
      <c r="L7" s="38">
        <v>43</v>
      </c>
      <c r="M7" s="38">
        <v>25</v>
      </c>
      <c r="N7" s="38">
        <v>30</v>
      </c>
      <c r="O7" s="38">
        <v>46</v>
      </c>
      <c r="P7" s="38">
        <v>29</v>
      </c>
    </row>
    <row r="8" spans="2:16">
      <c r="B8" s="38" t="s">
        <v>211</v>
      </c>
      <c r="C8" s="38" t="s">
        <v>42</v>
      </c>
      <c r="D8" s="38" t="s">
        <v>43</v>
      </c>
      <c r="E8" s="38" t="s">
        <v>211</v>
      </c>
      <c r="F8" s="38" t="s">
        <v>42</v>
      </c>
      <c r="G8" s="38" t="s">
        <v>43</v>
      </c>
      <c r="H8" s="38" t="s">
        <v>211</v>
      </c>
      <c r="I8" s="38" t="s">
        <v>42</v>
      </c>
      <c r="J8" s="38" t="s">
        <v>43</v>
      </c>
      <c r="K8" s="38" t="s">
        <v>211</v>
      </c>
      <c r="L8" s="38" t="s">
        <v>42</v>
      </c>
      <c r="M8" s="38" t="s">
        <v>43</v>
      </c>
      <c r="N8" s="38" t="s">
        <v>211</v>
      </c>
      <c r="O8" s="38" t="s">
        <v>42</v>
      </c>
      <c r="P8" s="38" t="s">
        <v>43</v>
      </c>
    </row>
    <row r="11" spans="2:16">
      <c r="B11" s="99" t="s">
        <v>193</v>
      </c>
      <c r="C11" s="99" t="s">
        <v>194</v>
      </c>
      <c r="D11" s="99" t="s">
        <v>195</v>
      </c>
      <c r="E11" s="99" t="s">
        <v>196</v>
      </c>
      <c r="F11" s="98" t="s">
        <v>197</v>
      </c>
    </row>
    <row r="12" spans="2:16">
      <c r="B12" s="38">
        <v>17</v>
      </c>
      <c r="C12" s="38">
        <v>28</v>
      </c>
      <c r="D12" s="38">
        <v>33</v>
      </c>
      <c r="E12" s="38">
        <v>37</v>
      </c>
      <c r="F12" s="38">
        <v>36</v>
      </c>
    </row>
    <row r="13" spans="2:16">
      <c r="B13" s="38" t="s">
        <v>44</v>
      </c>
      <c r="C13" s="38" t="s">
        <v>44</v>
      </c>
      <c r="D13" s="38" t="s">
        <v>44</v>
      </c>
      <c r="E13" s="38" t="s">
        <v>44</v>
      </c>
      <c r="F13" s="38" t="s">
        <v>44</v>
      </c>
    </row>
    <row r="16" spans="2:16">
      <c r="B16" s="38"/>
      <c r="C16" s="98" t="s">
        <v>172</v>
      </c>
      <c r="D16" s="98" t="s">
        <v>173</v>
      </c>
      <c r="E16" s="98" t="s">
        <v>174</v>
      </c>
      <c r="F16" s="98" t="s">
        <v>175</v>
      </c>
      <c r="G16" s="98" t="s">
        <v>176</v>
      </c>
    </row>
    <row r="17" spans="2:7">
      <c r="B17" s="34" t="s">
        <v>267</v>
      </c>
      <c r="C17" s="38">
        <v>12</v>
      </c>
      <c r="D17" s="38">
        <v>14</v>
      </c>
      <c r="E17" s="38">
        <v>17</v>
      </c>
      <c r="F17" s="38">
        <v>14</v>
      </c>
      <c r="G17" s="38">
        <v>17</v>
      </c>
    </row>
    <row r="18" spans="2:7">
      <c r="B18" s="38" t="s">
        <v>210</v>
      </c>
      <c r="C18" s="38">
        <v>15</v>
      </c>
      <c r="D18" s="38">
        <v>18</v>
      </c>
      <c r="E18" s="38">
        <v>24</v>
      </c>
      <c r="F18" s="38">
        <v>12</v>
      </c>
      <c r="G18" s="38">
        <v>19</v>
      </c>
    </row>
    <row r="19" spans="2:7">
      <c r="B19" s="38" t="s">
        <v>211</v>
      </c>
      <c r="C19" s="38">
        <v>27</v>
      </c>
      <c r="D19" s="38">
        <v>27</v>
      </c>
      <c r="E19" s="38">
        <v>30</v>
      </c>
      <c r="F19" s="38">
        <v>25</v>
      </c>
      <c r="G19" s="38">
        <v>30</v>
      </c>
    </row>
    <row r="20" spans="2:7">
      <c r="B20" s="38" t="s">
        <v>42</v>
      </c>
      <c r="C20" s="38">
        <v>40</v>
      </c>
      <c r="D20" s="38">
        <v>44</v>
      </c>
      <c r="E20" s="38">
        <v>44</v>
      </c>
      <c r="F20" s="38">
        <v>43</v>
      </c>
      <c r="G20" s="38">
        <v>46</v>
      </c>
    </row>
    <row r="21" spans="2:7">
      <c r="B21" s="38" t="s">
        <v>43</v>
      </c>
      <c r="C21" s="38">
        <v>24</v>
      </c>
      <c r="D21" s="38">
        <v>25</v>
      </c>
      <c r="E21" s="38">
        <v>30</v>
      </c>
      <c r="F21" s="38">
        <v>25</v>
      </c>
      <c r="G21" s="38">
        <v>29</v>
      </c>
    </row>
    <row r="22" spans="2:7">
      <c r="B22" s="38" t="s">
        <v>44</v>
      </c>
      <c r="C22" s="38">
        <v>17</v>
      </c>
      <c r="D22" s="38">
        <v>28</v>
      </c>
      <c r="E22" s="38">
        <v>33</v>
      </c>
      <c r="F22" s="38">
        <v>37</v>
      </c>
      <c r="G22" s="38">
        <v>36</v>
      </c>
    </row>
  </sheetData>
  <mergeCells count="10">
    <mergeCell ref="N6:P6"/>
    <mergeCell ref="B1:C1"/>
    <mergeCell ref="D1:E1"/>
    <mergeCell ref="F1:G1"/>
    <mergeCell ref="H1:I1"/>
    <mergeCell ref="J1:K1"/>
    <mergeCell ref="B6:D6"/>
    <mergeCell ref="E6:G6"/>
    <mergeCell ref="H6:J6"/>
    <mergeCell ref="K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1"/>
  <sheetViews>
    <sheetView zoomScale="70" zoomScaleNormal="70" workbookViewId="0">
      <selection activeCell="I53" sqref="I53"/>
    </sheetView>
  </sheetViews>
  <sheetFormatPr defaultColWidth="12.6640625" defaultRowHeight="15.75" customHeight="1"/>
  <cols>
    <col min="1" max="1" width="58.44140625" bestFit="1" customWidth="1"/>
    <col min="2" max="2" width="12.44140625" bestFit="1" customWidth="1"/>
    <col min="8" max="8" width="25.5546875" bestFit="1" customWidth="1"/>
    <col min="9" max="9" width="21" bestFit="1" customWidth="1"/>
    <col min="10" max="11" width="23.33203125" bestFit="1" customWidth="1"/>
    <col min="12" max="12" width="18.21875" bestFit="1" customWidth="1"/>
    <col min="13" max="19" width="12.44140625" customWidth="1"/>
    <col min="20" max="20" width="8.44140625" bestFit="1" customWidth="1"/>
    <col min="21" max="21" width="10.44140625" bestFit="1" customWidth="1"/>
    <col min="24" max="24" width="61.109375" bestFit="1" customWidth="1"/>
  </cols>
  <sheetData>
    <row r="1" spans="1:29" ht="27.6">
      <c r="A1" s="58" t="s">
        <v>0</v>
      </c>
      <c r="B1" s="59"/>
      <c r="C1" s="105" t="s">
        <v>1</v>
      </c>
      <c r="D1" s="107"/>
      <c r="E1" s="105" t="s">
        <v>2</v>
      </c>
      <c r="F1" s="106"/>
      <c r="G1" s="107"/>
      <c r="H1" s="116" t="s">
        <v>44</v>
      </c>
      <c r="I1" s="117"/>
      <c r="J1" s="117"/>
      <c r="K1" s="117"/>
      <c r="L1" s="117"/>
      <c r="M1" s="117"/>
      <c r="N1" s="118"/>
      <c r="O1" s="108" t="s">
        <v>123</v>
      </c>
      <c r="P1" s="114"/>
      <c r="Q1" s="114"/>
      <c r="R1" s="114"/>
      <c r="S1" s="115"/>
      <c r="T1" s="60" t="s">
        <v>3</v>
      </c>
      <c r="U1" s="60" t="s">
        <v>4</v>
      </c>
      <c r="X1" s="46" t="s">
        <v>0</v>
      </c>
      <c r="Y1" s="47" t="s">
        <v>5</v>
      </c>
      <c r="Z1" s="47" t="s">
        <v>6</v>
      </c>
      <c r="AA1" s="47" t="s">
        <v>7</v>
      </c>
      <c r="AB1" s="47" t="s">
        <v>8</v>
      </c>
      <c r="AC1" s="47" t="s">
        <v>9</v>
      </c>
    </row>
    <row r="2" spans="1:29" ht="27.6">
      <c r="A2" s="61"/>
      <c r="B2" s="62" t="s">
        <v>29</v>
      </c>
      <c r="C2" s="63" t="s">
        <v>10</v>
      </c>
      <c r="D2" s="64" t="s">
        <v>40</v>
      </c>
      <c r="E2" s="64" t="s">
        <v>41</v>
      </c>
      <c r="F2" s="64" t="s">
        <v>42</v>
      </c>
      <c r="G2" s="65" t="s">
        <v>43</v>
      </c>
      <c r="H2" s="111" t="s">
        <v>29</v>
      </c>
      <c r="I2" s="112"/>
      <c r="J2" s="112"/>
      <c r="K2" s="112"/>
      <c r="L2" s="112"/>
      <c r="M2" s="113"/>
      <c r="N2" s="66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8" t="s">
        <v>11</v>
      </c>
      <c r="U2" s="61"/>
      <c r="W2" s="6">
        <v>1</v>
      </c>
      <c r="X2" s="49" t="s">
        <v>47</v>
      </c>
      <c r="Y2" s="48">
        <v>3.8888888888888888</v>
      </c>
      <c r="Z2" s="48">
        <v>4.166666666666667</v>
      </c>
      <c r="AA2" s="48">
        <v>4.1111111111111107</v>
      </c>
      <c r="AB2" s="48">
        <v>3.4722222222222223</v>
      </c>
      <c r="AC2" s="48">
        <v>15.638888888888889</v>
      </c>
    </row>
    <row r="3" spans="1:29" ht="15">
      <c r="A3" s="49" t="s">
        <v>45</v>
      </c>
      <c r="B3" s="50" t="s">
        <v>59</v>
      </c>
      <c r="C3" s="30">
        <v>1</v>
      </c>
      <c r="D3" s="3">
        <v>3</v>
      </c>
      <c r="E3" s="3">
        <v>3</v>
      </c>
      <c r="F3" s="3">
        <v>5</v>
      </c>
      <c r="G3" s="29">
        <v>6</v>
      </c>
      <c r="H3" s="33" t="s">
        <v>35</v>
      </c>
      <c r="I3" s="34" t="s">
        <v>24</v>
      </c>
      <c r="J3" s="32"/>
      <c r="K3" s="32"/>
      <c r="L3" s="32"/>
      <c r="M3" s="32"/>
      <c r="N3" s="35">
        <f>COUNTA(H3:M3)</f>
        <v>2</v>
      </c>
      <c r="O3" s="7">
        <v>3.2647058823529411</v>
      </c>
      <c r="P3" s="7">
        <v>3.3235294117647061</v>
      </c>
      <c r="Q3" s="7">
        <v>2.5</v>
      </c>
      <c r="R3" s="7">
        <v>2.3823529411764706</v>
      </c>
      <c r="S3" s="8">
        <f t="shared" ref="S3:S16" si="0">SUM(O3:R3)</f>
        <v>11.470588235294118</v>
      </c>
      <c r="T3" s="31">
        <v>4</v>
      </c>
      <c r="U3" s="9" t="s">
        <v>12</v>
      </c>
      <c r="W3" s="6">
        <v>2</v>
      </c>
      <c r="X3" s="49" t="s">
        <v>54</v>
      </c>
      <c r="Y3" s="48">
        <v>3.7391304347826089</v>
      </c>
      <c r="Z3" s="48">
        <v>4.0869565217391308</v>
      </c>
      <c r="AA3" s="48">
        <v>3.652173913043478</v>
      </c>
      <c r="AB3" s="48">
        <v>3.5217391304347827</v>
      </c>
      <c r="AC3" s="48">
        <v>15.000000000000002</v>
      </c>
    </row>
    <row r="4" spans="1:29" ht="15">
      <c r="A4" s="49" t="s">
        <v>46</v>
      </c>
      <c r="B4" s="50" t="s">
        <v>60</v>
      </c>
      <c r="C4" s="30">
        <v>1</v>
      </c>
      <c r="D4" s="3">
        <v>1</v>
      </c>
      <c r="E4" s="3">
        <v>1</v>
      </c>
      <c r="F4" s="3">
        <v>1</v>
      </c>
      <c r="G4" s="29">
        <v>1</v>
      </c>
      <c r="H4" s="34" t="s">
        <v>24</v>
      </c>
      <c r="I4" s="36"/>
      <c r="J4" s="36"/>
      <c r="K4" s="36"/>
      <c r="L4" s="36"/>
      <c r="M4" s="36"/>
      <c r="N4" s="35">
        <f t="shared" ref="N4:N16" si="1">COUNTA(H4:M4)</f>
        <v>1</v>
      </c>
      <c r="O4" s="7">
        <v>2.7837837837837838</v>
      </c>
      <c r="P4" s="7">
        <v>2.6486486486486487</v>
      </c>
      <c r="Q4" s="7">
        <v>2.3243243243243241</v>
      </c>
      <c r="R4" s="7">
        <v>2</v>
      </c>
      <c r="S4" s="8">
        <f t="shared" si="0"/>
        <v>9.7567567567567561</v>
      </c>
      <c r="T4" s="31">
        <v>8</v>
      </c>
      <c r="U4" s="9" t="s">
        <v>12</v>
      </c>
      <c r="W4" s="6">
        <v>3</v>
      </c>
      <c r="X4" s="49" t="s">
        <v>48</v>
      </c>
      <c r="Y4" s="48">
        <v>3.6451612903225805</v>
      </c>
      <c r="Z4" s="48">
        <v>3.6129032258064515</v>
      </c>
      <c r="AA4" s="48">
        <v>3.096774193548387</v>
      </c>
      <c r="AB4" s="48">
        <v>2.903225806451613</v>
      </c>
      <c r="AC4" s="48">
        <v>13.258064516129032</v>
      </c>
    </row>
    <row r="5" spans="1:29" ht="15">
      <c r="A5" s="49" t="s">
        <v>47</v>
      </c>
      <c r="B5" s="50" t="s">
        <v>61</v>
      </c>
      <c r="C5" s="30">
        <v>1</v>
      </c>
      <c r="D5" s="3">
        <v>1</v>
      </c>
      <c r="E5" s="3">
        <v>3</v>
      </c>
      <c r="F5" s="3">
        <v>5</v>
      </c>
      <c r="G5" s="29">
        <v>3</v>
      </c>
      <c r="H5" s="34" t="s">
        <v>21</v>
      </c>
      <c r="I5" s="34" t="s">
        <v>18</v>
      </c>
      <c r="J5" s="34" t="s">
        <v>19</v>
      </c>
      <c r="K5" s="34" t="s">
        <v>20</v>
      </c>
      <c r="L5" s="34" t="s">
        <v>23</v>
      </c>
      <c r="M5" s="34" t="s">
        <v>24</v>
      </c>
      <c r="N5" s="35">
        <f t="shared" si="1"/>
        <v>6</v>
      </c>
      <c r="O5" s="7">
        <v>3.8888888888888888</v>
      </c>
      <c r="P5" s="7">
        <v>4.166666666666667</v>
      </c>
      <c r="Q5" s="7">
        <v>4.1111111111111107</v>
      </c>
      <c r="R5" s="7">
        <v>3.4722222222222223</v>
      </c>
      <c r="S5" s="8">
        <f t="shared" si="0"/>
        <v>15.638888888888889</v>
      </c>
      <c r="T5" s="31">
        <v>1</v>
      </c>
      <c r="U5" s="9" t="s">
        <v>25</v>
      </c>
      <c r="W5" s="6">
        <v>4</v>
      </c>
      <c r="X5" s="49" t="s">
        <v>45</v>
      </c>
      <c r="Y5" s="48">
        <v>3.2647058823529411</v>
      </c>
      <c r="Z5" s="48">
        <v>3.3235294117647061</v>
      </c>
      <c r="AA5" s="48">
        <v>2.5</v>
      </c>
      <c r="AB5" s="48">
        <v>2.3823529411764706</v>
      </c>
      <c r="AC5" s="48">
        <v>11.470588235294118</v>
      </c>
    </row>
    <row r="6" spans="1:29" ht="15">
      <c r="A6" s="49" t="s">
        <v>48</v>
      </c>
      <c r="B6" s="50" t="s">
        <v>62</v>
      </c>
      <c r="C6" s="30">
        <v>1</v>
      </c>
      <c r="D6" s="3">
        <v>3</v>
      </c>
      <c r="E6" s="3">
        <v>5</v>
      </c>
      <c r="F6" s="3">
        <v>12</v>
      </c>
      <c r="G6" s="29">
        <v>7</v>
      </c>
      <c r="H6" s="37" t="s">
        <v>22</v>
      </c>
      <c r="I6" s="34" t="s">
        <v>21</v>
      </c>
      <c r="J6" s="32" t="s">
        <v>35</v>
      </c>
      <c r="K6" s="32"/>
      <c r="L6" s="32"/>
      <c r="M6" s="32"/>
      <c r="N6" s="35">
        <f t="shared" si="1"/>
        <v>3</v>
      </c>
      <c r="O6" s="7">
        <v>3.6451612903225805</v>
      </c>
      <c r="P6" s="7">
        <v>3.6129032258064515</v>
      </c>
      <c r="Q6" s="7">
        <v>3.096774193548387</v>
      </c>
      <c r="R6" s="7">
        <v>2.903225806451613</v>
      </c>
      <c r="S6" s="8">
        <f t="shared" si="0"/>
        <v>13.258064516129032</v>
      </c>
      <c r="T6" s="31">
        <v>3</v>
      </c>
      <c r="U6" s="9" t="s">
        <v>25</v>
      </c>
      <c r="W6" s="6">
        <v>5</v>
      </c>
      <c r="X6" s="49" t="s">
        <v>56</v>
      </c>
      <c r="Y6" s="48">
        <v>3.3142857142857145</v>
      </c>
      <c r="Z6" s="48">
        <v>3.1714285714285713</v>
      </c>
      <c r="AA6" s="48">
        <v>2.342857142857143</v>
      </c>
      <c r="AB6" s="48">
        <v>2.2571428571428571</v>
      </c>
      <c r="AC6" s="48">
        <v>11.085714285714285</v>
      </c>
    </row>
    <row r="7" spans="1:29" ht="15">
      <c r="A7" s="49" t="s">
        <v>49</v>
      </c>
      <c r="B7" s="50" t="s">
        <v>62</v>
      </c>
      <c r="C7" s="30">
        <v>1</v>
      </c>
      <c r="D7" s="3">
        <v>3</v>
      </c>
      <c r="E7" s="3">
        <v>1</v>
      </c>
      <c r="F7" s="3">
        <v>2</v>
      </c>
      <c r="G7" s="29">
        <v>1</v>
      </c>
      <c r="H7" s="34" t="s">
        <v>15</v>
      </c>
      <c r="I7" s="38"/>
      <c r="J7" s="32"/>
      <c r="K7" s="32"/>
      <c r="L7" s="32"/>
      <c r="M7" s="32"/>
      <c r="N7" s="35">
        <f t="shared" si="1"/>
        <v>1</v>
      </c>
      <c r="O7" s="7">
        <v>2.1379310344827585</v>
      </c>
      <c r="P7" s="7">
        <v>2.2068965517241379</v>
      </c>
      <c r="Q7" s="7">
        <v>1.896551724137931</v>
      </c>
      <c r="R7" s="7">
        <v>1.9310344827586208</v>
      </c>
      <c r="S7" s="8">
        <f t="shared" si="0"/>
        <v>8.1724137931034484</v>
      </c>
      <c r="T7" s="31"/>
      <c r="U7" s="9" t="s">
        <v>12</v>
      </c>
      <c r="W7" s="6">
        <v>6</v>
      </c>
      <c r="X7" s="49" t="s">
        <v>52</v>
      </c>
      <c r="Y7" s="48">
        <v>3</v>
      </c>
      <c r="Z7" s="48">
        <v>2.7096774193548385</v>
      </c>
      <c r="AA7" s="48">
        <v>2.6451612903225805</v>
      </c>
      <c r="AB7" s="48">
        <v>2.2903225806451615</v>
      </c>
      <c r="AC7" s="48">
        <v>10.64516129032258</v>
      </c>
    </row>
    <row r="8" spans="1:29" ht="15">
      <c r="A8" s="49" t="s">
        <v>50</v>
      </c>
      <c r="B8" s="50" t="s">
        <v>63</v>
      </c>
      <c r="C8" s="30">
        <v>1</v>
      </c>
      <c r="D8" s="3">
        <v>2</v>
      </c>
      <c r="E8" s="3">
        <v>2</v>
      </c>
      <c r="F8" s="3">
        <v>2</v>
      </c>
      <c r="G8" s="29">
        <v>2</v>
      </c>
      <c r="H8" s="32"/>
      <c r="I8" s="32"/>
      <c r="J8" s="32"/>
      <c r="K8" s="32"/>
      <c r="L8" s="32"/>
      <c r="M8" s="32"/>
      <c r="N8" s="35">
        <f t="shared" si="1"/>
        <v>0</v>
      </c>
      <c r="O8" s="7">
        <v>3.0882352941176472</v>
      </c>
      <c r="P8" s="7">
        <v>3</v>
      </c>
      <c r="Q8" s="7">
        <v>1.9411764705882353</v>
      </c>
      <c r="R8" s="7">
        <v>1.7352941176470589</v>
      </c>
      <c r="S8" s="8">
        <f t="shared" si="0"/>
        <v>9.764705882352942</v>
      </c>
      <c r="T8" s="31">
        <v>7</v>
      </c>
      <c r="U8" s="9" t="s">
        <v>12</v>
      </c>
      <c r="W8" s="6">
        <v>7</v>
      </c>
      <c r="X8" s="49" t="s">
        <v>50</v>
      </c>
      <c r="Y8" s="48">
        <v>3.0882352941176472</v>
      </c>
      <c r="Z8" s="48">
        <v>3</v>
      </c>
      <c r="AA8" s="48">
        <v>1.9411764705882353</v>
      </c>
      <c r="AB8" s="48">
        <v>1.7352941176470589</v>
      </c>
      <c r="AC8" s="48">
        <v>9.764705882352942</v>
      </c>
    </row>
    <row r="9" spans="1:29" ht="15">
      <c r="A9" s="49" t="s">
        <v>51</v>
      </c>
      <c r="B9" s="50" t="s">
        <v>64</v>
      </c>
      <c r="C9" s="30">
        <v>1</v>
      </c>
      <c r="D9" s="3">
        <v>2</v>
      </c>
      <c r="E9" s="3">
        <v>2</v>
      </c>
      <c r="F9" s="3">
        <v>3</v>
      </c>
      <c r="G9" s="29">
        <v>2</v>
      </c>
      <c r="H9" s="33" t="s">
        <v>38</v>
      </c>
      <c r="I9" s="34" t="s">
        <v>26</v>
      </c>
      <c r="J9" s="22" t="s">
        <v>36</v>
      </c>
      <c r="K9" s="33" t="s">
        <v>32</v>
      </c>
      <c r="L9" s="32"/>
      <c r="M9" s="32"/>
      <c r="N9" s="35">
        <f t="shared" si="1"/>
        <v>4</v>
      </c>
      <c r="O9" s="7">
        <v>2.6285714285714286</v>
      </c>
      <c r="P9" s="7">
        <v>2.6857142857142855</v>
      </c>
      <c r="Q9" s="7">
        <v>2.1428571428571428</v>
      </c>
      <c r="R9" s="7">
        <v>1.8285714285714285</v>
      </c>
      <c r="S9" s="8">
        <f t="shared" si="0"/>
        <v>9.2857142857142865</v>
      </c>
      <c r="T9" s="31">
        <v>9</v>
      </c>
      <c r="U9" s="9" t="s">
        <v>25</v>
      </c>
      <c r="W9" s="6">
        <v>8</v>
      </c>
      <c r="X9" s="49" t="s">
        <v>46</v>
      </c>
      <c r="Y9" s="48">
        <v>2.7837837837837838</v>
      </c>
      <c r="Z9" s="48">
        <v>2.6486486486486487</v>
      </c>
      <c r="AA9" s="48">
        <v>2.3243243243243241</v>
      </c>
      <c r="AB9" s="48">
        <v>2</v>
      </c>
      <c r="AC9" s="48">
        <v>9.7567567567567561</v>
      </c>
    </row>
    <row r="10" spans="1:29" ht="15">
      <c r="A10" s="49" t="s">
        <v>52</v>
      </c>
      <c r="B10" s="50" t="s">
        <v>64</v>
      </c>
      <c r="C10" s="30">
        <v>1</v>
      </c>
      <c r="D10" s="3">
        <v>2</v>
      </c>
      <c r="E10" s="3">
        <v>1</v>
      </c>
      <c r="F10" s="3">
        <v>2</v>
      </c>
      <c r="G10" s="29">
        <v>0</v>
      </c>
      <c r="H10" s="32"/>
      <c r="I10" s="32"/>
      <c r="J10" s="32"/>
      <c r="K10" s="32"/>
      <c r="L10" s="32"/>
      <c r="M10" s="32"/>
      <c r="N10" s="35">
        <f t="shared" si="1"/>
        <v>0</v>
      </c>
      <c r="O10" s="7">
        <v>3</v>
      </c>
      <c r="P10" s="7">
        <v>2.7096774193548385</v>
      </c>
      <c r="Q10" s="7">
        <v>2.6451612903225805</v>
      </c>
      <c r="R10" s="7">
        <v>2.2903225806451615</v>
      </c>
      <c r="S10" s="8">
        <f t="shared" si="0"/>
        <v>10.64516129032258</v>
      </c>
      <c r="T10" s="31">
        <v>6</v>
      </c>
      <c r="U10" s="9" t="s">
        <v>12</v>
      </c>
      <c r="W10" s="6">
        <v>9</v>
      </c>
      <c r="X10" s="49" t="s">
        <v>51</v>
      </c>
      <c r="Y10" s="48">
        <v>2.6285714285714286</v>
      </c>
      <c r="Z10" s="48">
        <v>2.6857142857142855</v>
      </c>
      <c r="AA10" s="48">
        <v>2.1428571428571428</v>
      </c>
      <c r="AB10" s="48">
        <v>1.8285714285714285</v>
      </c>
      <c r="AC10" s="48">
        <v>9.2857142857142865</v>
      </c>
    </row>
    <row r="11" spans="1:29" ht="15">
      <c r="A11" s="49" t="s">
        <v>53</v>
      </c>
      <c r="B11" s="50" t="s">
        <v>64</v>
      </c>
      <c r="C11" s="30">
        <v>1</v>
      </c>
      <c r="D11" s="3">
        <v>2</v>
      </c>
      <c r="E11" s="3">
        <v>1</v>
      </c>
      <c r="F11" s="3">
        <v>3</v>
      </c>
      <c r="G11" s="29">
        <v>1</v>
      </c>
      <c r="H11" s="34" t="s">
        <v>24</v>
      </c>
      <c r="I11" s="34" t="s">
        <v>23</v>
      </c>
      <c r="J11" s="35" t="s">
        <v>32</v>
      </c>
      <c r="K11" s="34" t="s">
        <v>19</v>
      </c>
      <c r="L11" s="35"/>
      <c r="M11" s="35"/>
      <c r="N11" s="35">
        <f t="shared" si="1"/>
        <v>4</v>
      </c>
      <c r="O11" s="7">
        <v>2.2692307692307692</v>
      </c>
      <c r="P11" s="7">
        <v>1.6923076923076923</v>
      </c>
      <c r="Q11" s="7">
        <v>1.6923076923076923</v>
      </c>
      <c r="R11" s="7">
        <v>1.6153846153846154</v>
      </c>
      <c r="S11" s="8">
        <f t="shared" si="0"/>
        <v>7.2692307692307701</v>
      </c>
      <c r="T11" s="31">
        <v>13</v>
      </c>
      <c r="U11" s="9" t="s">
        <v>25</v>
      </c>
      <c r="W11" s="6">
        <v>10</v>
      </c>
      <c r="X11" s="49" t="s">
        <v>55</v>
      </c>
      <c r="Y11" s="48">
        <v>2.4827586206896552</v>
      </c>
      <c r="Z11" s="48">
        <v>2.2758620689655173</v>
      </c>
      <c r="AA11" s="48">
        <v>1.8275862068965518</v>
      </c>
      <c r="AB11" s="48">
        <v>2.1724137931034484</v>
      </c>
      <c r="AC11" s="48">
        <v>8.7586206896551726</v>
      </c>
    </row>
    <row r="12" spans="1:29" ht="15">
      <c r="A12" s="49" t="s">
        <v>54</v>
      </c>
      <c r="B12" s="50" t="s">
        <v>65</v>
      </c>
      <c r="C12" s="30">
        <v>1</v>
      </c>
      <c r="D12" s="3">
        <v>1</v>
      </c>
      <c r="E12" s="3">
        <v>3</v>
      </c>
      <c r="F12" s="3">
        <v>7</v>
      </c>
      <c r="G12" s="29">
        <v>4</v>
      </c>
      <c r="H12" s="34" t="s">
        <v>18</v>
      </c>
      <c r="I12" s="34" t="s">
        <v>20</v>
      </c>
      <c r="J12" s="32" t="s">
        <v>16</v>
      </c>
      <c r="K12" s="33" t="s">
        <v>35</v>
      </c>
      <c r="L12" s="33"/>
      <c r="M12" s="33"/>
      <c r="N12" s="44">
        <f t="shared" si="1"/>
        <v>4</v>
      </c>
      <c r="O12" s="7">
        <v>3.7391304347826089</v>
      </c>
      <c r="P12" s="7">
        <v>4.0869565217391308</v>
      </c>
      <c r="Q12" s="7">
        <v>3.652173913043478</v>
      </c>
      <c r="R12" s="7">
        <v>3.5217391304347827</v>
      </c>
      <c r="S12" s="7">
        <f t="shared" si="0"/>
        <v>15.000000000000002</v>
      </c>
      <c r="T12" s="31">
        <v>2</v>
      </c>
      <c r="U12" s="9" t="s">
        <v>12</v>
      </c>
      <c r="W12" s="6">
        <v>11</v>
      </c>
      <c r="X12" s="49" t="s">
        <v>49</v>
      </c>
      <c r="Y12" s="48">
        <v>2.1379310344827585</v>
      </c>
      <c r="Z12" s="48">
        <v>2.2068965517241379</v>
      </c>
      <c r="AA12" s="48">
        <v>1.896551724137931</v>
      </c>
      <c r="AB12" s="48">
        <v>1.9310344827586208</v>
      </c>
      <c r="AC12" s="48">
        <v>8.1724137931034484</v>
      </c>
    </row>
    <row r="13" spans="1:29" ht="15">
      <c r="A13" s="49" t="s">
        <v>56</v>
      </c>
      <c r="B13" s="50" t="s">
        <v>66</v>
      </c>
      <c r="C13" s="30">
        <v>1</v>
      </c>
      <c r="D13" s="3">
        <v>1</v>
      </c>
      <c r="E13" s="3">
        <v>2</v>
      </c>
      <c r="F13" s="3">
        <v>4</v>
      </c>
      <c r="G13" s="29">
        <v>2</v>
      </c>
      <c r="H13" s="34" t="s">
        <v>24</v>
      </c>
      <c r="I13" s="38"/>
      <c r="J13" s="32"/>
      <c r="K13" s="32"/>
      <c r="L13" s="32"/>
      <c r="M13" s="32"/>
      <c r="N13" s="35">
        <f t="shared" si="1"/>
        <v>1</v>
      </c>
      <c r="O13" s="7">
        <v>3.3142857142857145</v>
      </c>
      <c r="P13" s="7">
        <v>3.1714285714285713</v>
      </c>
      <c r="Q13" s="7">
        <v>2.342857142857143</v>
      </c>
      <c r="R13" s="7">
        <v>2.2571428571428571</v>
      </c>
      <c r="S13" s="8">
        <f t="shared" si="0"/>
        <v>11.085714285714285</v>
      </c>
      <c r="T13" s="31">
        <v>5</v>
      </c>
      <c r="U13" s="9" t="s">
        <v>25</v>
      </c>
      <c r="W13" s="6">
        <v>12</v>
      </c>
      <c r="X13" s="49" t="s">
        <v>58</v>
      </c>
      <c r="Y13" s="48">
        <v>1.6818181818181819</v>
      </c>
      <c r="Z13" s="48">
        <v>2.5909090909090908</v>
      </c>
      <c r="AA13" s="48">
        <v>1.7272727272727273</v>
      </c>
      <c r="AB13" s="48">
        <v>1.7272727272727273</v>
      </c>
      <c r="AC13" s="48">
        <v>7.7272727272727275</v>
      </c>
    </row>
    <row r="14" spans="1:29" ht="15">
      <c r="A14" s="49" t="s">
        <v>55</v>
      </c>
      <c r="B14" s="50" t="s">
        <v>67</v>
      </c>
      <c r="C14" s="30">
        <v>1</v>
      </c>
      <c r="D14" s="3">
        <v>2</v>
      </c>
      <c r="E14" s="3">
        <v>0</v>
      </c>
      <c r="F14" s="3">
        <v>0</v>
      </c>
      <c r="G14" s="29">
        <v>0</v>
      </c>
      <c r="H14" s="32"/>
      <c r="I14" s="38"/>
      <c r="J14" s="32"/>
      <c r="K14" s="32"/>
      <c r="L14" s="32"/>
      <c r="M14" s="32"/>
      <c r="N14" s="35">
        <f t="shared" si="1"/>
        <v>0</v>
      </c>
      <c r="O14" s="7">
        <v>2.4827586206896552</v>
      </c>
      <c r="P14" s="7">
        <v>2.2758620689655173</v>
      </c>
      <c r="Q14" s="7">
        <v>1.8275862068965518</v>
      </c>
      <c r="R14" s="7">
        <v>2.1724137931034484</v>
      </c>
      <c r="S14" s="8">
        <f t="shared" si="0"/>
        <v>8.7586206896551726</v>
      </c>
      <c r="T14" s="31">
        <v>10</v>
      </c>
      <c r="U14" s="9" t="s">
        <v>25</v>
      </c>
      <c r="W14" s="6">
        <v>13</v>
      </c>
      <c r="X14" s="49" t="s">
        <v>53</v>
      </c>
      <c r="Y14" s="48">
        <v>2.2692307692307692</v>
      </c>
      <c r="Z14" s="48">
        <v>1.6923076923076923</v>
      </c>
      <c r="AA14" s="48">
        <v>1.6923076923076923</v>
      </c>
      <c r="AB14" s="48">
        <v>1.6153846153846154</v>
      </c>
      <c r="AC14" s="48">
        <v>7.2692307692307701</v>
      </c>
    </row>
    <row r="15" spans="1:29" ht="15">
      <c r="A15" s="49" t="s">
        <v>57</v>
      </c>
      <c r="B15" s="50" t="s">
        <v>67</v>
      </c>
      <c r="C15" s="30">
        <v>1</v>
      </c>
      <c r="D15" s="3">
        <v>2</v>
      </c>
      <c r="E15" s="3">
        <v>0</v>
      </c>
      <c r="F15" s="3">
        <v>0</v>
      </c>
      <c r="G15" s="29">
        <v>0</v>
      </c>
      <c r="H15" s="32"/>
      <c r="I15" s="32"/>
      <c r="J15" s="32"/>
      <c r="K15" s="32"/>
      <c r="L15" s="32"/>
      <c r="M15" s="32"/>
      <c r="N15" s="35">
        <f t="shared" si="1"/>
        <v>0</v>
      </c>
      <c r="O15" s="7">
        <v>1.1333333333333333</v>
      </c>
      <c r="P15" s="7">
        <v>1.0666666666666667</v>
      </c>
      <c r="Q15" s="7">
        <v>1.4666666666666666</v>
      </c>
      <c r="R15" s="7">
        <v>0.93333333333333335</v>
      </c>
      <c r="S15" s="8">
        <f t="shared" si="0"/>
        <v>4.6000000000000005</v>
      </c>
      <c r="T15" s="31">
        <v>14</v>
      </c>
      <c r="U15" s="9" t="s">
        <v>12</v>
      </c>
      <c r="W15" s="6">
        <v>14</v>
      </c>
      <c r="X15" s="49" t="s">
        <v>57</v>
      </c>
      <c r="Y15" s="48">
        <v>1.1333333333333333</v>
      </c>
      <c r="Z15" s="48">
        <v>1.0666666666666667</v>
      </c>
      <c r="AA15" s="48">
        <v>1.4666666666666666</v>
      </c>
      <c r="AB15" s="48">
        <v>0.93333333333333335</v>
      </c>
      <c r="AC15" s="48">
        <v>4.6000000000000005</v>
      </c>
    </row>
    <row r="16" spans="1:29" ht="13.8">
      <c r="A16" s="49" t="s">
        <v>58</v>
      </c>
      <c r="B16" s="50" t="s">
        <v>68</v>
      </c>
      <c r="C16" s="30">
        <v>1</v>
      </c>
      <c r="D16" s="3">
        <v>2</v>
      </c>
      <c r="E16" s="3">
        <v>1</v>
      </c>
      <c r="F16" s="3">
        <v>2</v>
      </c>
      <c r="G16" s="29">
        <v>1</v>
      </c>
      <c r="H16" s="33" t="s">
        <v>16</v>
      </c>
      <c r="I16" s="34" t="s">
        <v>15</v>
      </c>
      <c r="J16" s="32"/>
      <c r="K16" s="32"/>
      <c r="L16" s="32"/>
      <c r="M16" s="32"/>
      <c r="N16" s="35">
        <f t="shared" si="1"/>
        <v>2</v>
      </c>
      <c r="O16" s="41">
        <v>1.6818181818181819</v>
      </c>
      <c r="P16" s="42">
        <v>2.5909090909090908</v>
      </c>
      <c r="Q16" s="42">
        <v>1.7272727272727273</v>
      </c>
      <c r="R16" s="42">
        <v>1.7272727272727273</v>
      </c>
      <c r="S16" s="43">
        <f t="shared" si="0"/>
        <v>7.7272727272727275</v>
      </c>
      <c r="T16" s="31">
        <v>12</v>
      </c>
      <c r="U16" s="9" t="s">
        <v>25</v>
      </c>
      <c r="AC16">
        <f>AVERAGE(AC2:AC15)</f>
        <v>10.173795151459643</v>
      </c>
    </row>
    <row r="17" spans="1:21" ht="15.75" customHeight="1">
      <c r="N17" s="21">
        <f>SUM(N3:N16)</f>
        <v>28</v>
      </c>
      <c r="O17" s="21"/>
      <c r="P17" s="21"/>
      <c r="Q17" s="21"/>
      <c r="R17" s="21"/>
      <c r="S17" s="21"/>
      <c r="T17" s="22" t="s">
        <v>12</v>
      </c>
      <c r="U17">
        <f>COUNTIF(U3:U16,T17)</f>
        <v>7</v>
      </c>
    </row>
    <row r="18" spans="1:21" ht="15.75" customHeight="1">
      <c r="T18" s="22" t="s">
        <v>25</v>
      </c>
      <c r="U18">
        <f>COUNTIF(U3:U16,T18)</f>
        <v>7</v>
      </c>
    </row>
    <row r="19" spans="1:21" ht="13.2">
      <c r="A19" s="4"/>
      <c r="B19" s="4"/>
      <c r="C19" s="4"/>
    </row>
    <row r="20" spans="1:21" ht="13.2">
      <c r="A20" s="4"/>
      <c r="B20" s="4"/>
      <c r="C20" s="4"/>
      <c r="H20" s="22" t="s">
        <v>18</v>
      </c>
      <c r="I20" s="4">
        <f>COUNTIF($H$3:$M$16,H20)</f>
        <v>2</v>
      </c>
    </row>
    <row r="21" spans="1:21" ht="13.2">
      <c r="A21" s="4"/>
      <c r="B21" s="4"/>
      <c r="H21" s="22" t="s">
        <v>19</v>
      </c>
      <c r="I21" s="4">
        <f>COUNTIF($H$3:$M$16,H21)</f>
        <v>2</v>
      </c>
    </row>
    <row r="22" spans="1:21" ht="13.8">
      <c r="A22" s="6"/>
      <c r="B22" s="6"/>
      <c r="C22" s="4"/>
      <c r="H22" s="22" t="s">
        <v>20</v>
      </c>
      <c r="I22" s="4">
        <f t="shared" ref="I22:I36" si="2">COUNTIF($H$3:$M$16,H22)</f>
        <v>2</v>
      </c>
    </row>
    <row r="23" spans="1:21" ht="13.2">
      <c r="A23" s="4"/>
      <c r="B23" s="4"/>
      <c r="C23" s="4"/>
      <c r="H23" s="22" t="s">
        <v>31</v>
      </c>
      <c r="I23" s="4">
        <f t="shared" si="2"/>
        <v>0</v>
      </c>
    </row>
    <row r="24" spans="1:21" ht="13.8">
      <c r="A24" s="6"/>
      <c r="B24" s="6"/>
      <c r="C24" s="4"/>
      <c r="H24" s="22" t="s">
        <v>28</v>
      </c>
      <c r="I24" s="4">
        <f t="shared" si="2"/>
        <v>0</v>
      </c>
    </row>
    <row r="25" spans="1:21" ht="13.8">
      <c r="A25" s="6"/>
      <c r="B25" s="6"/>
      <c r="C25" s="4"/>
      <c r="H25" s="22" t="s">
        <v>32</v>
      </c>
      <c r="I25" s="4">
        <f t="shared" si="2"/>
        <v>2</v>
      </c>
    </row>
    <row r="26" spans="1:21" ht="13.2">
      <c r="A26" s="4"/>
      <c r="B26" s="4"/>
      <c r="C26" s="4"/>
      <c r="H26" s="22" t="s">
        <v>38</v>
      </c>
      <c r="I26" s="4">
        <f t="shared" si="2"/>
        <v>2</v>
      </c>
    </row>
    <row r="27" spans="1:21" ht="13.2">
      <c r="A27" s="4"/>
      <c r="B27" s="4"/>
      <c r="C27" s="4"/>
      <c r="H27" s="22" t="s">
        <v>23</v>
      </c>
      <c r="I27" s="4">
        <f t="shared" si="2"/>
        <v>2</v>
      </c>
    </row>
    <row r="28" spans="1:21" ht="13.2">
      <c r="A28" s="4"/>
      <c r="B28" s="4"/>
      <c r="C28" s="4"/>
      <c r="H28" s="22" t="s">
        <v>27</v>
      </c>
      <c r="I28" s="4">
        <f t="shared" si="2"/>
        <v>0</v>
      </c>
    </row>
    <row r="29" spans="1:21" ht="13.2">
      <c r="A29" s="4"/>
      <c r="B29" s="4"/>
      <c r="C29" s="4"/>
      <c r="H29" s="22" t="s">
        <v>26</v>
      </c>
      <c r="I29" s="4">
        <f t="shared" si="2"/>
        <v>1</v>
      </c>
    </row>
    <row r="30" spans="1:21" ht="13.2">
      <c r="A30" s="4"/>
      <c r="B30" s="4"/>
      <c r="C30" s="4"/>
      <c r="H30" s="22" t="s">
        <v>21</v>
      </c>
      <c r="I30" s="4">
        <f t="shared" si="2"/>
        <v>2</v>
      </c>
    </row>
    <row r="31" spans="1:21" ht="13.2">
      <c r="A31" s="4"/>
      <c r="B31" s="4"/>
      <c r="C31" s="4"/>
      <c r="H31" s="22" t="s">
        <v>15</v>
      </c>
      <c r="I31" s="4">
        <f t="shared" si="2"/>
        <v>2</v>
      </c>
    </row>
    <row r="32" spans="1:21" ht="13.2">
      <c r="A32" s="4"/>
      <c r="B32" s="4"/>
      <c r="C32" s="4"/>
      <c r="H32" s="22" t="s">
        <v>34</v>
      </c>
      <c r="I32" s="4">
        <f t="shared" si="2"/>
        <v>0</v>
      </c>
    </row>
    <row r="33" spans="1:23" ht="13.2">
      <c r="A33" s="4"/>
      <c r="B33" s="4"/>
      <c r="C33" s="4"/>
      <c r="H33" s="22" t="s">
        <v>35</v>
      </c>
      <c r="I33" s="4">
        <f t="shared" si="2"/>
        <v>3</v>
      </c>
    </row>
    <row r="34" spans="1:23" ht="13.2">
      <c r="A34" s="4"/>
      <c r="B34" s="4"/>
      <c r="C34" s="4"/>
      <c r="H34" s="22" t="s">
        <v>36</v>
      </c>
      <c r="I34" s="4">
        <f t="shared" si="2"/>
        <v>1</v>
      </c>
    </row>
    <row r="35" spans="1:23" ht="13.2">
      <c r="A35" s="4"/>
      <c r="B35" s="4"/>
      <c r="C35" s="4"/>
      <c r="H35" s="22" t="s">
        <v>24</v>
      </c>
      <c r="I35" s="4">
        <f t="shared" si="2"/>
        <v>5</v>
      </c>
    </row>
    <row r="36" spans="1:23" ht="13.8">
      <c r="A36" s="6"/>
      <c r="B36" s="6"/>
      <c r="C36" s="4"/>
      <c r="H36" s="22" t="s">
        <v>16</v>
      </c>
      <c r="I36" s="4">
        <f t="shared" si="2"/>
        <v>2</v>
      </c>
    </row>
    <row r="37" spans="1:23" ht="15.75" customHeight="1">
      <c r="I37" s="23">
        <f>SUM(I20:I36)</f>
        <v>28</v>
      </c>
    </row>
    <row r="40" spans="1:23" ht="15.75" customHeight="1">
      <c r="H40" s="23"/>
    </row>
    <row r="41" spans="1:23" ht="15.75" customHeight="1">
      <c r="H41" s="23"/>
    </row>
    <row r="42" spans="1:23" ht="15.75" customHeight="1">
      <c r="H42" s="4"/>
    </row>
    <row r="43" spans="1:23" ht="15.75" customHeight="1">
      <c r="H43" s="23"/>
    </row>
    <row r="44" spans="1:23" ht="15.75" customHeight="1">
      <c r="H44" s="23"/>
    </row>
    <row r="45" spans="1:23" ht="15.75" customHeight="1">
      <c r="H45" s="4"/>
    </row>
    <row r="46" spans="1:23" ht="15.75" customHeight="1">
      <c r="H46" s="22"/>
      <c r="W46" s="82"/>
    </row>
    <row r="47" spans="1:23" ht="15.75" customHeight="1">
      <c r="H47" s="22"/>
    </row>
    <row r="48" spans="1:23" ht="15.75" customHeight="1">
      <c r="H48" s="22"/>
    </row>
    <row r="49" spans="8:8" ht="15.75" customHeight="1">
      <c r="H49" s="22"/>
    </row>
    <row r="50" spans="8:8" ht="15.75" customHeight="1">
      <c r="H50" s="22"/>
    </row>
    <row r="51" spans="8:8" ht="15.75" customHeight="1">
      <c r="H51" s="22"/>
    </row>
    <row r="52" spans="8:8" ht="15.75" customHeight="1">
      <c r="H52" s="22"/>
    </row>
    <row r="53" spans="8:8" ht="15.75" customHeight="1">
      <c r="H53" s="22"/>
    </row>
    <row r="54" spans="8:8" ht="15.75" customHeight="1">
      <c r="H54" s="22"/>
    </row>
    <row r="55" spans="8:8" ht="15.75" customHeight="1">
      <c r="H55" s="21"/>
    </row>
    <row r="56" spans="8:8" ht="15.75" customHeight="1">
      <c r="H56" s="23"/>
    </row>
    <row r="57" spans="8:8" ht="15.75" customHeight="1">
      <c r="H57" s="22"/>
    </row>
    <row r="58" spans="8:8" ht="15.75" customHeight="1">
      <c r="H58" s="22"/>
    </row>
    <row r="59" spans="8:8" ht="15.75" customHeight="1">
      <c r="H59" s="22"/>
    </row>
    <row r="60" spans="8:8" ht="15.75" customHeight="1">
      <c r="H60" s="22"/>
    </row>
    <row r="61" spans="8:8" ht="15.75" customHeight="1">
      <c r="H61" s="22"/>
    </row>
    <row r="62" spans="8:8" ht="15.75" customHeight="1">
      <c r="H62" s="22"/>
    </row>
    <row r="63" spans="8:8" ht="15.75" customHeight="1">
      <c r="H63" s="22"/>
    </row>
    <row r="64" spans="8:8" ht="15.75" customHeight="1">
      <c r="H64" s="39"/>
    </row>
    <row r="65" spans="8:8" ht="15.75" customHeight="1">
      <c r="H65" s="23"/>
    </row>
    <row r="66" spans="8:8" ht="15.75" customHeight="1">
      <c r="H66" s="22"/>
    </row>
    <row r="67" spans="8:8" ht="15.75" customHeight="1">
      <c r="H67" s="22"/>
    </row>
    <row r="68" spans="8:8" ht="15.75" customHeight="1">
      <c r="H68" s="4"/>
    </row>
    <row r="69" spans="8:8" ht="15.75" customHeight="1">
      <c r="H69" s="4"/>
    </row>
    <row r="70" spans="8:8" ht="15.75" customHeight="1">
      <c r="H70" s="4"/>
    </row>
    <row r="71" spans="8:8" ht="15.75" customHeight="1">
      <c r="H71" s="4"/>
    </row>
    <row r="72" spans="8:8" ht="15.75" customHeight="1">
      <c r="H72" s="40"/>
    </row>
    <row r="74" spans="8:8" ht="15.75" customHeight="1">
      <c r="H74" s="4"/>
    </row>
    <row r="75" spans="8:8" ht="15.75" customHeight="1">
      <c r="H75" s="4"/>
    </row>
    <row r="78" spans="8:8" ht="15.75" customHeight="1">
      <c r="H78" s="4"/>
    </row>
    <row r="79" spans="8:8" ht="15.75" customHeight="1">
      <c r="H79" s="4"/>
    </row>
    <row r="80" spans="8:8" ht="15.75" customHeight="1">
      <c r="H80" s="4"/>
    </row>
    <row r="81" spans="8:8" ht="15.75" customHeight="1">
      <c r="H81" s="4"/>
    </row>
    <row r="82" spans="8:8" ht="15.75" customHeight="1">
      <c r="H82" s="4"/>
    </row>
    <row r="83" spans="8:8" ht="15.75" customHeight="1">
      <c r="H83" s="40"/>
    </row>
    <row r="84" spans="8:8" ht="15.75" customHeight="1">
      <c r="H84" s="4"/>
    </row>
    <row r="85" spans="8:8" ht="15.75" customHeight="1">
      <c r="H85" s="4"/>
    </row>
    <row r="86" spans="8:8" ht="15.75" customHeight="1">
      <c r="H86" s="4"/>
    </row>
    <row r="87" spans="8:8" ht="15.75" customHeight="1">
      <c r="H87" s="4"/>
    </row>
    <row r="88" spans="8:8" ht="15.75" customHeight="1">
      <c r="H88" s="4"/>
    </row>
    <row r="89" spans="8:8" ht="15.75" customHeight="1">
      <c r="H89" s="4"/>
    </row>
    <row r="90" spans="8:8" ht="15.75" customHeight="1">
      <c r="H90" s="4"/>
    </row>
    <row r="91" spans="8:8" ht="15.75" customHeight="1">
      <c r="H91" s="4"/>
    </row>
  </sheetData>
  <sortState xmlns:xlrd2="http://schemas.microsoft.com/office/spreadsheetml/2017/richdata2" ref="X2:AC15">
    <sortCondition descending="1" ref="AC2:AC15"/>
  </sortState>
  <mergeCells count="5">
    <mergeCell ref="H2:M2"/>
    <mergeCell ref="O1:S1"/>
    <mergeCell ref="C1:D1"/>
    <mergeCell ref="E1:G1"/>
    <mergeCell ref="H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6"/>
  <sheetViews>
    <sheetView topLeftCell="P1" zoomScale="70" zoomScaleNormal="70" workbookViewId="0">
      <selection activeCell="S38" sqref="S38"/>
    </sheetView>
  </sheetViews>
  <sheetFormatPr defaultColWidth="12.6640625" defaultRowHeight="15.75" customHeight="1"/>
  <cols>
    <col min="1" max="1" width="87.109375" bestFit="1" customWidth="1"/>
    <col min="2" max="2" width="12.44140625" bestFit="1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9.5546875" bestFit="1" customWidth="1"/>
    <col min="9" max="9" width="21" bestFit="1" customWidth="1"/>
    <col min="10" max="10" width="25.109375" bestFit="1" customWidth="1"/>
    <col min="11" max="11" width="23.33203125" customWidth="1"/>
    <col min="12" max="12" width="14.5546875" bestFit="1" customWidth="1"/>
    <col min="13" max="13" width="12.44140625" customWidth="1"/>
    <col min="14" max="14" width="7.88671875" bestFit="1" customWidth="1"/>
    <col min="15" max="15" width="19.5546875" bestFit="1" customWidth="1"/>
    <col min="16" max="16" width="20.5546875" bestFit="1" customWidth="1"/>
    <col min="17" max="17" width="11.109375" bestFit="1" customWidth="1"/>
    <col min="18" max="18" width="19.5546875" bestFit="1" customWidth="1"/>
    <col min="19" max="19" width="5.77734375" bestFit="1" customWidth="1"/>
    <col min="23" max="23" width="3.77734375" bestFit="1" customWidth="1"/>
    <col min="24" max="24" width="87.10937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69"/>
      <c r="P1" s="69"/>
      <c r="Q1" s="69"/>
      <c r="R1" s="69"/>
      <c r="S1" s="69"/>
      <c r="T1" s="60" t="s">
        <v>3</v>
      </c>
      <c r="U1" s="60" t="s">
        <v>4</v>
      </c>
    </row>
    <row r="2" spans="1:29" ht="13.8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19" t="s">
        <v>29</v>
      </c>
      <c r="I2" s="120"/>
      <c r="J2" s="120"/>
      <c r="K2" s="120"/>
      <c r="L2" s="120"/>
      <c r="M2" s="121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1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>
      <c r="A3" s="74" t="s">
        <v>104</v>
      </c>
      <c r="B3" s="26" t="s">
        <v>61</v>
      </c>
      <c r="C3" s="9">
        <v>1</v>
      </c>
      <c r="D3" s="9">
        <v>1</v>
      </c>
      <c r="E3" s="9">
        <v>2</v>
      </c>
      <c r="F3" s="9">
        <v>5</v>
      </c>
      <c r="G3" s="57">
        <v>3</v>
      </c>
      <c r="H3" s="34" t="s">
        <v>18</v>
      </c>
      <c r="I3" s="34" t="s">
        <v>19</v>
      </c>
      <c r="J3" s="34" t="s">
        <v>20</v>
      </c>
      <c r="K3" s="34" t="s">
        <v>23</v>
      </c>
      <c r="L3" s="34" t="s">
        <v>28</v>
      </c>
      <c r="M3" s="34" t="s">
        <v>24</v>
      </c>
      <c r="N3" s="35">
        <f>COUNTA(H3:M3)</f>
        <v>6</v>
      </c>
      <c r="O3" s="7">
        <v>2.9047619047619047</v>
      </c>
      <c r="P3" s="7">
        <v>3.4761904761904763</v>
      </c>
      <c r="Q3" s="7">
        <v>2.8571428571428572</v>
      </c>
      <c r="R3" s="7">
        <v>2.0952380952380953</v>
      </c>
      <c r="S3" s="8">
        <f t="shared" ref="S3:S19" si="0">SUM(O3:R3)</f>
        <v>11.333333333333334</v>
      </c>
      <c r="T3" s="9">
        <v>15</v>
      </c>
      <c r="U3" s="26" t="s">
        <v>25</v>
      </c>
      <c r="V3" t="b">
        <v>0</v>
      </c>
      <c r="W3" s="6">
        <v>1</v>
      </c>
      <c r="X3" s="26" t="s">
        <v>109</v>
      </c>
      <c r="Y3" s="7">
        <v>4.333333333333333</v>
      </c>
      <c r="Z3" s="7">
        <v>4.1388888888888893</v>
      </c>
      <c r="AA3" s="7">
        <v>4</v>
      </c>
      <c r="AB3" s="7">
        <v>3.9166666666666665</v>
      </c>
      <c r="AC3" s="8">
        <f t="shared" ref="AC3:AC19" si="1">SUM(Y3:AB3)</f>
        <v>16.388888888888889</v>
      </c>
    </row>
    <row r="4" spans="1:29" ht="13.8">
      <c r="A4" s="74" t="s">
        <v>105</v>
      </c>
      <c r="B4" s="26" t="s">
        <v>61</v>
      </c>
      <c r="C4" s="9">
        <v>1</v>
      </c>
      <c r="D4" s="9">
        <v>1</v>
      </c>
      <c r="E4" s="9">
        <v>1</v>
      </c>
      <c r="F4" s="9">
        <v>2</v>
      </c>
      <c r="G4" s="29">
        <v>1</v>
      </c>
      <c r="H4" s="22" t="s">
        <v>21</v>
      </c>
      <c r="I4" s="34" t="s">
        <v>16</v>
      </c>
      <c r="J4" s="34"/>
      <c r="K4" s="34"/>
      <c r="L4" s="34"/>
      <c r="M4" s="34"/>
      <c r="N4" s="35">
        <f t="shared" ref="N4:N19" si="2">COUNTA(H4:M4)</f>
        <v>2</v>
      </c>
      <c r="O4" s="7">
        <v>3.3870967741935485</v>
      </c>
      <c r="P4" s="7">
        <v>3.5806451612903225</v>
      </c>
      <c r="Q4" s="7">
        <v>3.064516129032258</v>
      </c>
      <c r="R4" s="7">
        <v>3.4516129032258065</v>
      </c>
      <c r="S4" s="8">
        <f t="shared" si="0"/>
        <v>13.483870967741934</v>
      </c>
      <c r="T4" s="9">
        <v>9</v>
      </c>
      <c r="U4" s="26" t="s">
        <v>25</v>
      </c>
      <c r="V4" t="b">
        <v>0</v>
      </c>
      <c r="W4" s="6">
        <v>2</v>
      </c>
      <c r="X4" s="26" t="s">
        <v>111</v>
      </c>
      <c r="Y4" s="7">
        <v>4.2105263157894735</v>
      </c>
      <c r="Z4" s="7">
        <v>4.5</v>
      </c>
      <c r="AA4" s="7">
        <v>4.2894736842105265</v>
      </c>
      <c r="AB4" s="7">
        <v>3.2894736842105261</v>
      </c>
      <c r="AC4" s="8">
        <f t="shared" si="1"/>
        <v>16.289473684210527</v>
      </c>
    </row>
    <row r="5" spans="1:29" ht="13.8">
      <c r="A5" s="80" t="s">
        <v>106</v>
      </c>
      <c r="B5" s="5" t="s">
        <v>62</v>
      </c>
      <c r="C5" s="9">
        <v>1</v>
      </c>
      <c r="D5" s="9">
        <v>3</v>
      </c>
      <c r="E5" s="9">
        <v>3</v>
      </c>
      <c r="F5" s="9">
        <v>5</v>
      </c>
      <c r="G5" s="29">
        <v>5</v>
      </c>
      <c r="H5" s="34" t="s">
        <v>38</v>
      </c>
      <c r="I5" s="34" t="s">
        <v>21</v>
      </c>
      <c r="J5" s="34" t="s">
        <v>35</v>
      </c>
      <c r="K5" s="34"/>
      <c r="L5" s="34"/>
      <c r="M5" s="34"/>
      <c r="N5" s="35">
        <f t="shared" si="2"/>
        <v>3</v>
      </c>
      <c r="O5" s="7">
        <v>3.9375</v>
      </c>
      <c r="P5" s="7">
        <v>3.90625</v>
      </c>
      <c r="Q5" s="7">
        <v>3.78125</v>
      </c>
      <c r="R5" s="7">
        <v>3.28125</v>
      </c>
      <c r="S5" s="8">
        <f t="shared" si="0"/>
        <v>14.90625</v>
      </c>
      <c r="T5" s="9">
        <v>7</v>
      </c>
      <c r="U5" s="3" t="s">
        <v>25</v>
      </c>
      <c r="V5" t="b">
        <v>0</v>
      </c>
      <c r="W5" s="6">
        <v>3</v>
      </c>
      <c r="X5" s="26" t="s">
        <v>116</v>
      </c>
      <c r="Y5" s="7">
        <v>4</v>
      </c>
      <c r="Z5" s="7">
        <v>4</v>
      </c>
      <c r="AA5" s="7">
        <v>4</v>
      </c>
      <c r="AB5" s="7">
        <v>4</v>
      </c>
      <c r="AC5" s="8">
        <f t="shared" si="1"/>
        <v>16</v>
      </c>
    </row>
    <row r="6" spans="1:29" ht="13.8">
      <c r="A6" s="74" t="s">
        <v>107</v>
      </c>
      <c r="B6" s="26" t="s">
        <v>62</v>
      </c>
      <c r="C6" s="9">
        <v>1</v>
      </c>
      <c r="D6" s="9">
        <v>3</v>
      </c>
      <c r="E6" s="9">
        <v>1</v>
      </c>
      <c r="F6" s="9">
        <v>2</v>
      </c>
      <c r="G6" s="29">
        <v>1</v>
      </c>
      <c r="H6" s="22" t="s">
        <v>15</v>
      </c>
      <c r="I6" s="34"/>
      <c r="J6" s="34"/>
      <c r="K6" s="34"/>
      <c r="L6" s="34"/>
      <c r="M6" s="34"/>
      <c r="N6" s="35">
        <f t="shared" si="2"/>
        <v>1</v>
      </c>
      <c r="O6" s="7">
        <v>4.0294117647058822</v>
      </c>
      <c r="P6" s="7">
        <v>4</v>
      </c>
      <c r="Q6" s="7">
        <v>3.7352941176470589</v>
      </c>
      <c r="R6" s="7">
        <v>3.5882352941176472</v>
      </c>
      <c r="S6" s="8">
        <f t="shared" si="0"/>
        <v>15.352941176470589</v>
      </c>
      <c r="T6" s="9">
        <v>4</v>
      </c>
      <c r="U6" s="26" t="s">
        <v>12</v>
      </c>
      <c r="V6" t="b">
        <v>1</v>
      </c>
      <c r="W6" s="6">
        <v>4</v>
      </c>
      <c r="X6" s="26" t="s">
        <v>107</v>
      </c>
      <c r="Y6" s="7">
        <v>4.0294117647058822</v>
      </c>
      <c r="Z6" s="7">
        <v>4</v>
      </c>
      <c r="AA6" s="7">
        <v>3.7352941176470589</v>
      </c>
      <c r="AB6" s="7">
        <v>3.5882352941176472</v>
      </c>
      <c r="AC6" s="8">
        <f t="shared" si="1"/>
        <v>15.352941176470589</v>
      </c>
    </row>
    <row r="7" spans="1:29" ht="13.8">
      <c r="A7" s="74" t="s">
        <v>108</v>
      </c>
      <c r="B7" s="26" t="s">
        <v>121</v>
      </c>
      <c r="C7" s="9">
        <v>2</v>
      </c>
      <c r="D7" s="9">
        <v>4</v>
      </c>
      <c r="E7" s="9">
        <v>3</v>
      </c>
      <c r="F7" s="9">
        <v>4</v>
      </c>
      <c r="G7" s="29">
        <v>3</v>
      </c>
      <c r="H7" s="34" t="s">
        <v>24</v>
      </c>
      <c r="I7" s="34"/>
      <c r="J7" s="34"/>
      <c r="K7" s="34"/>
      <c r="L7" s="34"/>
      <c r="M7" s="34"/>
      <c r="N7" s="35">
        <f t="shared" si="2"/>
        <v>1</v>
      </c>
      <c r="O7" s="7">
        <v>3.5151515151515151</v>
      </c>
      <c r="P7" s="7">
        <v>3.4545454545454546</v>
      </c>
      <c r="Q7" s="7">
        <v>3.2424242424242422</v>
      </c>
      <c r="R7" s="7">
        <v>2.7878787878787881</v>
      </c>
      <c r="S7" s="8">
        <f t="shared" si="0"/>
        <v>13</v>
      </c>
      <c r="T7" s="9">
        <v>10</v>
      </c>
      <c r="U7" s="26" t="s">
        <v>12</v>
      </c>
      <c r="V7" t="b">
        <v>1</v>
      </c>
      <c r="W7" s="6">
        <v>5</v>
      </c>
      <c r="X7" s="26" t="s">
        <v>114</v>
      </c>
      <c r="Y7" s="7">
        <v>3.7714285714285714</v>
      </c>
      <c r="Z7" s="7">
        <v>4.0571428571428569</v>
      </c>
      <c r="AA7" s="7">
        <v>3.7428571428571429</v>
      </c>
      <c r="AB7" s="7">
        <v>3.7428571428571429</v>
      </c>
      <c r="AC7" s="8">
        <f t="shared" si="1"/>
        <v>15.314285714285713</v>
      </c>
    </row>
    <row r="8" spans="1:29" ht="13.8">
      <c r="A8" s="74" t="s">
        <v>109</v>
      </c>
      <c r="B8" s="26" t="s">
        <v>63</v>
      </c>
      <c r="C8" s="9">
        <v>1</v>
      </c>
      <c r="D8" s="9">
        <v>1</v>
      </c>
      <c r="E8" s="9">
        <v>1</v>
      </c>
      <c r="F8" s="9">
        <v>1</v>
      </c>
      <c r="G8" s="29">
        <v>1</v>
      </c>
      <c r="H8" s="34" t="s">
        <v>24</v>
      </c>
      <c r="I8" s="34"/>
      <c r="J8" s="34"/>
      <c r="K8" s="34"/>
      <c r="L8" s="34"/>
      <c r="M8" s="34"/>
      <c r="N8" s="35">
        <f t="shared" si="2"/>
        <v>1</v>
      </c>
      <c r="O8" s="7">
        <v>4.333333333333333</v>
      </c>
      <c r="P8" s="7">
        <v>4.1388888888888893</v>
      </c>
      <c r="Q8" s="7">
        <v>4</v>
      </c>
      <c r="R8" s="7">
        <v>3.9166666666666665</v>
      </c>
      <c r="S8" s="8">
        <f t="shared" si="0"/>
        <v>16.388888888888889</v>
      </c>
      <c r="T8" s="9">
        <v>1</v>
      </c>
      <c r="U8" s="26" t="s">
        <v>12</v>
      </c>
      <c r="V8" t="b">
        <v>1</v>
      </c>
      <c r="W8" s="6">
        <v>6</v>
      </c>
      <c r="X8" s="26" t="s">
        <v>113</v>
      </c>
      <c r="Y8" s="7">
        <v>4.0555555555555554</v>
      </c>
      <c r="Z8" s="7">
        <v>4.0277777777777777</v>
      </c>
      <c r="AA8" s="7">
        <v>3.8888888888888888</v>
      </c>
      <c r="AB8" s="7">
        <v>3.25</v>
      </c>
      <c r="AC8" s="8">
        <f t="shared" si="1"/>
        <v>15.222222222222221</v>
      </c>
    </row>
    <row r="9" spans="1:29" ht="13.8">
      <c r="A9" s="74" t="s">
        <v>110</v>
      </c>
      <c r="B9" s="26" t="s">
        <v>63</v>
      </c>
      <c r="C9" s="9">
        <v>1</v>
      </c>
      <c r="D9" s="9">
        <v>2</v>
      </c>
      <c r="E9" s="9">
        <v>1</v>
      </c>
      <c r="F9" s="9">
        <v>1</v>
      </c>
      <c r="G9" s="29">
        <v>1</v>
      </c>
      <c r="H9" s="34"/>
      <c r="I9" s="34"/>
      <c r="J9" s="34"/>
      <c r="K9" s="34"/>
      <c r="L9" s="34"/>
      <c r="M9" s="34"/>
      <c r="N9" s="35">
        <f t="shared" si="2"/>
        <v>0</v>
      </c>
      <c r="O9" s="7">
        <v>3.5428571428571427</v>
      </c>
      <c r="P9" s="7">
        <v>3.4</v>
      </c>
      <c r="Q9" s="7">
        <v>3.2857142857142856</v>
      </c>
      <c r="R9" s="7">
        <v>2.6666666666666665</v>
      </c>
      <c r="S9" s="8">
        <f t="shared" si="0"/>
        <v>12.895238095238094</v>
      </c>
      <c r="T9" s="9">
        <v>11</v>
      </c>
      <c r="U9" s="26" t="s">
        <v>12</v>
      </c>
      <c r="V9" t="b">
        <v>1</v>
      </c>
      <c r="W9" s="6">
        <v>7</v>
      </c>
      <c r="X9" s="5" t="s">
        <v>106</v>
      </c>
      <c r="Y9" s="7">
        <v>3.9375</v>
      </c>
      <c r="Z9" s="7">
        <v>3.90625</v>
      </c>
      <c r="AA9" s="7">
        <v>3.78125</v>
      </c>
      <c r="AB9" s="7">
        <v>3.28125</v>
      </c>
      <c r="AC9" s="8">
        <f t="shared" si="1"/>
        <v>14.90625</v>
      </c>
    </row>
    <row r="10" spans="1:29" ht="13.8">
      <c r="A10" s="74" t="s">
        <v>111</v>
      </c>
      <c r="B10" s="26" t="s">
        <v>59</v>
      </c>
      <c r="C10" s="9">
        <v>1</v>
      </c>
      <c r="D10" s="9">
        <v>1</v>
      </c>
      <c r="E10" s="9">
        <v>3</v>
      </c>
      <c r="F10" s="3">
        <v>6</v>
      </c>
      <c r="G10" s="29">
        <v>3</v>
      </c>
      <c r="H10" s="22" t="s">
        <v>34</v>
      </c>
      <c r="I10" s="34"/>
      <c r="J10" s="34"/>
      <c r="K10" s="34"/>
      <c r="L10" s="34"/>
      <c r="M10" s="34"/>
      <c r="N10" s="35">
        <f t="shared" si="2"/>
        <v>1</v>
      </c>
      <c r="O10" s="7">
        <v>4.2105263157894735</v>
      </c>
      <c r="P10" s="7">
        <v>4.5</v>
      </c>
      <c r="Q10" s="7">
        <v>4.2894736842105265</v>
      </c>
      <c r="R10" s="7">
        <v>3.2894736842105261</v>
      </c>
      <c r="S10" s="8">
        <f t="shared" si="0"/>
        <v>16.289473684210527</v>
      </c>
      <c r="T10" s="9">
        <v>2</v>
      </c>
      <c r="U10" s="3" t="s">
        <v>25</v>
      </c>
      <c r="V10" t="b">
        <v>0</v>
      </c>
      <c r="W10" s="6">
        <v>8</v>
      </c>
      <c r="X10" s="26" t="s">
        <v>119</v>
      </c>
      <c r="Y10" s="7">
        <v>3.9090909090000001</v>
      </c>
      <c r="Z10" s="7">
        <v>3.863636364</v>
      </c>
      <c r="AA10" s="7">
        <v>3.6818181820000002</v>
      </c>
      <c r="AB10" s="7">
        <v>3.4090909090000001</v>
      </c>
      <c r="AC10" s="12">
        <f t="shared" si="1"/>
        <v>14.863636364</v>
      </c>
    </row>
    <row r="11" spans="1:29" ht="13.8">
      <c r="A11" s="74" t="s">
        <v>112</v>
      </c>
      <c r="B11" s="26" t="s">
        <v>59</v>
      </c>
      <c r="C11" s="9">
        <v>1</v>
      </c>
      <c r="D11" s="9">
        <v>2</v>
      </c>
      <c r="E11" s="9">
        <v>3</v>
      </c>
      <c r="F11" s="3">
        <v>5</v>
      </c>
      <c r="G11" s="29">
        <v>6</v>
      </c>
      <c r="H11" s="34" t="s">
        <v>35</v>
      </c>
      <c r="I11" s="34" t="s">
        <v>24</v>
      </c>
      <c r="J11" s="34"/>
      <c r="K11" s="34"/>
      <c r="L11" s="34"/>
      <c r="M11" s="34"/>
      <c r="N11" s="35">
        <f t="shared" si="2"/>
        <v>2</v>
      </c>
      <c r="O11" s="7">
        <v>3.4375</v>
      </c>
      <c r="P11" s="7">
        <v>3.53125</v>
      </c>
      <c r="Q11" s="7">
        <v>3.375</v>
      </c>
      <c r="R11" s="7">
        <v>2.393939393939394</v>
      </c>
      <c r="S11" s="8">
        <f t="shared" si="0"/>
        <v>12.737689393939394</v>
      </c>
      <c r="T11" s="9">
        <v>12</v>
      </c>
      <c r="U11" s="3" t="s">
        <v>25</v>
      </c>
      <c r="V11" t="b">
        <v>0</v>
      </c>
      <c r="W11" s="6">
        <v>9</v>
      </c>
      <c r="X11" s="26" t="s">
        <v>105</v>
      </c>
      <c r="Y11" s="7">
        <v>3.3870967741935485</v>
      </c>
      <c r="Z11" s="7">
        <v>3.5806451612903225</v>
      </c>
      <c r="AA11" s="7">
        <v>3.064516129032258</v>
      </c>
      <c r="AB11" s="7">
        <v>3.4516129032258065</v>
      </c>
      <c r="AC11" s="8">
        <f t="shared" si="1"/>
        <v>13.483870967741934</v>
      </c>
    </row>
    <row r="12" spans="1:29" ht="13.8">
      <c r="A12" s="74" t="s">
        <v>113</v>
      </c>
      <c r="B12" s="26" t="s">
        <v>65</v>
      </c>
      <c r="C12" s="9">
        <v>1</v>
      </c>
      <c r="D12" s="9">
        <v>3</v>
      </c>
      <c r="E12" s="9">
        <v>3</v>
      </c>
      <c r="F12" s="3">
        <v>9</v>
      </c>
      <c r="G12" s="29">
        <v>5</v>
      </c>
      <c r="H12" s="34" t="s">
        <v>122</v>
      </c>
      <c r="I12" s="34" t="s">
        <v>18</v>
      </c>
      <c r="J12" s="34" t="s">
        <v>20</v>
      </c>
      <c r="K12" s="34" t="s">
        <v>16</v>
      </c>
      <c r="L12" s="34" t="s">
        <v>35</v>
      </c>
      <c r="M12" s="34"/>
      <c r="N12" s="35">
        <f t="shared" si="2"/>
        <v>5</v>
      </c>
      <c r="O12" s="7">
        <v>4.0555555555555554</v>
      </c>
      <c r="P12" s="7">
        <v>4.0277777777777777</v>
      </c>
      <c r="Q12" s="7">
        <v>3.8888888888888888</v>
      </c>
      <c r="R12" s="7">
        <v>3.25</v>
      </c>
      <c r="S12" s="8">
        <f t="shared" si="0"/>
        <v>15.222222222222221</v>
      </c>
      <c r="T12" s="9">
        <v>6</v>
      </c>
      <c r="U12" s="3" t="s">
        <v>25</v>
      </c>
      <c r="V12" t="b">
        <v>0</v>
      </c>
      <c r="W12" s="6">
        <v>10</v>
      </c>
      <c r="X12" s="26" t="s">
        <v>108</v>
      </c>
      <c r="Y12" s="7">
        <v>3.5151515151515151</v>
      </c>
      <c r="Z12" s="7">
        <v>3.4545454545454546</v>
      </c>
      <c r="AA12" s="7">
        <v>3.2424242424242422</v>
      </c>
      <c r="AB12" s="7">
        <v>2.7878787878787881</v>
      </c>
      <c r="AC12" s="8">
        <f t="shared" si="1"/>
        <v>13</v>
      </c>
    </row>
    <row r="13" spans="1:29" ht="13.8">
      <c r="A13" s="74" t="s">
        <v>114</v>
      </c>
      <c r="B13" s="26" t="s">
        <v>66</v>
      </c>
      <c r="C13" s="9">
        <v>1</v>
      </c>
      <c r="D13" s="9">
        <v>3</v>
      </c>
      <c r="E13" s="9">
        <v>2</v>
      </c>
      <c r="F13" s="3">
        <v>4</v>
      </c>
      <c r="G13" s="29">
        <v>2</v>
      </c>
      <c r="H13" s="34" t="s">
        <v>16</v>
      </c>
      <c r="I13" s="34" t="s">
        <v>24</v>
      </c>
      <c r="J13" s="34"/>
      <c r="K13" s="34"/>
      <c r="L13" s="34"/>
      <c r="M13" s="34"/>
      <c r="N13" s="35">
        <f t="shared" si="2"/>
        <v>2</v>
      </c>
      <c r="O13" s="7">
        <v>3.7714285714285714</v>
      </c>
      <c r="P13" s="7">
        <v>4.0571428571428569</v>
      </c>
      <c r="Q13" s="7">
        <v>3.7428571428571429</v>
      </c>
      <c r="R13" s="7">
        <v>3.7428571428571429</v>
      </c>
      <c r="S13" s="8">
        <f t="shared" si="0"/>
        <v>15.314285714285713</v>
      </c>
      <c r="T13" s="9">
        <v>5</v>
      </c>
      <c r="U13" s="26" t="s">
        <v>12</v>
      </c>
      <c r="V13" t="b">
        <v>1</v>
      </c>
      <c r="W13" s="6">
        <v>11</v>
      </c>
      <c r="X13" s="26" t="s">
        <v>110</v>
      </c>
      <c r="Y13" s="7">
        <v>3.5428571428571427</v>
      </c>
      <c r="Z13" s="7">
        <v>3.4</v>
      </c>
      <c r="AA13" s="7">
        <v>3.2857142857142856</v>
      </c>
      <c r="AB13" s="7">
        <v>2.6666666666666665</v>
      </c>
      <c r="AC13" s="8">
        <f t="shared" si="1"/>
        <v>12.895238095238094</v>
      </c>
    </row>
    <row r="14" spans="1:29" ht="13.8">
      <c r="A14" s="74" t="s">
        <v>115</v>
      </c>
      <c r="B14" s="26" t="s">
        <v>63</v>
      </c>
      <c r="C14" s="9">
        <v>1</v>
      </c>
      <c r="D14" s="9">
        <v>3</v>
      </c>
      <c r="E14" s="9">
        <v>2</v>
      </c>
      <c r="F14" s="3">
        <v>3</v>
      </c>
      <c r="G14" s="29">
        <v>2</v>
      </c>
      <c r="H14" s="34"/>
      <c r="I14" s="34"/>
      <c r="J14" s="34"/>
      <c r="K14" s="34"/>
      <c r="L14" s="34"/>
      <c r="M14" s="34"/>
      <c r="N14" s="35">
        <f t="shared" si="2"/>
        <v>0</v>
      </c>
      <c r="O14" s="7">
        <v>3.7142857142857144</v>
      </c>
      <c r="P14" s="7">
        <v>3</v>
      </c>
      <c r="Q14" s="7">
        <v>2.3571428571428572</v>
      </c>
      <c r="R14" s="7">
        <v>2</v>
      </c>
      <c r="S14" s="8">
        <f t="shared" si="0"/>
        <v>11.071428571428571</v>
      </c>
      <c r="T14" s="9">
        <v>16</v>
      </c>
      <c r="U14" s="3" t="s">
        <v>25</v>
      </c>
      <c r="V14" t="b">
        <v>0</v>
      </c>
      <c r="W14" s="6">
        <v>12</v>
      </c>
      <c r="X14" s="26" t="s">
        <v>112</v>
      </c>
      <c r="Y14" s="7">
        <v>3.4375</v>
      </c>
      <c r="Z14" s="7">
        <v>3.53125</v>
      </c>
      <c r="AA14" s="7">
        <v>3.375</v>
      </c>
      <c r="AB14" s="7">
        <v>2.393939393939394</v>
      </c>
      <c r="AC14" s="8">
        <f t="shared" si="1"/>
        <v>12.737689393939394</v>
      </c>
    </row>
    <row r="15" spans="1:29" ht="13.8">
      <c r="A15" s="74" t="s">
        <v>116</v>
      </c>
      <c r="B15" s="26" t="s">
        <v>63</v>
      </c>
      <c r="C15" s="9">
        <v>1</v>
      </c>
      <c r="D15" s="9">
        <v>2</v>
      </c>
      <c r="E15" s="9">
        <v>1</v>
      </c>
      <c r="F15" s="3">
        <v>1</v>
      </c>
      <c r="G15" s="29">
        <v>0</v>
      </c>
      <c r="H15" s="34"/>
      <c r="I15" s="34"/>
      <c r="J15" s="34"/>
      <c r="K15" s="34"/>
      <c r="L15" s="34"/>
      <c r="M15" s="34"/>
      <c r="N15" s="35">
        <f t="shared" si="2"/>
        <v>0</v>
      </c>
      <c r="O15" s="7">
        <v>4</v>
      </c>
      <c r="P15" s="7">
        <v>4</v>
      </c>
      <c r="Q15" s="7">
        <v>4</v>
      </c>
      <c r="R15" s="7">
        <v>4</v>
      </c>
      <c r="S15" s="8">
        <f t="shared" si="0"/>
        <v>16</v>
      </c>
      <c r="T15" s="9">
        <v>3</v>
      </c>
      <c r="U15" s="26" t="s">
        <v>12</v>
      </c>
      <c r="V15" t="b">
        <v>1</v>
      </c>
      <c r="W15" s="6">
        <v>13</v>
      </c>
      <c r="X15" s="26" t="s">
        <v>120</v>
      </c>
      <c r="Y15" s="7">
        <v>3.269230769</v>
      </c>
      <c r="Z15" s="7">
        <v>3.0370370370000002</v>
      </c>
      <c r="AA15" s="7">
        <v>2.9629629629999998</v>
      </c>
      <c r="AB15" s="7">
        <v>2.7407407410000002</v>
      </c>
      <c r="AC15" s="12">
        <f t="shared" si="1"/>
        <v>12.00997151</v>
      </c>
    </row>
    <row r="16" spans="1:29" ht="13.8">
      <c r="A16" s="74" t="s">
        <v>117</v>
      </c>
      <c r="B16" s="26" t="s">
        <v>67</v>
      </c>
      <c r="C16" s="9">
        <v>1</v>
      </c>
      <c r="D16" s="9">
        <v>2</v>
      </c>
      <c r="E16" s="9">
        <v>0</v>
      </c>
      <c r="F16" s="3">
        <v>0</v>
      </c>
      <c r="G16" s="29">
        <v>0</v>
      </c>
      <c r="H16" s="34"/>
      <c r="I16" s="34"/>
      <c r="J16" s="34"/>
      <c r="K16" s="34"/>
      <c r="L16" s="34"/>
      <c r="M16" s="34"/>
      <c r="N16" s="35">
        <f t="shared" si="2"/>
        <v>0</v>
      </c>
      <c r="O16" s="7">
        <v>3.3157894736842106</v>
      </c>
      <c r="P16" s="7">
        <v>2.6842105263157894</v>
      </c>
      <c r="Q16" s="7">
        <v>2.6315789473684212</v>
      </c>
      <c r="R16" s="7">
        <v>2.1578947368421053</v>
      </c>
      <c r="S16" s="8">
        <f t="shared" si="0"/>
        <v>10.789473684210527</v>
      </c>
      <c r="T16" s="9">
        <v>17</v>
      </c>
      <c r="U16" s="26" t="s">
        <v>12</v>
      </c>
      <c r="V16" t="b">
        <v>1</v>
      </c>
      <c r="W16" s="6">
        <v>14</v>
      </c>
      <c r="X16" s="26" t="s">
        <v>118</v>
      </c>
      <c r="Y16" s="7">
        <v>3.08</v>
      </c>
      <c r="Z16" s="7">
        <v>3.4</v>
      </c>
      <c r="AA16" s="7">
        <v>3.28</v>
      </c>
      <c r="AB16" s="7">
        <v>2.16</v>
      </c>
      <c r="AC16" s="8">
        <f t="shared" si="1"/>
        <v>11.92</v>
      </c>
    </row>
    <row r="17" spans="1:29" ht="13.8">
      <c r="A17" s="74" t="s">
        <v>118</v>
      </c>
      <c r="B17" s="26" t="s">
        <v>60</v>
      </c>
      <c r="C17" s="9">
        <v>1</v>
      </c>
      <c r="D17" s="9">
        <v>1</v>
      </c>
      <c r="E17" s="9">
        <v>2</v>
      </c>
      <c r="F17" s="3">
        <v>2</v>
      </c>
      <c r="G17" s="29">
        <v>1</v>
      </c>
      <c r="H17" s="34" t="s">
        <v>24</v>
      </c>
      <c r="I17" s="34"/>
      <c r="J17" s="34"/>
      <c r="K17" s="34"/>
      <c r="L17" s="34"/>
      <c r="M17" s="34"/>
      <c r="N17" s="35">
        <f t="shared" si="2"/>
        <v>1</v>
      </c>
      <c r="O17" s="7">
        <v>3.08</v>
      </c>
      <c r="P17" s="7">
        <v>3.4</v>
      </c>
      <c r="Q17" s="7">
        <v>3.28</v>
      </c>
      <c r="R17" s="7">
        <v>2.16</v>
      </c>
      <c r="S17" s="8">
        <f t="shared" si="0"/>
        <v>11.92</v>
      </c>
      <c r="T17" s="9">
        <v>14</v>
      </c>
      <c r="U17" s="3" t="s">
        <v>25</v>
      </c>
      <c r="V17" t="b">
        <v>0</v>
      </c>
      <c r="W17" s="6">
        <v>15</v>
      </c>
      <c r="X17" s="26" t="s">
        <v>104</v>
      </c>
      <c r="Y17" s="7">
        <v>2.9047619047619047</v>
      </c>
      <c r="Z17" s="7">
        <v>3.4761904761904763</v>
      </c>
      <c r="AA17" s="7">
        <v>2.8571428571428572</v>
      </c>
      <c r="AB17" s="7">
        <v>2.0952380952380953</v>
      </c>
      <c r="AC17" s="8">
        <f t="shared" si="1"/>
        <v>11.333333333333334</v>
      </c>
    </row>
    <row r="18" spans="1:29" ht="13.8">
      <c r="A18" s="74" t="s">
        <v>119</v>
      </c>
      <c r="B18" s="26" t="s">
        <v>64</v>
      </c>
      <c r="C18" s="9">
        <v>1</v>
      </c>
      <c r="D18" s="9">
        <v>2</v>
      </c>
      <c r="E18" s="9">
        <v>2</v>
      </c>
      <c r="F18" s="3">
        <v>4</v>
      </c>
      <c r="G18" s="29">
        <v>2</v>
      </c>
      <c r="H18" s="34" t="s">
        <v>26</v>
      </c>
      <c r="I18" s="22" t="s">
        <v>36</v>
      </c>
      <c r="J18" s="34" t="s">
        <v>38</v>
      </c>
      <c r="K18" s="34" t="s">
        <v>21</v>
      </c>
      <c r="L18" s="34"/>
      <c r="M18" s="34"/>
      <c r="N18" s="35">
        <f t="shared" si="2"/>
        <v>4</v>
      </c>
      <c r="O18" s="7">
        <v>3.9090909090000001</v>
      </c>
      <c r="P18" s="7">
        <v>3.863636364</v>
      </c>
      <c r="Q18" s="7">
        <v>3.6818181820000002</v>
      </c>
      <c r="R18" s="7">
        <v>3.4090909090000001</v>
      </c>
      <c r="S18" s="12">
        <f t="shared" si="0"/>
        <v>14.863636364</v>
      </c>
      <c r="T18" s="9">
        <v>8</v>
      </c>
      <c r="U18" s="3" t="s">
        <v>25</v>
      </c>
      <c r="V18" t="b">
        <v>0</v>
      </c>
      <c r="W18" s="6">
        <v>16</v>
      </c>
      <c r="X18" s="26" t="s">
        <v>115</v>
      </c>
      <c r="Y18" s="7">
        <v>3.7142857142857144</v>
      </c>
      <c r="Z18" s="7">
        <v>3</v>
      </c>
      <c r="AA18" s="7">
        <v>2.3571428571428572</v>
      </c>
      <c r="AB18" s="7">
        <v>2</v>
      </c>
      <c r="AC18" s="8">
        <f t="shared" si="1"/>
        <v>11.071428571428571</v>
      </c>
    </row>
    <row r="19" spans="1:29" ht="13.8">
      <c r="A19" s="74" t="s">
        <v>120</v>
      </c>
      <c r="B19" s="26" t="s">
        <v>64</v>
      </c>
      <c r="C19" s="9">
        <v>1</v>
      </c>
      <c r="D19" s="9">
        <v>2</v>
      </c>
      <c r="E19" s="9">
        <v>1</v>
      </c>
      <c r="F19" s="3">
        <v>1</v>
      </c>
      <c r="G19" s="29">
        <v>1</v>
      </c>
      <c r="H19" s="34" t="s">
        <v>24</v>
      </c>
      <c r="I19" s="34" t="s">
        <v>23</v>
      </c>
      <c r="J19" s="34" t="s">
        <v>32</v>
      </c>
      <c r="K19" s="34" t="s">
        <v>19</v>
      </c>
      <c r="L19" s="34"/>
      <c r="M19" s="34"/>
      <c r="N19" s="35">
        <f t="shared" si="2"/>
        <v>4</v>
      </c>
      <c r="O19" s="10">
        <v>3.269230769</v>
      </c>
      <c r="P19" s="10">
        <v>3.0370370370000002</v>
      </c>
      <c r="Q19" s="10">
        <v>2.9629629629999998</v>
      </c>
      <c r="R19" s="10">
        <v>2.7407407410000002</v>
      </c>
      <c r="S19" s="56">
        <f t="shared" si="0"/>
        <v>12.00997151</v>
      </c>
      <c r="T19" s="9">
        <v>13</v>
      </c>
      <c r="U19" s="3" t="s">
        <v>25</v>
      </c>
      <c r="V19" t="b">
        <v>0</v>
      </c>
      <c r="W19" s="6">
        <v>17</v>
      </c>
      <c r="X19" s="26" t="s">
        <v>117</v>
      </c>
      <c r="Y19" s="10">
        <v>3.3157894736842106</v>
      </c>
      <c r="Z19" s="10">
        <v>2.6842105263157894</v>
      </c>
      <c r="AA19" s="10">
        <v>2.6315789473684212</v>
      </c>
      <c r="AB19" s="10">
        <v>2.1578947368421053</v>
      </c>
      <c r="AC19" s="11">
        <f t="shared" si="1"/>
        <v>10.789473684210527</v>
      </c>
    </row>
    <row r="20" spans="1:29" ht="13.8">
      <c r="A20" s="81"/>
      <c r="C20" s="6"/>
      <c r="H20" s="6"/>
      <c r="I20" s="6"/>
      <c r="J20" s="6"/>
      <c r="K20" s="6"/>
      <c r="L20" s="6"/>
      <c r="M20" s="6"/>
      <c r="N20" s="6">
        <f>SUM(N3:N19)</f>
        <v>33</v>
      </c>
      <c r="O20" s="6"/>
      <c r="P20" s="6"/>
      <c r="Q20" s="6"/>
      <c r="R20" s="6"/>
      <c r="S20" s="6"/>
      <c r="T20" s="6"/>
      <c r="AC20" s="83">
        <f>AVERAGE(AC3:AC19)</f>
        <v>13.739923741527637</v>
      </c>
    </row>
    <row r="21" spans="1:29" ht="13.8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9" ht="13.8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9" ht="13.8">
      <c r="A23" s="4"/>
      <c r="B23" s="6"/>
      <c r="H23" s="22" t="s">
        <v>18</v>
      </c>
      <c r="I23" s="4">
        <f>COUNTIF($H$3:$M$19,H23)</f>
        <v>2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29" ht="13.8">
      <c r="A24" s="4"/>
      <c r="B24" s="6"/>
      <c r="H24" s="22" t="s">
        <v>19</v>
      </c>
      <c r="I24" s="4">
        <f t="shared" ref="I24:I39" si="3">COUNTIF($H$3:$M$19,H24)</f>
        <v>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9" ht="13.8">
      <c r="A25" s="4"/>
      <c r="B25" s="6"/>
      <c r="H25" s="22" t="s">
        <v>20</v>
      </c>
      <c r="I25" s="4">
        <f t="shared" si="3"/>
        <v>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9" ht="13.8">
      <c r="A26" s="4"/>
      <c r="B26" s="6"/>
      <c r="H26" s="22" t="s">
        <v>31</v>
      </c>
      <c r="I26" s="4">
        <f t="shared" si="3"/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9" ht="13.8">
      <c r="A27" s="6"/>
      <c r="B27" s="6"/>
      <c r="H27" s="22" t="s">
        <v>28</v>
      </c>
      <c r="I27" s="4">
        <f t="shared" si="3"/>
        <v>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9" ht="13.8">
      <c r="A28" s="4"/>
      <c r="B28" s="6"/>
      <c r="H28" s="22" t="s">
        <v>32</v>
      </c>
      <c r="I28" s="4">
        <f t="shared" si="3"/>
        <v>1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9" ht="13.8">
      <c r="A29" s="4"/>
      <c r="B29" s="6"/>
      <c r="H29" s="22" t="s">
        <v>38</v>
      </c>
      <c r="I29" s="4">
        <f t="shared" si="3"/>
        <v>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29" ht="13.8">
      <c r="A30" s="6"/>
      <c r="B30" s="4"/>
      <c r="H30" s="22" t="s">
        <v>23</v>
      </c>
      <c r="I30" s="4">
        <f t="shared" si="3"/>
        <v>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29" ht="13.8">
      <c r="A31" s="6"/>
      <c r="B31" s="4"/>
      <c r="G31" s="13"/>
      <c r="H31" s="22" t="s">
        <v>27</v>
      </c>
      <c r="I31" s="4">
        <f t="shared" si="3"/>
        <v>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29" ht="13.2">
      <c r="A32" s="4"/>
      <c r="B32" s="4"/>
      <c r="H32" s="22" t="s">
        <v>26</v>
      </c>
      <c r="I32" s="4">
        <f t="shared" si="3"/>
        <v>1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3.2">
      <c r="A33" s="4"/>
      <c r="B33" s="4"/>
      <c r="H33" s="22" t="s">
        <v>21</v>
      </c>
      <c r="I33" s="4">
        <f t="shared" si="3"/>
        <v>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3.2">
      <c r="A34" s="4"/>
      <c r="B34" s="4"/>
      <c r="H34" s="22" t="s">
        <v>15</v>
      </c>
      <c r="I34" s="4">
        <f t="shared" si="3"/>
        <v>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3.2">
      <c r="A35" s="4"/>
      <c r="B35" s="4"/>
      <c r="H35" s="22" t="s">
        <v>34</v>
      </c>
      <c r="I35" s="4">
        <f t="shared" si="3"/>
        <v>1</v>
      </c>
      <c r="J35" s="22"/>
      <c r="Q35" s="22"/>
      <c r="R35" s="22"/>
      <c r="S35" s="22"/>
    </row>
    <row r="36" spans="1:19" ht="13.2">
      <c r="A36" s="4"/>
      <c r="B36" s="4"/>
      <c r="H36" s="22" t="s">
        <v>35</v>
      </c>
      <c r="I36" s="4">
        <f t="shared" si="3"/>
        <v>3</v>
      </c>
      <c r="J36" s="22"/>
      <c r="P36" s="22"/>
      <c r="Q36" s="22"/>
      <c r="R36" s="22"/>
      <c r="S36" s="22"/>
    </row>
    <row r="37" spans="1:19" ht="13.2">
      <c r="A37" s="4"/>
      <c r="B37" s="13"/>
      <c r="H37" s="22" t="s">
        <v>36</v>
      </c>
      <c r="I37" s="4">
        <f t="shared" si="3"/>
        <v>1</v>
      </c>
      <c r="J37" s="22"/>
      <c r="P37" s="22"/>
      <c r="Q37" s="22"/>
      <c r="R37" s="22"/>
      <c r="S37" s="22"/>
    </row>
    <row r="38" spans="1:19" ht="13.2">
      <c r="A38" s="4"/>
      <c r="B38" s="4"/>
      <c r="H38" s="22" t="s">
        <v>24</v>
      </c>
      <c r="I38" s="4">
        <f t="shared" si="3"/>
        <v>7</v>
      </c>
      <c r="J38" s="22"/>
      <c r="P38" s="22"/>
      <c r="Q38" s="22"/>
      <c r="R38" s="22"/>
      <c r="S38" s="22"/>
    </row>
    <row r="39" spans="1:19" ht="13.2">
      <c r="A39" s="4"/>
      <c r="B39" s="4"/>
      <c r="H39" s="22" t="s">
        <v>16</v>
      </c>
      <c r="I39" s="4">
        <f t="shared" si="3"/>
        <v>3</v>
      </c>
      <c r="J39" s="22"/>
      <c r="P39" s="22"/>
      <c r="Q39" s="22"/>
      <c r="R39" s="22"/>
      <c r="S39" s="22"/>
    </row>
    <row r="40" spans="1:19" ht="13.2">
      <c r="A40" s="4"/>
      <c r="B40" s="4"/>
      <c r="I40" s="4">
        <f>SUM(I23:I39)</f>
        <v>33</v>
      </c>
      <c r="P40" s="22"/>
    </row>
    <row r="41" spans="1:19" ht="13.8">
      <c r="A41" s="6"/>
      <c r="B41" s="4"/>
      <c r="P41" s="22"/>
    </row>
    <row r="42" spans="1:19" ht="13.2">
      <c r="A42" s="4"/>
      <c r="B42" s="4"/>
      <c r="P42" s="22"/>
    </row>
    <row r="43" spans="1:19" ht="13.2">
      <c r="A43" s="4"/>
      <c r="B43" s="4"/>
      <c r="H43" s="22"/>
      <c r="P43" s="22"/>
    </row>
    <row r="44" spans="1:19" ht="13.2">
      <c r="A44" s="4"/>
      <c r="B44" s="4"/>
      <c r="H44" s="22"/>
      <c r="P44" s="22"/>
    </row>
    <row r="45" spans="1:19" ht="13.2">
      <c r="A45" s="4"/>
      <c r="B45" s="4"/>
      <c r="H45" s="22"/>
      <c r="P45" s="22"/>
    </row>
    <row r="46" spans="1:19" ht="15.75" customHeight="1">
      <c r="H46" s="22"/>
      <c r="P46" s="22"/>
    </row>
    <row r="47" spans="1:19" ht="15.75" customHeight="1">
      <c r="H47" s="22"/>
      <c r="P47" s="22"/>
    </row>
    <row r="48" spans="1:19" ht="15.75" customHeight="1">
      <c r="H48" s="22"/>
      <c r="P48" s="22"/>
    </row>
    <row r="49" spans="8:16" ht="15.75" customHeight="1">
      <c r="H49" s="22"/>
      <c r="P49" s="22"/>
    </row>
    <row r="50" spans="8:16" ht="15.75" customHeight="1">
      <c r="H50" s="22"/>
      <c r="P50" s="22"/>
    </row>
    <row r="51" spans="8:16" ht="15.75" customHeight="1">
      <c r="H51" s="22"/>
      <c r="P51" s="22"/>
    </row>
    <row r="52" spans="8:16" ht="15.75" customHeight="1">
      <c r="H52" s="22"/>
    </row>
    <row r="53" spans="8:16" ht="15.75" customHeight="1">
      <c r="H53" s="22"/>
    </row>
    <row r="54" spans="8:16" ht="15.75" customHeight="1">
      <c r="H54" s="22"/>
    </row>
    <row r="55" spans="8:16" ht="15.75" customHeight="1">
      <c r="H55" s="22"/>
    </row>
    <row r="56" spans="8:16" ht="15.75" customHeight="1">
      <c r="H56" s="22"/>
    </row>
    <row r="57" spans="8:16" ht="15.75" customHeight="1">
      <c r="H57" s="22"/>
    </row>
    <row r="58" spans="8:16" ht="15.75" customHeight="1">
      <c r="H58" s="22"/>
    </row>
    <row r="59" spans="8:16" ht="15.75" customHeight="1">
      <c r="H59" s="22"/>
    </row>
    <row r="60" spans="8:16" ht="15.75" customHeight="1">
      <c r="H60" s="22"/>
    </row>
    <row r="61" spans="8:16" ht="15.75" customHeight="1">
      <c r="H61" s="22"/>
    </row>
    <row r="62" spans="8:16" ht="15.75" customHeight="1">
      <c r="H62" s="22"/>
    </row>
    <row r="63" spans="8:16" ht="15.75" customHeight="1">
      <c r="H63" s="22"/>
    </row>
    <row r="64" spans="8:16" ht="15.75" customHeight="1">
      <c r="H64" s="22"/>
    </row>
    <row r="65" spans="8:8" ht="15.75" customHeight="1">
      <c r="H65" s="22"/>
    </row>
    <row r="66" spans="8:8" ht="15.75" customHeight="1">
      <c r="H66" s="22"/>
    </row>
    <row r="67" spans="8:8" ht="15.75" customHeight="1">
      <c r="H67" s="22"/>
    </row>
    <row r="68" spans="8:8" ht="15.75" customHeight="1">
      <c r="H68" s="22"/>
    </row>
    <row r="69" spans="8:8" ht="15.75" customHeight="1">
      <c r="H69" s="22"/>
    </row>
    <row r="70" spans="8:8" ht="15.75" customHeight="1">
      <c r="H70" s="22"/>
    </row>
    <row r="71" spans="8:8" ht="15.75" customHeight="1">
      <c r="H71" s="22"/>
    </row>
    <row r="72" spans="8:8" ht="15.75" customHeight="1">
      <c r="H72" s="22"/>
    </row>
    <row r="73" spans="8:8" ht="15.75" customHeight="1">
      <c r="H73" s="22"/>
    </row>
    <row r="74" spans="8:8" ht="15.75" customHeight="1">
      <c r="H74" s="22"/>
    </row>
    <row r="75" spans="8:8" ht="15.75" customHeight="1">
      <c r="H75" s="22"/>
    </row>
    <row r="76" spans="8:8" ht="15.75" customHeight="1">
      <c r="H76" s="22"/>
    </row>
    <row r="77" spans="8:8" ht="15.75" customHeight="1">
      <c r="H77" s="22"/>
    </row>
    <row r="78" spans="8:8" ht="15.75" customHeight="1">
      <c r="H78" s="22"/>
    </row>
    <row r="79" spans="8:8" ht="15.75" customHeight="1">
      <c r="H79" s="22"/>
    </row>
    <row r="80" spans="8:8" ht="15.75" customHeight="1">
      <c r="H80" s="22"/>
    </row>
    <row r="81" spans="8:8" ht="15.75" customHeight="1">
      <c r="H81" s="22"/>
    </row>
    <row r="82" spans="8:8" ht="15.75" customHeight="1">
      <c r="H82" s="22"/>
    </row>
    <row r="83" spans="8:8" ht="15.75" customHeight="1">
      <c r="H83" s="22"/>
    </row>
    <row r="84" spans="8:8" ht="15.75" customHeight="1">
      <c r="H84" s="22"/>
    </row>
    <row r="85" spans="8:8" ht="15.75" customHeight="1">
      <c r="H85" s="22"/>
    </row>
    <row r="86" spans="8:8" ht="15.75" customHeight="1">
      <c r="H86" s="22"/>
    </row>
    <row r="87" spans="8:8" ht="15.75" customHeight="1">
      <c r="H87" s="22"/>
    </row>
    <row r="88" spans="8:8" ht="15.75" customHeight="1">
      <c r="H88" s="22"/>
    </row>
    <row r="89" spans="8:8" ht="15.75" customHeight="1">
      <c r="H89" s="22"/>
    </row>
    <row r="90" spans="8:8" ht="15.75" customHeight="1">
      <c r="H90" s="22"/>
    </row>
    <row r="91" spans="8:8" ht="15.75" customHeight="1">
      <c r="H91" s="22"/>
    </row>
    <row r="92" spans="8:8" ht="15.75" customHeight="1">
      <c r="H92" s="22"/>
    </row>
    <row r="93" spans="8:8" ht="15.75" customHeight="1">
      <c r="H93" s="22"/>
    </row>
    <row r="94" spans="8:8" ht="15.75" customHeight="1">
      <c r="H94" s="22"/>
    </row>
    <row r="95" spans="8:8" ht="15.75" customHeight="1">
      <c r="H95" s="22"/>
    </row>
    <row r="96" spans="8:8" ht="15.75" customHeight="1">
      <c r="H96" s="22"/>
    </row>
  </sheetData>
  <sortState xmlns:xlrd2="http://schemas.microsoft.com/office/spreadsheetml/2017/richdata2" ref="X3:AC19">
    <sortCondition descending="1" ref="AC3:AC19"/>
  </sortState>
  <mergeCells count="4">
    <mergeCell ref="E1:G1"/>
    <mergeCell ref="H1:N1"/>
    <mergeCell ref="H2:M2"/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"/>
  <sheetViews>
    <sheetView topLeftCell="P10" zoomScale="70" zoomScaleNormal="70" workbookViewId="0">
      <selection activeCell="V29" sqref="V29"/>
    </sheetView>
  </sheetViews>
  <sheetFormatPr defaultColWidth="12.6640625" defaultRowHeight="15.75" customHeight="1"/>
  <cols>
    <col min="1" max="1" width="95.109375" bestFit="1" customWidth="1"/>
    <col min="2" max="2" width="11.33203125" customWidth="1"/>
    <col min="3" max="3" width="9.33203125" bestFit="1" customWidth="1"/>
    <col min="4" max="4" width="12.77734375" customWidth="1"/>
    <col min="5" max="5" width="12.21875" bestFit="1" customWidth="1"/>
    <col min="6" max="6" width="12.77734375" bestFit="1" customWidth="1"/>
    <col min="7" max="7" width="9.44140625" bestFit="1" customWidth="1"/>
    <col min="8" max="8" width="28.6640625" customWidth="1"/>
    <col min="9" max="9" width="20.77734375" customWidth="1"/>
    <col min="10" max="10" width="23.33203125" bestFit="1" customWidth="1"/>
    <col min="11" max="13" width="20.77734375" customWidth="1"/>
    <col min="14" max="14" width="7.88671875" bestFit="1" customWidth="1"/>
    <col min="15" max="15" width="19.6640625" customWidth="1"/>
    <col min="16" max="16" width="21.109375" customWidth="1"/>
    <col min="17" max="17" width="14" bestFit="1" customWidth="1"/>
    <col min="18" max="18" width="20.44140625" customWidth="1"/>
    <col min="19" max="19" width="14" bestFit="1" customWidth="1"/>
    <col min="24" max="24" width="95.109375" bestFit="1" customWidth="1"/>
    <col min="25" max="25" width="19.6640625" bestFit="1" customWidth="1"/>
    <col min="26" max="26" width="21.109375" bestFit="1" customWidth="1"/>
    <col min="27" max="27" width="14" bestFit="1" customWidth="1"/>
    <col min="28" max="28" width="20.44140625" bestFit="1" customWidth="1"/>
    <col min="29" max="29" width="14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8" t="s">
        <v>123</v>
      </c>
      <c r="P1" s="109"/>
      <c r="Q1" s="109"/>
      <c r="R1" s="109"/>
      <c r="S1" s="110"/>
      <c r="T1" s="60" t="s">
        <v>3</v>
      </c>
      <c r="U1" s="60" t="s">
        <v>4</v>
      </c>
    </row>
    <row r="2" spans="1:29" ht="27.6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22"/>
      <c r="J2" s="122"/>
      <c r="K2" s="122"/>
      <c r="L2" s="122"/>
      <c r="M2" s="123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45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>
      <c r="A3" s="23" t="s">
        <v>127</v>
      </c>
      <c r="B3" s="23" t="s">
        <v>121</v>
      </c>
      <c r="C3" s="3">
        <v>1</v>
      </c>
      <c r="D3" s="3">
        <v>3</v>
      </c>
      <c r="E3" s="3">
        <v>5</v>
      </c>
      <c r="F3" s="3">
        <v>11</v>
      </c>
      <c r="G3" s="29">
        <v>5</v>
      </c>
      <c r="H3" s="37" t="s">
        <v>22</v>
      </c>
      <c r="I3" s="32" t="s">
        <v>21</v>
      </c>
      <c r="J3" s="22" t="s">
        <v>35</v>
      </c>
      <c r="K3" s="33" t="s">
        <v>15</v>
      </c>
      <c r="L3" s="32"/>
      <c r="M3" s="32"/>
      <c r="N3" s="35">
        <f>COUNTA(H3:M3)</f>
        <v>4</v>
      </c>
      <c r="O3" s="14">
        <v>4.1842105263157894</v>
      </c>
      <c r="P3" s="14">
        <v>4.3157894736842106</v>
      </c>
      <c r="Q3" s="14">
        <v>4.0263157894736841</v>
      </c>
      <c r="R3" s="14">
        <v>3.6052631578947367</v>
      </c>
      <c r="S3" s="15">
        <f t="shared" ref="S3:S16" si="0">SUM(O3:R3)</f>
        <v>16.131578947368421</v>
      </c>
      <c r="T3" s="9">
        <v>1</v>
      </c>
      <c r="U3" s="3" t="s">
        <v>25</v>
      </c>
      <c r="W3" s="4">
        <v>1</v>
      </c>
      <c r="X3" s="33" t="s">
        <v>127</v>
      </c>
      <c r="Y3" s="14">
        <v>4.1842105263157894</v>
      </c>
      <c r="Z3" s="14">
        <v>4.3157894736842106</v>
      </c>
      <c r="AA3" s="14">
        <v>4.0263157894736841</v>
      </c>
      <c r="AB3" s="14">
        <v>3.6052631578947367</v>
      </c>
      <c r="AC3" s="15">
        <f t="shared" ref="AC3:AC16" si="1">SUM(Y3:AB3)</f>
        <v>16.131578947368421</v>
      </c>
    </row>
    <row r="4" spans="1:29" ht="13.8">
      <c r="A4" s="26" t="s">
        <v>128</v>
      </c>
      <c r="B4" s="26" t="s">
        <v>62</v>
      </c>
      <c r="C4" s="3">
        <v>1</v>
      </c>
      <c r="D4" s="3">
        <v>3</v>
      </c>
      <c r="E4" s="3">
        <v>2</v>
      </c>
      <c r="F4" s="3">
        <v>5</v>
      </c>
      <c r="G4" s="29">
        <v>1</v>
      </c>
      <c r="H4" s="32"/>
      <c r="I4" s="38"/>
      <c r="J4" s="32"/>
      <c r="K4" s="32"/>
      <c r="L4" s="32"/>
      <c r="M4" s="32"/>
      <c r="N4" s="35">
        <f t="shared" ref="N4:N15" si="2">COUNTA(H4:M4)</f>
        <v>0</v>
      </c>
      <c r="O4" s="7">
        <v>3.8529411764705883</v>
      </c>
      <c r="P4" s="7">
        <v>4.0588235294117645</v>
      </c>
      <c r="Q4" s="7">
        <v>3.2352941176470589</v>
      </c>
      <c r="R4" s="7">
        <v>3.1764705882352939</v>
      </c>
      <c r="S4" s="8">
        <f t="shared" si="0"/>
        <v>14.323529411764707</v>
      </c>
      <c r="T4" s="9">
        <v>7</v>
      </c>
      <c r="U4" s="3" t="s">
        <v>12</v>
      </c>
      <c r="W4" s="4">
        <v>4</v>
      </c>
      <c r="X4" s="33" t="s">
        <v>130</v>
      </c>
      <c r="Y4" s="7">
        <v>4.1714285714285717</v>
      </c>
      <c r="Z4" s="7">
        <v>4.3428571428571425</v>
      </c>
      <c r="AA4" s="7">
        <v>3.7941176470588234</v>
      </c>
      <c r="AB4" s="7">
        <v>3.4571428571428573</v>
      </c>
      <c r="AC4" s="8">
        <f t="shared" si="1"/>
        <v>15.765546218487396</v>
      </c>
    </row>
    <row r="5" spans="1:29" ht="13.8">
      <c r="A5" s="26" t="s">
        <v>129</v>
      </c>
      <c r="B5" s="3" t="s">
        <v>65</v>
      </c>
      <c r="C5" s="3">
        <v>1</v>
      </c>
      <c r="D5" s="3">
        <v>1</v>
      </c>
      <c r="E5" s="3">
        <v>3</v>
      </c>
      <c r="F5" s="3">
        <v>6</v>
      </c>
      <c r="G5" s="29">
        <v>5</v>
      </c>
      <c r="H5" s="37" t="s">
        <v>122</v>
      </c>
      <c r="I5" s="38" t="s">
        <v>18</v>
      </c>
      <c r="J5" s="32" t="s">
        <v>20</v>
      </c>
      <c r="K5" s="32" t="s">
        <v>19</v>
      </c>
      <c r="L5" s="32" t="s">
        <v>16</v>
      </c>
      <c r="M5" s="22" t="s">
        <v>35</v>
      </c>
      <c r="N5" s="35">
        <f t="shared" si="2"/>
        <v>6</v>
      </c>
      <c r="O5" s="7">
        <v>3.7027027027027026</v>
      </c>
      <c r="P5" s="7">
        <v>3.8378378378378377</v>
      </c>
      <c r="Q5" s="7">
        <v>3.7027027027027026</v>
      </c>
      <c r="R5" s="7">
        <v>3.1621621621621623</v>
      </c>
      <c r="S5" s="8">
        <f t="shared" si="0"/>
        <v>14.405405405405403</v>
      </c>
      <c r="T5" s="9">
        <v>5</v>
      </c>
      <c r="U5" s="3" t="s">
        <v>25</v>
      </c>
      <c r="W5" s="4">
        <v>11</v>
      </c>
      <c r="X5" s="33" t="s">
        <v>109</v>
      </c>
      <c r="Y5" s="7">
        <v>3.9444444444444446</v>
      </c>
      <c r="Z5" s="7">
        <v>4</v>
      </c>
      <c r="AA5" s="7">
        <v>3.9411764705882355</v>
      </c>
      <c r="AB5" s="7">
        <v>3.6470588235294117</v>
      </c>
      <c r="AC5" s="8">
        <f t="shared" si="1"/>
        <v>15.532679738562091</v>
      </c>
    </row>
    <row r="6" spans="1:29" ht="13.8">
      <c r="A6" s="26" t="s">
        <v>130</v>
      </c>
      <c r="B6" s="26" t="s">
        <v>59</v>
      </c>
      <c r="C6" s="3">
        <v>1</v>
      </c>
      <c r="D6" s="3">
        <v>2</v>
      </c>
      <c r="E6" s="3">
        <v>3</v>
      </c>
      <c r="F6" s="3">
        <v>6</v>
      </c>
      <c r="G6" s="29">
        <v>1</v>
      </c>
      <c r="H6" s="37" t="s">
        <v>17</v>
      </c>
      <c r="I6" s="38"/>
      <c r="J6" s="32"/>
      <c r="K6" s="32"/>
      <c r="L6" s="32"/>
      <c r="M6" s="32"/>
      <c r="N6" s="35">
        <f t="shared" si="2"/>
        <v>1</v>
      </c>
      <c r="O6" s="7">
        <v>4.1714285714285717</v>
      </c>
      <c r="P6" s="7">
        <v>4.3428571428571425</v>
      </c>
      <c r="Q6" s="7">
        <v>3.7941176470588234</v>
      </c>
      <c r="R6" s="7">
        <v>3.4571428571428573</v>
      </c>
      <c r="S6" s="8">
        <f t="shared" si="0"/>
        <v>15.765546218487396</v>
      </c>
      <c r="T6" s="9">
        <v>2</v>
      </c>
      <c r="U6" s="3" t="s">
        <v>25</v>
      </c>
      <c r="W6" s="4">
        <v>6</v>
      </c>
      <c r="X6" s="33" t="s">
        <v>112</v>
      </c>
      <c r="Y6" s="7">
        <v>4.1034482758620694</v>
      </c>
      <c r="Z6" s="7">
        <v>3.896551724137931</v>
      </c>
      <c r="AA6" s="7">
        <v>3.5172413793103448</v>
      </c>
      <c r="AB6" s="7">
        <v>3.3666666666666667</v>
      </c>
      <c r="AC6" s="8">
        <f t="shared" si="1"/>
        <v>14.883908045977012</v>
      </c>
    </row>
    <row r="7" spans="1:29" ht="13.8">
      <c r="A7" s="26" t="s">
        <v>131</v>
      </c>
      <c r="B7" s="26" t="s">
        <v>66</v>
      </c>
      <c r="C7" s="3">
        <v>1</v>
      </c>
      <c r="D7" s="3">
        <v>2</v>
      </c>
      <c r="E7" s="3">
        <v>1</v>
      </c>
      <c r="F7" s="3">
        <v>2</v>
      </c>
      <c r="G7" s="29">
        <v>2</v>
      </c>
      <c r="H7" s="37" t="s">
        <v>21</v>
      </c>
      <c r="I7" s="22" t="s">
        <v>35</v>
      </c>
      <c r="J7" s="39" t="s">
        <v>17</v>
      </c>
      <c r="K7" s="32"/>
      <c r="L7" s="32"/>
      <c r="M7" s="32"/>
      <c r="N7" s="35">
        <f t="shared" si="2"/>
        <v>3</v>
      </c>
      <c r="O7" s="7">
        <v>3.4857142857142858</v>
      </c>
      <c r="P7" s="7">
        <v>3.5714285714285716</v>
      </c>
      <c r="Q7" s="7">
        <v>3.5142857142857142</v>
      </c>
      <c r="R7" s="7">
        <v>3.1428571428571428</v>
      </c>
      <c r="S7" s="8">
        <f t="shared" si="0"/>
        <v>13.714285714285714</v>
      </c>
      <c r="T7" s="9">
        <v>8</v>
      </c>
      <c r="U7" s="3" t="s">
        <v>25</v>
      </c>
      <c r="W7" s="4">
        <v>12</v>
      </c>
      <c r="X7" s="33" t="s">
        <v>134</v>
      </c>
      <c r="Y7" s="7">
        <v>3.3636363636363638</v>
      </c>
      <c r="Z7" s="7">
        <v>3.7272727272727271</v>
      </c>
      <c r="AA7" s="7">
        <v>3.5454545454545454</v>
      </c>
      <c r="AB7" s="7">
        <v>3.9090909090909092</v>
      </c>
      <c r="AC7" s="8">
        <f t="shared" si="1"/>
        <v>14.545454545454547</v>
      </c>
    </row>
    <row r="8" spans="1:29" ht="13.8">
      <c r="A8" s="26" t="s">
        <v>112</v>
      </c>
      <c r="B8" s="26" t="s">
        <v>59</v>
      </c>
      <c r="C8" s="3">
        <v>1</v>
      </c>
      <c r="D8" s="3">
        <v>1</v>
      </c>
      <c r="E8" s="3">
        <v>3</v>
      </c>
      <c r="F8" s="3">
        <v>4</v>
      </c>
      <c r="G8" s="29">
        <v>6</v>
      </c>
      <c r="H8" s="22" t="s">
        <v>35</v>
      </c>
      <c r="I8" s="34" t="s">
        <v>24</v>
      </c>
      <c r="J8" s="32"/>
      <c r="K8" s="32"/>
      <c r="L8" s="32"/>
      <c r="M8" s="32"/>
      <c r="N8" s="35">
        <f t="shared" si="2"/>
        <v>2</v>
      </c>
      <c r="O8" s="7">
        <v>4.1034482758620694</v>
      </c>
      <c r="P8" s="7">
        <v>3.896551724137931</v>
      </c>
      <c r="Q8" s="7">
        <v>3.5172413793103448</v>
      </c>
      <c r="R8" s="7">
        <v>3.3666666666666667</v>
      </c>
      <c r="S8" s="8">
        <f t="shared" si="0"/>
        <v>14.883908045977012</v>
      </c>
      <c r="T8" s="9">
        <v>4</v>
      </c>
      <c r="U8" s="3" t="s">
        <v>25</v>
      </c>
      <c r="W8" s="4">
        <v>3</v>
      </c>
      <c r="X8" s="33" t="s">
        <v>129</v>
      </c>
      <c r="Y8" s="7">
        <v>3.7027027027027026</v>
      </c>
      <c r="Z8" s="7">
        <v>3.8378378378378377</v>
      </c>
      <c r="AA8" s="7">
        <v>3.7027027027027026</v>
      </c>
      <c r="AB8" s="7">
        <v>3.1621621621621623</v>
      </c>
      <c r="AC8" s="8">
        <f t="shared" si="1"/>
        <v>14.405405405405403</v>
      </c>
    </row>
    <row r="9" spans="1:29" ht="13.8">
      <c r="A9" s="26" t="s">
        <v>120</v>
      </c>
      <c r="B9" s="26" t="s">
        <v>64</v>
      </c>
      <c r="C9" s="3">
        <v>1</v>
      </c>
      <c r="D9" s="3">
        <v>2</v>
      </c>
      <c r="E9" s="3">
        <v>1</v>
      </c>
      <c r="F9" s="3">
        <v>1</v>
      </c>
      <c r="G9" s="29">
        <v>2</v>
      </c>
      <c r="H9" s="22" t="s">
        <v>24</v>
      </c>
      <c r="I9" s="34" t="s">
        <v>23</v>
      </c>
      <c r="J9" s="34" t="s">
        <v>32</v>
      </c>
      <c r="K9" s="34" t="s">
        <v>19</v>
      </c>
      <c r="L9" s="32"/>
      <c r="M9" s="32"/>
      <c r="N9" s="35">
        <f t="shared" si="2"/>
        <v>4</v>
      </c>
      <c r="O9" s="7">
        <v>3.21875</v>
      </c>
      <c r="P9" s="7">
        <v>3.5625</v>
      </c>
      <c r="Q9" s="7">
        <v>3.40625</v>
      </c>
      <c r="R9" s="7">
        <v>2.75</v>
      </c>
      <c r="S9" s="8">
        <f t="shared" si="0"/>
        <v>12.9375</v>
      </c>
      <c r="T9" s="3"/>
      <c r="U9" s="3" t="s">
        <v>25</v>
      </c>
      <c r="W9" s="4">
        <v>2</v>
      </c>
      <c r="X9" s="33" t="s">
        <v>128</v>
      </c>
      <c r="Y9" s="7">
        <v>3.8529411764705883</v>
      </c>
      <c r="Z9" s="7">
        <v>4.0588235294117645</v>
      </c>
      <c r="AA9" s="7">
        <v>3.2352941176470589</v>
      </c>
      <c r="AB9" s="7">
        <v>3.1764705882352939</v>
      </c>
      <c r="AC9" s="8">
        <f t="shared" si="1"/>
        <v>14.323529411764707</v>
      </c>
    </row>
    <row r="10" spans="1:29" ht="13.8">
      <c r="A10" s="26" t="s">
        <v>119</v>
      </c>
      <c r="B10" s="26" t="s">
        <v>64</v>
      </c>
      <c r="C10" s="3">
        <v>1</v>
      </c>
      <c r="D10" s="3">
        <v>2</v>
      </c>
      <c r="E10" s="3">
        <v>1</v>
      </c>
      <c r="F10" s="3">
        <v>3</v>
      </c>
      <c r="G10" s="29">
        <v>2</v>
      </c>
      <c r="H10" s="22" t="s">
        <v>26</v>
      </c>
      <c r="I10" s="33" t="s">
        <v>21</v>
      </c>
      <c r="J10" s="33" t="s">
        <v>22</v>
      </c>
      <c r="K10" s="32"/>
      <c r="L10" s="32"/>
      <c r="M10" s="32"/>
      <c r="N10" s="35">
        <f t="shared" si="2"/>
        <v>3</v>
      </c>
      <c r="O10" s="7">
        <v>3.5357142857142856</v>
      </c>
      <c r="P10" s="7">
        <v>3.4642857142857144</v>
      </c>
      <c r="Q10" s="7">
        <v>3.3571428571428572</v>
      </c>
      <c r="R10" s="7">
        <v>2.9642857142857144</v>
      </c>
      <c r="S10" s="8">
        <f t="shared" si="0"/>
        <v>13.321428571428573</v>
      </c>
      <c r="T10" s="9">
        <v>8</v>
      </c>
      <c r="U10" s="3" t="s">
        <v>25</v>
      </c>
      <c r="W10" s="4">
        <v>5</v>
      </c>
      <c r="X10" s="33" t="s">
        <v>131</v>
      </c>
      <c r="Y10" s="7">
        <v>3.4857142857142858</v>
      </c>
      <c r="Z10" s="7">
        <v>3.5714285714285716</v>
      </c>
      <c r="AA10" s="7">
        <v>3.5142857142857142</v>
      </c>
      <c r="AB10" s="7">
        <v>3.1428571428571428</v>
      </c>
      <c r="AC10" s="8">
        <f t="shared" si="1"/>
        <v>13.714285714285714</v>
      </c>
    </row>
    <row r="11" spans="1:29" ht="13.8">
      <c r="A11" s="26" t="s">
        <v>132</v>
      </c>
      <c r="B11" s="26" t="s">
        <v>64</v>
      </c>
      <c r="C11" s="3">
        <v>1</v>
      </c>
      <c r="D11" s="3">
        <v>2</v>
      </c>
      <c r="E11" s="3">
        <v>1</v>
      </c>
      <c r="F11" s="3">
        <v>2</v>
      </c>
      <c r="G11" s="29">
        <v>0</v>
      </c>
      <c r="H11" s="32"/>
      <c r="I11" s="38"/>
      <c r="J11" s="32"/>
      <c r="K11" s="32"/>
      <c r="L11" s="32"/>
      <c r="M11" s="32"/>
      <c r="N11" s="35">
        <f t="shared" si="2"/>
        <v>0</v>
      </c>
      <c r="O11" s="7">
        <v>2.7083333333333335</v>
      </c>
      <c r="P11" s="7">
        <v>3.0416666666666665</v>
      </c>
      <c r="Q11" s="7">
        <v>2.5833333333333335</v>
      </c>
      <c r="R11" s="7">
        <v>2.5</v>
      </c>
      <c r="S11" s="8">
        <f t="shared" si="0"/>
        <v>10.833333333333334</v>
      </c>
      <c r="T11" s="9">
        <v>3</v>
      </c>
      <c r="U11" s="3" t="s">
        <v>25</v>
      </c>
      <c r="W11" s="4">
        <v>14</v>
      </c>
      <c r="X11" s="33" t="s">
        <v>136</v>
      </c>
      <c r="Y11" s="7">
        <v>3</v>
      </c>
      <c r="Z11" s="7">
        <v>3.9230769230769229</v>
      </c>
      <c r="AA11" s="7">
        <v>3.1538461538461537</v>
      </c>
      <c r="AB11" s="7">
        <v>3.3846153846153846</v>
      </c>
      <c r="AC11" s="8">
        <f t="shared" si="1"/>
        <v>13.461538461538462</v>
      </c>
    </row>
    <row r="12" spans="1:29" ht="13.8">
      <c r="A12" s="26" t="s">
        <v>133</v>
      </c>
      <c r="B12" s="26" t="s">
        <v>63</v>
      </c>
      <c r="C12" s="3">
        <v>1</v>
      </c>
      <c r="D12" s="3">
        <v>1</v>
      </c>
      <c r="E12" s="3">
        <v>1</v>
      </c>
      <c r="F12" s="3">
        <v>2</v>
      </c>
      <c r="G12" s="29">
        <v>1</v>
      </c>
      <c r="H12" s="22" t="s">
        <v>35</v>
      </c>
      <c r="I12" s="33" t="s">
        <v>24</v>
      </c>
      <c r="J12" s="32"/>
      <c r="K12" s="32"/>
      <c r="L12" s="32"/>
      <c r="M12" s="32"/>
      <c r="N12" s="35">
        <f t="shared" si="2"/>
        <v>2</v>
      </c>
      <c r="O12" s="7">
        <v>3</v>
      </c>
      <c r="P12" s="7">
        <v>3.4285714285714284</v>
      </c>
      <c r="Q12" s="7">
        <v>2.7142857142857144</v>
      </c>
      <c r="R12" s="7">
        <v>3.0714285714285716</v>
      </c>
      <c r="S12" s="8">
        <f t="shared" si="0"/>
        <v>12.214285714285714</v>
      </c>
      <c r="T12" s="3"/>
      <c r="U12" s="3" t="s">
        <v>25</v>
      </c>
      <c r="W12" s="4">
        <v>8</v>
      </c>
      <c r="X12" s="33" t="s">
        <v>119</v>
      </c>
      <c r="Y12" s="7">
        <v>3.5357142857142856</v>
      </c>
      <c r="Z12" s="7">
        <v>3.4642857142857144</v>
      </c>
      <c r="AA12" s="7">
        <v>3.3571428571428572</v>
      </c>
      <c r="AB12" s="7">
        <v>2.9642857142857144</v>
      </c>
      <c r="AC12" s="8">
        <f t="shared" si="1"/>
        <v>13.321428571428573</v>
      </c>
    </row>
    <row r="13" spans="1:29" ht="13.8">
      <c r="A13" s="26" t="s">
        <v>109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3" t="s">
        <v>24</v>
      </c>
      <c r="I13" s="32"/>
      <c r="J13" s="32"/>
      <c r="K13" s="32"/>
      <c r="L13" s="32"/>
      <c r="M13" s="32"/>
      <c r="N13" s="35">
        <f t="shared" si="2"/>
        <v>1</v>
      </c>
      <c r="O13" s="7">
        <v>3.9444444444444446</v>
      </c>
      <c r="P13" s="7">
        <v>4</v>
      </c>
      <c r="Q13" s="7">
        <v>3.9411764705882355</v>
      </c>
      <c r="R13" s="7">
        <v>3.6470588235294117</v>
      </c>
      <c r="S13" s="8">
        <f t="shared" si="0"/>
        <v>15.532679738562091</v>
      </c>
      <c r="T13" s="3"/>
      <c r="U13" s="3" t="s">
        <v>25</v>
      </c>
      <c r="W13" s="4">
        <v>13</v>
      </c>
      <c r="X13" s="33" t="s">
        <v>135</v>
      </c>
      <c r="Y13" s="7">
        <v>3</v>
      </c>
      <c r="Z13" s="7">
        <v>3.25</v>
      </c>
      <c r="AA13" s="7">
        <v>3.375</v>
      </c>
      <c r="AB13" s="7">
        <v>3.375</v>
      </c>
      <c r="AC13" s="8">
        <f t="shared" si="1"/>
        <v>13</v>
      </c>
    </row>
    <row r="14" spans="1:29" ht="13.8">
      <c r="A14" s="26" t="s">
        <v>134</v>
      </c>
      <c r="B14" s="26" t="s">
        <v>61</v>
      </c>
      <c r="C14" s="3">
        <v>1</v>
      </c>
      <c r="D14" s="3">
        <v>1</v>
      </c>
      <c r="E14" s="3">
        <v>1</v>
      </c>
      <c r="F14" s="3">
        <v>4</v>
      </c>
      <c r="G14" s="29">
        <v>1</v>
      </c>
      <c r="H14" s="37" t="s">
        <v>21</v>
      </c>
      <c r="I14" s="32" t="s">
        <v>18</v>
      </c>
      <c r="J14" s="32" t="s">
        <v>19</v>
      </c>
      <c r="K14" s="32" t="s">
        <v>20</v>
      </c>
      <c r="L14" s="38" t="s">
        <v>23</v>
      </c>
      <c r="M14" s="34" t="s">
        <v>24</v>
      </c>
      <c r="N14" s="35">
        <f t="shared" si="2"/>
        <v>6</v>
      </c>
      <c r="O14" s="7">
        <v>3.3636363636363638</v>
      </c>
      <c r="P14" s="7">
        <v>3.7272727272727271</v>
      </c>
      <c r="Q14" s="7">
        <v>3.5454545454545454</v>
      </c>
      <c r="R14" s="7">
        <v>3.9090909090909092</v>
      </c>
      <c r="S14" s="8">
        <f t="shared" si="0"/>
        <v>14.545454545454547</v>
      </c>
      <c r="T14" s="3"/>
      <c r="U14" s="3" t="s">
        <v>25</v>
      </c>
      <c r="W14" s="4">
        <v>7</v>
      </c>
      <c r="X14" s="33" t="s">
        <v>120</v>
      </c>
      <c r="Y14" s="7">
        <v>3.21875</v>
      </c>
      <c r="Z14" s="7">
        <v>3.5625</v>
      </c>
      <c r="AA14" s="7">
        <v>3.40625</v>
      </c>
      <c r="AB14" s="7">
        <v>2.75</v>
      </c>
      <c r="AC14" s="8">
        <f t="shared" si="1"/>
        <v>12.9375</v>
      </c>
    </row>
    <row r="15" spans="1:29" ht="13.8">
      <c r="A15" s="26" t="s">
        <v>135</v>
      </c>
      <c r="B15" s="26" t="s">
        <v>61</v>
      </c>
      <c r="C15" s="3">
        <v>1</v>
      </c>
      <c r="D15" s="3">
        <v>1</v>
      </c>
      <c r="E15" s="3">
        <v>1</v>
      </c>
      <c r="F15" s="3">
        <v>2</v>
      </c>
      <c r="G15" s="29">
        <v>1</v>
      </c>
      <c r="H15" s="33" t="s">
        <v>19</v>
      </c>
      <c r="I15" s="38" t="s">
        <v>20</v>
      </c>
      <c r="J15" s="34" t="s">
        <v>24</v>
      </c>
      <c r="K15" s="32"/>
      <c r="L15" s="32"/>
      <c r="M15" s="32"/>
      <c r="N15" s="35">
        <f t="shared" si="2"/>
        <v>3</v>
      </c>
      <c r="O15" s="7">
        <v>3</v>
      </c>
      <c r="P15" s="7">
        <v>3.25</v>
      </c>
      <c r="Q15" s="7">
        <v>3.375</v>
      </c>
      <c r="R15" s="7">
        <v>3.375</v>
      </c>
      <c r="S15" s="8">
        <f t="shared" si="0"/>
        <v>13</v>
      </c>
      <c r="T15" s="3"/>
      <c r="U15" s="3" t="s">
        <v>25</v>
      </c>
      <c r="W15" s="4">
        <v>10</v>
      </c>
      <c r="X15" s="33" t="s">
        <v>133</v>
      </c>
      <c r="Y15" s="7">
        <v>3</v>
      </c>
      <c r="Z15" s="7">
        <v>3.4285714285714284</v>
      </c>
      <c r="AA15" s="7">
        <v>2.7142857142857144</v>
      </c>
      <c r="AB15" s="7">
        <v>3.0714285714285716</v>
      </c>
      <c r="AC15" s="8">
        <f t="shared" si="1"/>
        <v>12.214285714285714</v>
      </c>
    </row>
    <row r="16" spans="1:29" ht="13.8">
      <c r="A16" s="26" t="s">
        <v>136</v>
      </c>
      <c r="B16" s="26" t="s">
        <v>61</v>
      </c>
      <c r="C16" s="3">
        <v>1</v>
      </c>
      <c r="D16" s="3">
        <v>1</v>
      </c>
      <c r="E16" s="3">
        <v>1</v>
      </c>
      <c r="F16" s="3">
        <v>1</v>
      </c>
      <c r="G16" s="29">
        <v>1</v>
      </c>
      <c r="H16" s="37" t="s">
        <v>21</v>
      </c>
      <c r="I16" s="34" t="s">
        <v>24</v>
      </c>
      <c r="J16" s="32"/>
      <c r="K16" s="32"/>
      <c r="L16" s="32"/>
      <c r="M16" s="32"/>
      <c r="N16" s="35">
        <f>COUNTA(H16:M16)</f>
        <v>2</v>
      </c>
      <c r="O16" s="10">
        <v>3</v>
      </c>
      <c r="P16" s="10">
        <v>3.9230769230769229</v>
      </c>
      <c r="Q16" s="10">
        <v>3.1538461538461537</v>
      </c>
      <c r="R16" s="10">
        <v>3.3846153846153846</v>
      </c>
      <c r="S16" s="11">
        <f t="shared" si="0"/>
        <v>13.461538461538462</v>
      </c>
      <c r="T16" s="9">
        <v>9</v>
      </c>
      <c r="U16" s="3" t="s">
        <v>25</v>
      </c>
      <c r="W16" s="4">
        <v>9</v>
      </c>
      <c r="X16" s="33" t="s">
        <v>132</v>
      </c>
      <c r="Y16" s="10">
        <v>2.7083333333333335</v>
      </c>
      <c r="Z16" s="10">
        <v>3.0416666666666665</v>
      </c>
      <c r="AA16" s="10">
        <v>2.5833333333333335</v>
      </c>
      <c r="AB16" s="10">
        <v>2.5</v>
      </c>
      <c r="AC16" s="11">
        <f t="shared" si="1"/>
        <v>10.833333333333334</v>
      </c>
    </row>
    <row r="17" spans="8:29" ht="15.75" customHeight="1">
      <c r="N17" s="73">
        <f>SUM(N3:N16)</f>
        <v>37</v>
      </c>
      <c r="O17" s="21"/>
      <c r="P17" s="21"/>
      <c r="Q17" s="21"/>
      <c r="R17" s="21"/>
      <c r="S17" s="21"/>
      <c r="AC17" s="83">
        <f>AVERAGE(AC3:AC16)</f>
        <v>13.933605293420813</v>
      </c>
    </row>
    <row r="19" spans="8:29" ht="13.2">
      <c r="H19" s="22" t="s">
        <v>18</v>
      </c>
      <c r="I19" s="4">
        <f t="shared" ref="I19:I35" si="3">COUNTIF($H$3:$M$16,H19)</f>
        <v>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8:29" ht="13.2">
      <c r="H20" s="22" t="s">
        <v>19</v>
      </c>
      <c r="I20" s="4">
        <f t="shared" si="3"/>
        <v>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8:29" ht="13.2">
      <c r="H21" s="22" t="s">
        <v>20</v>
      </c>
      <c r="I21" s="4">
        <f t="shared" si="3"/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8:29" ht="13.2">
      <c r="H22" s="22" t="s">
        <v>31</v>
      </c>
      <c r="I22" s="4">
        <f t="shared" si="3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8:29" ht="13.8">
      <c r="H23" s="22" t="s">
        <v>28</v>
      </c>
      <c r="I23" s="4">
        <f t="shared" si="3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</row>
    <row r="24" spans="8:29" ht="13.2">
      <c r="H24" s="22" t="s">
        <v>32</v>
      </c>
      <c r="I24" s="4">
        <f t="shared" si="3"/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8:29" ht="13.2">
      <c r="H25" s="22" t="s">
        <v>38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8:29" ht="13.8">
      <c r="H26" s="22" t="s">
        <v>23</v>
      </c>
      <c r="I26" s="4">
        <f t="shared" si="3"/>
        <v>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</row>
    <row r="27" spans="8:29" ht="13.8">
      <c r="H27" s="22" t="s">
        <v>27</v>
      </c>
      <c r="I27" s="4">
        <f t="shared" si="3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8:29" ht="13.2">
      <c r="H28" s="22" t="s">
        <v>26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8:29" ht="13.2">
      <c r="H29" s="22" t="s">
        <v>21</v>
      </c>
      <c r="I29" s="4">
        <f t="shared" si="3"/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8:29" ht="13.2">
      <c r="H30" s="22" t="s">
        <v>15</v>
      </c>
      <c r="I30" s="4">
        <f t="shared" si="3"/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8:29" ht="13.2">
      <c r="H31" s="22" t="s">
        <v>34</v>
      </c>
      <c r="I31" s="4">
        <f t="shared" si="3"/>
        <v>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8:29" ht="13.2">
      <c r="H32" s="22" t="s">
        <v>35</v>
      </c>
      <c r="I32" s="4">
        <f t="shared" si="3"/>
        <v>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>
      <c r="H33" s="22" t="s">
        <v>36</v>
      </c>
      <c r="I33" s="4">
        <f t="shared" si="3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8:20" ht="13.2">
      <c r="H34" s="22" t="s">
        <v>24</v>
      </c>
      <c r="I34" s="4">
        <f t="shared" si="3"/>
        <v>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>
      <c r="H35" s="22" t="s">
        <v>16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5.75" customHeight="1">
      <c r="I36" s="23">
        <f>SUM(I19:I35)</f>
        <v>37</v>
      </c>
    </row>
    <row r="39" spans="8:20" ht="15.75" customHeight="1">
      <c r="H39" s="4"/>
    </row>
    <row r="40" spans="8:20" ht="15.75" customHeight="1">
      <c r="H40" s="4"/>
      <c r="L40" s="4"/>
      <c r="M40" s="4"/>
    </row>
    <row r="41" spans="8:20" ht="15.75" customHeight="1">
      <c r="H41" s="23"/>
      <c r="L41" s="4"/>
      <c r="M41" s="4"/>
    </row>
    <row r="42" spans="8:20" ht="15.75" customHeight="1">
      <c r="H42" s="23"/>
      <c r="J42" s="4"/>
      <c r="L42" s="4"/>
      <c r="M42" s="23"/>
    </row>
    <row r="43" spans="8:20" ht="15.75" customHeight="1">
      <c r="H43" s="22"/>
      <c r="J43" s="23"/>
      <c r="L43" s="4"/>
      <c r="M43" s="4"/>
    </row>
    <row r="44" spans="8:20" ht="15.75" customHeight="1">
      <c r="H44" s="23"/>
      <c r="L44" s="4"/>
      <c r="M44" s="4"/>
    </row>
    <row r="45" spans="8:20" ht="15.75" customHeight="1">
      <c r="H45" s="23"/>
      <c r="J45" s="22"/>
      <c r="L45" s="4"/>
      <c r="M45" s="4"/>
    </row>
    <row r="46" spans="8:20" ht="15.75" customHeight="1">
      <c r="H46" s="39"/>
      <c r="L46" s="4"/>
      <c r="M46" s="4"/>
    </row>
    <row r="47" spans="8:20" ht="15.75" customHeight="1">
      <c r="H47" s="22"/>
      <c r="L47" s="4"/>
      <c r="M47" s="4"/>
    </row>
    <row r="48" spans="8:20" ht="15.75" customHeight="1">
      <c r="H48" s="23"/>
      <c r="L48" s="4"/>
      <c r="M48" s="4"/>
    </row>
    <row r="49" spans="8:13" ht="15.75" customHeight="1">
      <c r="H49" s="22"/>
      <c r="L49" s="4"/>
      <c r="M49" s="4"/>
    </row>
    <row r="50" spans="8:13" ht="15.75" customHeight="1">
      <c r="H50" s="23"/>
      <c r="L50" s="4"/>
      <c r="M50" s="4"/>
    </row>
    <row r="51" spans="8:13" ht="15.75" customHeight="1">
      <c r="H51" s="22"/>
      <c r="M51" s="22"/>
    </row>
    <row r="52" spans="8:13" ht="15.75" customHeight="1">
      <c r="H52" s="22"/>
      <c r="L52" s="4"/>
      <c r="M52" s="4"/>
    </row>
    <row r="53" spans="8:13" ht="15.75" customHeight="1">
      <c r="L53" s="4"/>
      <c r="M53" s="4"/>
    </row>
    <row r="54" spans="8:13" ht="15.75" customHeight="1">
      <c r="H54" s="23"/>
    </row>
    <row r="55" spans="8:13" ht="15.75" customHeight="1">
      <c r="H55" s="39"/>
    </row>
    <row r="57" spans="8:13" ht="15.75" customHeight="1">
      <c r="H57" s="4"/>
    </row>
    <row r="58" spans="8:13" ht="15.75" customHeight="1">
      <c r="H58" s="22"/>
    </row>
    <row r="59" spans="8:13" ht="15.75" customHeight="1">
      <c r="H59" s="23"/>
    </row>
    <row r="60" spans="8:13" ht="15.75" customHeight="1">
      <c r="H60" s="4"/>
    </row>
    <row r="61" spans="8:13" ht="15.75" customHeight="1">
      <c r="H61" s="4"/>
    </row>
    <row r="62" spans="8:13" ht="15.75" customHeight="1">
      <c r="H62" s="22"/>
    </row>
    <row r="64" spans="8:13" ht="15.75" customHeight="1">
      <c r="H64" s="4"/>
    </row>
    <row r="65" spans="8:8" ht="15.75" customHeight="1">
      <c r="H65" s="4"/>
    </row>
    <row r="66" spans="8:8" ht="15.75" customHeight="1">
      <c r="H66" s="39"/>
    </row>
    <row r="67" spans="8:8" ht="15.75" customHeight="1">
      <c r="H67" s="39"/>
    </row>
    <row r="68" spans="8:8" ht="15.75" customHeight="1">
      <c r="H68" s="39"/>
    </row>
    <row r="69" spans="8:8" ht="15.75" customHeight="1">
      <c r="H69" s="4"/>
    </row>
    <row r="70" spans="8:8" ht="15.75" customHeight="1">
      <c r="H70" s="23"/>
    </row>
    <row r="71" spans="8:8" ht="15.75" customHeight="1">
      <c r="H71" s="39"/>
    </row>
    <row r="72" spans="8:8" ht="15.75" customHeight="1">
      <c r="H72" s="39"/>
    </row>
    <row r="73" spans="8:8" ht="15.75" customHeight="1">
      <c r="H73" s="23"/>
    </row>
    <row r="74" spans="8:8" ht="15.75" customHeight="1">
      <c r="H74" s="22"/>
    </row>
    <row r="77" spans="8:8" ht="15.75" customHeight="1">
      <c r="H77" s="4"/>
    </row>
    <row r="78" spans="8:8" ht="15.75" customHeight="1">
      <c r="H78" s="4"/>
    </row>
    <row r="82" spans="8:8" ht="15.75" customHeight="1">
      <c r="H82" s="4"/>
    </row>
    <row r="83" spans="8:8" ht="15.75" customHeight="1">
      <c r="H83" s="4"/>
    </row>
    <row r="84" spans="8:8" ht="15.75" customHeight="1">
      <c r="H84" s="4"/>
    </row>
    <row r="85" spans="8:8" ht="15.75" customHeight="1">
      <c r="H85" s="4"/>
    </row>
    <row r="86" spans="8:8" ht="15.75" customHeight="1">
      <c r="H86" s="4"/>
    </row>
    <row r="87" spans="8:8" ht="15.75" customHeight="1">
      <c r="H87" s="4"/>
    </row>
    <row r="88" spans="8:8" ht="15.75" customHeight="1">
      <c r="H88" s="4"/>
    </row>
    <row r="89" spans="8:8" ht="15.75" customHeight="1">
      <c r="H89" s="4"/>
    </row>
    <row r="90" spans="8:8" ht="15.75" customHeight="1">
      <c r="H90" s="4"/>
    </row>
    <row r="91" spans="8:8" ht="15.75" customHeight="1">
      <c r="H91" s="4"/>
    </row>
    <row r="92" spans="8:8" ht="15.75" customHeight="1">
      <c r="H92" s="4"/>
    </row>
    <row r="93" spans="8:8" ht="15.75" customHeight="1">
      <c r="H93" s="4"/>
    </row>
    <row r="94" spans="8:8" ht="15.75" customHeight="1">
      <c r="H94" s="4"/>
    </row>
    <row r="95" spans="8:8" ht="15.75" customHeight="1">
      <c r="H95" s="4"/>
    </row>
    <row r="96" spans="8:8" ht="15.75" customHeight="1">
      <c r="H96" s="4"/>
    </row>
    <row r="97" spans="8:8" ht="15.75" customHeight="1">
      <c r="H97" s="4"/>
    </row>
    <row r="98" spans="8:8" ht="15.75" customHeight="1">
      <c r="H98" s="4"/>
    </row>
    <row r="99" spans="8:8" ht="15.75" customHeight="1">
      <c r="H99" s="4"/>
    </row>
  </sheetData>
  <sortState xmlns:xlrd2="http://schemas.microsoft.com/office/spreadsheetml/2017/richdata2" ref="W3:AC16">
    <sortCondition descending="1" ref="AC3:AC16"/>
  </sortState>
  <mergeCells count="5">
    <mergeCell ref="O1:S1"/>
    <mergeCell ref="E1:G1"/>
    <mergeCell ref="B1:D1"/>
    <mergeCell ref="H1:N1"/>
    <mergeCell ref="H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3"/>
  <sheetViews>
    <sheetView topLeftCell="Q1" zoomScale="70" zoomScaleNormal="70" workbookViewId="0">
      <selection activeCell="F22" sqref="F22"/>
    </sheetView>
  </sheetViews>
  <sheetFormatPr defaultColWidth="12.6640625" defaultRowHeight="15.75" customHeight="1"/>
  <cols>
    <col min="1" max="1" width="102.44140625" customWidth="1"/>
    <col min="2" max="2" width="12.44140625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4.109375" bestFit="1" customWidth="1"/>
    <col min="9" max="9" width="23.21875" bestFit="1" customWidth="1"/>
    <col min="10" max="10" width="24.109375" customWidth="1"/>
    <col min="11" max="11" width="23.21875" bestFit="1" customWidth="1"/>
    <col min="12" max="12" width="15.5546875" bestFit="1" customWidth="1"/>
    <col min="13" max="13" width="14.5546875" bestFit="1" customWidth="1"/>
    <col min="14" max="14" width="7.88671875" bestFit="1" customWidth="1"/>
    <col min="15" max="15" width="17.6640625" bestFit="1" customWidth="1"/>
    <col min="16" max="16" width="19" bestFit="1" customWidth="1"/>
    <col min="17" max="17" width="12.21875" bestFit="1" customWidth="1"/>
    <col min="18" max="18" width="18" bestFit="1" customWidth="1"/>
    <col min="19" max="19" width="12.21875" bestFit="1" customWidth="1"/>
    <col min="24" max="24" width="116.3320312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8" t="s">
        <v>123</v>
      </c>
      <c r="P1" s="109"/>
      <c r="Q1" s="109"/>
      <c r="R1" s="109"/>
      <c r="S1" s="110"/>
      <c r="T1" s="60" t="s">
        <v>3</v>
      </c>
      <c r="U1" s="60" t="s">
        <v>4</v>
      </c>
    </row>
    <row r="2" spans="1:29" ht="13.8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22"/>
      <c r="J2" s="122"/>
      <c r="K2" s="122"/>
      <c r="L2" s="122"/>
      <c r="M2" s="123"/>
      <c r="N2" s="71" t="s">
        <v>30</v>
      </c>
      <c r="O2" s="71" t="s">
        <v>5</v>
      </c>
      <c r="P2" s="71" t="s">
        <v>6</v>
      </c>
      <c r="Q2" s="71" t="s">
        <v>7</v>
      </c>
      <c r="R2" s="71" t="s">
        <v>8</v>
      </c>
      <c r="S2" s="71" t="s">
        <v>9</v>
      </c>
      <c r="T2" s="61" t="s">
        <v>11</v>
      </c>
      <c r="U2" s="61"/>
      <c r="X2" s="78" t="s">
        <v>0</v>
      </c>
      <c r="Y2" s="16" t="s">
        <v>5</v>
      </c>
      <c r="Z2" s="16" t="s">
        <v>6</v>
      </c>
      <c r="AA2" s="16" t="s">
        <v>7</v>
      </c>
      <c r="AB2" s="16" t="s">
        <v>8</v>
      </c>
      <c r="AC2" s="16" t="s">
        <v>9</v>
      </c>
    </row>
    <row r="3" spans="1:29" ht="13.8">
      <c r="A3" s="26" t="s">
        <v>138</v>
      </c>
      <c r="B3" s="26" t="s">
        <v>62</v>
      </c>
      <c r="C3" s="3">
        <v>1</v>
      </c>
      <c r="D3" s="3">
        <v>1</v>
      </c>
      <c r="E3" s="3">
        <v>3</v>
      </c>
      <c r="F3" s="3">
        <v>7</v>
      </c>
      <c r="G3" s="29">
        <v>3</v>
      </c>
      <c r="H3" s="34" t="s">
        <v>38</v>
      </c>
      <c r="I3" s="34" t="s">
        <v>21</v>
      </c>
      <c r="J3" s="34" t="s">
        <v>35</v>
      </c>
      <c r="K3" s="37"/>
      <c r="L3" s="37"/>
      <c r="M3" s="37"/>
      <c r="N3" s="35">
        <f>COUNTA(H3:M3)</f>
        <v>3</v>
      </c>
      <c r="O3" s="27">
        <v>3.48</v>
      </c>
      <c r="P3" s="27">
        <v>3.52</v>
      </c>
      <c r="Q3" s="27">
        <v>3.5384615384615383</v>
      </c>
      <c r="R3" s="27">
        <v>3.12</v>
      </c>
      <c r="S3" s="27">
        <f>SUM(O3:R3)</f>
        <v>13.658461538461538</v>
      </c>
      <c r="T3" s="3">
        <v>5</v>
      </c>
      <c r="U3" s="9" t="s">
        <v>25</v>
      </c>
      <c r="W3" s="4">
        <v>1</v>
      </c>
      <c r="X3" s="26" t="s">
        <v>142</v>
      </c>
      <c r="Y3" s="7">
        <v>4.5999999999999996</v>
      </c>
      <c r="Z3" s="7">
        <v>4.4000000000000004</v>
      </c>
      <c r="AA3" s="7">
        <v>4.4000000000000004</v>
      </c>
      <c r="AB3" s="7">
        <v>4.4800000000000004</v>
      </c>
      <c r="AC3" s="8">
        <f t="shared" ref="AC3:AC19" si="0">SUM(Y3:AB3)</f>
        <v>17.880000000000003</v>
      </c>
    </row>
    <row r="4" spans="1:29" ht="13.8">
      <c r="A4" s="26" t="s">
        <v>139</v>
      </c>
      <c r="B4" s="26" t="s">
        <v>62</v>
      </c>
      <c r="C4" s="3">
        <v>1</v>
      </c>
      <c r="D4" s="3">
        <v>1</v>
      </c>
      <c r="E4" s="3">
        <v>1</v>
      </c>
      <c r="F4" s="3">
        <v>1</v>
      </c>
      <c r="G4" s="29">
        <v>1</v>
      </c>
      <c r="H4" s="37" t="s">
        <v>27</v>
      </c>
      <c r="I4" s="34" t="s">
        <v>38</v>
      </c>
      <c r="J4" s="34" t="s">
        <v>35</v>
      </c>
      <c r="K4" s="37"/>
      <c r="L4" s="37"/>
      <c r="M4" s="37"/>
      <c r="N4" s="35">
        <f t="shared" ref="N4:N19" si="1">COUNTA(H4:M4)</f>
        <v>3</v>
      </c>
      <c r="O4" s="27">
        <v>3.45</v>
      </c>
      <c r="P4" s="27">
        <v>3.35</v>
      </c>
      <c r="Q4" s="27">
        <v>2.85</v>
      </c>
      <c r="R4" s="27">
        <v>2.85</v>
      </c>
      <c r="S4" s="27">
        <f t="shared" ref="S4:S19" si="2">SUM(O4:R4)</f>
        <v>12.5</v>
      </c>
      <c r="T4" s="3">
        <v>13</v>
      </c>
      <c r="U4" s="9" t="s">
        <v>25</v>
      </c>
      <c r="W4" s="4">
        <v>2</v>
      </c>
      <c r="X4" s="26" t="s">
        <v>144</v>
      </c>
      <c r="Y4" s="7">
        <v>4.12</v>
      </c>
      <c r="Z4" s="7">
        <v>4.08</v>
      </c>
      <c r="AA4" s="7">
        <v>3.72</v>
      </c>
      <c r="AB4" s="7">
        <v>3.28</v>
      </c>
      <c r="AC4" s="8">
        <f t="shared" si="0"/>
        <v>15.2</v>
      </c>
    </row>
    <row r="5" spans="1:29" ht="13.8">
      <c r="A5" s="26" t="s">
        <v>140</v>
      </c>
      <c r="B5" s="26" t="s">
        <v>62</v>
      </c>
      <c r="C5" s="3">
        <v>1</v>
      </c>
      <c r="D5" s="3">
        <v>1</v>
      </c>
      <c r="E5" s="3">
        <v>1</v>
      </c>
      <c r="F5" s="3">
        <v>2</v>
      </c>
      <c r="G5" s="29">
        <v>1</v>
      </c>
      <c r="H5" s="37" t="s">
        <v>15</v>
      </c>
      <c r="I5" s="38"/>
      <c r="J5" s="37"/>
      <c r="K5" s="37"/>
      <c r="L5" s="37"/>
      <c r="M5" s="37"/>
      <c r="N5" s="35">
        <f t="shared" si="1"/>
        <v>1</v>
      </c>
      <c r="O5" s="27">
        <v>3</v>
      </c>
      <c r="P5" s="27">
        <v>3.8</v>
      </c>
      <c r="Q5" s="27">
        <v>3.5714285714285716</v>
      </c>
      <c r="R5" s="27">
        <v>3</v>
      </c>
      <c r="S5" s="27">
        <f t="shared" si="2"/>
        <v>13.371428571428572</v>
      </c>
      <c r="T5" s="3">
        <v>7</v>
      </c>
      <c r="U5" s="9" t="s">
        <v>25</v>
      </c>
      <c r="W5" s="4">
        <v>3</v>
      </c>
      <c r="X5" s="26" t="s">
        <v>147</v>
      </c>
      <c r="Y5" s="7">
        <v>3.8333333333333335</v>
      </c>
      <c r="Z5" s="7">
        <v>3.4444444444444446</v>
      </c>
      <c r="AA5" s="7">
        <v>3.3333333333333335</v>
      </c>
      <c r="AB5" s="7">
        <v>3.9444444444444446</v>
      </c>
      <c r="AC5" s="8">
        <f t="shared" si="0"/>
        <v>14.555555555555557</v>
      </c>
    </row>
    <row r="6" spans="1:29" ht="13.8">
      <c r="A6" s="26" t="s">
        <v>141</v>
      </c>
      <c r="B6" s="26" t="s">
        <v>62</v>
      </c>
      <c r="C6" s="3">
        <v>1</v>
      </c>
      <c r="D6" s="3">
        <v>1</v>
      </c>
      <c r="E6" s="3">
        <v>1</v>
      </c>
      <c r="F6" s="3">
        <v>1</v>
      </c>
      <c r="G6" s="29">
        <v>2</v>
      </c>
      <c r="H6" s="32"/>
      <c r="I6" s="32"/>
      <c r="J6" s="32"/>
      <c r="K6" s="32"/>
      <c r="L6" s="32"/>
      <c r="M6" s="32"/>
      <c r="N6" s="35">
        <f t="shared" si="1"/>
        <v>0</v>
      </c>
      <c r="O6" s="3">
        <v>3.85</v>
      </c>
      <c r="P6" s="3">
        <v>3.8</v>
      </c>
      <c r="Q6" s="3">
        <v>3.45</v>
      </c>
      <c r="R6" s="3">
        <v>3.1428571428571428</v>
      </c>
      <c r="S6" s="27">
        <f t="shared" si="2"/>
        <v>14.242857142857144</v>
      </c>
      <c r="T6" s="3">
        <v>4</v>
      </c>
      <c r="U6" s="9" t="s">
        <v>12</v>
      </c>
      <c r="W6" s="4">
        <v>4</v>
      </c>
      <c r="X6" s="26" t="s">
        <v>141</v>
      </c>
      <c r="Y6" s="7">
        <v>3.85</v>
      </c>
      <c r="Z6" s="7">
        <v>3.8</v>
      </c>
      <c r="AA6" s="7">
        <v>3.45</v>
      </c>
      <c r="AB6" s="7">
        <v>3.1428571428571428</v>
      </c>
      <c r="AC6" s="8">
        <f t="shared" si="0"/>
        <v>14.242857142857144</v>
      </c>
    </row>
    <row r="7" spans="1:29" ht="13.8">
      <c r="A7" s="26" t="s">
        <v>142</v>
      </c>
      <c r="B7" s="26" t="s">
        <v>61</v>
      </c>
      <c r="C7" s="3">
        <v>1</v>
      </c>
      <c r="D7" s="3">
        <v>2</v>
      </c>
      <c r="E7" s="3">
        <v>5</v>
      </c>
      <c r="F7" s="3">
        <v>7</v>
      </c>
      <c r="G7" s="29">
        <v>3</v>
      </c>
      <c r="H7" s="34" t="s">
        <v>21</v>
      </c>
      <c r="I7" s="33" t="s">
        <v>20</v>
      </c>
      <c r="J7" s="33" t="s">
        <v>24</v>
      </c>
      <c r="K7" s="37" t="s">
        <v>16</v>
      </c>
      <c r="L7" s="37"/>
      <c r="M7" s="37"/>
      <c r="N7" s="35">
        <f t="shared" si="1"/>
        <v>4</v>
      </c>
      <c r="O7" s="27">
        <v>4.5999999999999996</v>
      </c>
      <c r="P7" s="27">
        <v>4.4000000000000004</v>
      </c>
      <c r="Q7" s="27">
        <v>4.4000000000000004</v>
      </c>
      <c r="R7" s="27">
        <v>4.4800000000000004</v>
      </c>
      <c r="S7" s="27">
        <f t="shared" si="2"/>
        <v>17.880000000000003</v>
      </c>
      <c r="T7" s="3">
        <v>1</v>
      </c>
      <c r="U7" s="9" t="s">
        <v>25</v>
      </c>
      <c r="W7" s="4">
        <v>5</v>
      </c>
      <c r="X7" s="26" t="s">
        <v>138</v>
      </c>
      <c r="Y7" s="7">
        <v>3.48</v>
      </c>
      <c r="Z7" s="7">
        <v>3.52</v>
      </c>
      <c r="AA7" s="7">
        <v>3.5384615384615383</v>
      </c>
      <c r="AB7" s="7">
        <v>3.12</v>
      </c>
      <c r="AC7" s="8">
        <f t="shared" si="0"/>
        <v>13.658461538461538</v>
      </c>
    </row>
    <row r="8" spans="1:29" ht="13.8">
      <c r="A8" s="26" t="s">
        <v>143</v>
      </c>
      <c r="B8" s="26" t="s">
        <v>66</v>
      </c>
      <c r="C8" s="3">
        <v>1</v>
      </c>
      <c r="D8" s="3">
        <v>2</v>
      </c>
      <c r="E8" s="3">
        <v>1</v>
      </c>
      <c r="F8" s="3">
        <v>2</v>
      </c>
      <c r="G8" s="29">
        <v>1</v>
      </c>
      <c r="H8" s="33" t="s">
        <v>24</v>
      </c>
      <c r="I8" s="38"/>
      <c r="J8" s="33"/>
      <c r="K8" s="33"/>
      <c r="L8" s="33"/>
      <c r="M8" s="33"/>
      <c r="N8" s="35">
        <f t="shared" si="1"/>
        <v>1</v>
      </c>
      <c r="O8" s="26">
        <v>3.5652173913043477</v>
      </c>
      <c r="P8" s="26">
        <v>3.1304347826086958</v>
      </c>
      <c r="Q8" s="26">
        <v>3.2608695652173911</v>
      </c>
      <c r="R8" s="26">
        <v>2.5652173913043477</v>
      </c>
      <c r="S8" s="27">
        <f t="shared" si="2"/>
        <v>12.521739130434781</v>
      </c>
      <c r="T8" s="3">
        <v>12</v>
      </c>
      <c r="U8" s="9" t="s">
        <v>25</v>
      </c>
      <c r="W8" s="4">
        <v>6</v>
      </c>
      <c r="X8" s="26" t="s">
        <v>148</v>
      </c>
      <c r="Y8" s="7">
        <v>3.8235294117647061</v>
      </c>
      <c r="Z8" s="7">
        <v>3.8823529411764706</v>
      </c>
      <c r="AA8" s="7">
        <v>3.1764705882352939</v>
      </c>
      <c r="AB8" s="7">
        <v>2.6470588235294117</v>
      </c>
      <c r="AC8" s="8">
        <f t="shared" si="0"/>
        <v>13.529411764705882</v>
      </c>
    </row>
    <row r="9" spans="1:29" ht="13.8">
      <c r="A9" s="26" t="s">
        <v>144</v>
      </c>
      <c r="B9" s="26" t="s">
        <v>66</v>
      </c>
      <c r="C9" s="3">
        <v>1</v>
      </c>
      <c r="D9" s="3">
        <v>2</v>
      </c>
      <c r="E9" s="3">
        <v>3</v>
      </c>
      <c r="F9" s="3">
        <v>1</v>
      </c>
      <c r="G9" s="29">
        <v>2</v>
      </c>
      <c r="H9" s="33" t="s">
        <v>16</v>
      </c>
      <c r="I9" s="38" t="s">
        <v>24</v>
      </c>
      <c r="J9" s="37" t="s">
        <v>27</v>
      </c>
      <c r="K9" s="34" t="s">
        <v>38</v>
      </c>
      <c r="L9" s="33"/>
      <c r="M9" s="33"/>
      <c r="N9" s="35">
        <f t="shared" si="1"/>
        <v>4</v>
      </c>
      <c r="O9" s="26">
        <v>4.12</v>
      </c>
      <c r="P9" s="26">
        <v>4.08</v>
      </c>
      <c r="Q9" s="26">
        <v>3.72</v>
      </c>
      <c r="R9" s="26">
        <v>3.28</v>
      </c>
      <c r="S9" s="27">
        <f t="shared" si="2"/>
        <v>15.2</v>
      </c>
      <c r="T9" s="3">
        <v>2</v>
      </c>
      <c r="U9" s="9" t="s">
        <v>25</v>
      </c>
      <c r="W9" s="4">
        <v>7</v>
      </c>
      <c r="X9" s="26" t="s">
        <v>140</v>
      </c>
      <c r="Y9" s="7">
        <v>3</v>
      </c>
      <c r="Z9" s="7">
        <v>3.8</v>
      </c>
      <c r="AA9" s="7">
        <v>3.5714285714285716</v>
      </c>
      <c r="AB9" s="7">
        <v>3</v>
      </c>
      <c r="AC9" s="8">
        <f t="shared" si="0"/>
        <v>13.371428571428572</v>
      </c>
    </row>
    <row r="10" spans="1:29" ht="13.8">
      <c r="A10" s="26" t="s">
        <v>145</v>
      </c>
      <c r="B10" s="3" t="s">
        <v>59</v>
      </c>
      <c r="C10" s="3">
        <v>1</v>
      </c>
      <c r="D10" s="3">
        <v>2</v>
      </c>
      <c r="E10" s="3">
        <v>2</v>
      </c>
      <c r="F10" s="3">
        <v>3</v>
      </c>
      <c r="G10" s="29">
        <v>5</v>
      </c>
      <c r="H10" s="37" t="s">
        <v>35</v>
      </c>
      <c r="I10" s="38"/>
      <c r="J10" s="37"/>
      <c r="K10" s="37"/>
      <c r="L10" s="37"/>
      <c r="M10" s="37"/>
      <c r="N10" s="35">
        <f t="shared" si="1"/>
        <v>1</v>
      </c>
      <c r="O10" s="27">
        <v>3.7647058823529411</v>
      </c>
      <c r="P10" s="27">
        <v>3.7058823529411766</v>
      </c>
      <c r="Q10" s="27">
        <v>2.8823529411764706</v>
      </c>
      <c r="R10" s="27">
        <v>2.5294117647058822</v>
      </c>
      <c r="S10" s="27">
        <f t="shared" si="2"/>
        <v>12.882352941176471</v>
      </c>
      <c r="T10" s="3">
        <v>8</v>
      </c>
      <c r="U10" s="9" t="s">
        <v>25</v>
      </c>
      <c r="W10" s="4">
        <v>8</v>
      </c>
      <c r="X10" s="26" t="s">
        <v>145</v>
      </c>
      <c r="Y10" s="7">
        <v>3.7647058823529411</v>
      </c>
      <c r="Z10" s="7">
        <v>3.7058823529411766</v>
      </c>
      <c r="AA10" s="7">
        <v>2.8823529411764706</v>
      </c>
      <c r="AB10" s="7">
        <v>2.5294117647058822</v>
      </c>
      <c r="AC10" s="8">
        <f t="shared" si="0"/>
        <v>12.882352941176471</v>
      </c>
    </row>
    <row r="11" spans="1:29" ht="13.8">
      <c r="A11" s="26" t="s">
        <v>146</v>
      </c>
      <c r="B11" s="26" t="s">
        <v>65</v>
      </c>
      <c r="C11" s="3">
        <v>1</v>
      </c>
      <c r="D11" s="3">
        <v>2</v>
      </c>
      <c r="E11" s="3">
        <v>3</v>
      </c>
      <c r="F11" s="3">
        <v>7</v>
      </c>
      <c r="G11" s="29">
        <v>5</v>
      </c>
      <c r="H11" s="37" t="s">
        <v>27</v>
      </c>
      <c r="I11" s="38" t="s">
        <v>18</v>
      </c>
      <c r="J11" s="33" t="s">
        <v>20</v>
      </c>
      <c r="K11" s="37" t="s">
        <v>19</v>
      </c>
      <c r="L11" s="37" t="s">
        <v>16</v>
      </c>
      <c r="M11" s="34" t="s">
        <v>35</v>
      </c>
      <c r="N11" s="35">
        <f t="shared" si="1"/>
        <v>6</v>
      </c>
      <c r="O11" s="27">
        <v>3.3684210526315788</v>
      </c>
      <c r="P11" s="27">
        <v>3.3157894736842106</v>
      </c>
      <c r="Q11" s="27">
        <v>2.9473684210526314</v>
      </c>
      <c r="R11" s="27">
        <v>3.0526315789473686</v>
      </c>
      <c r="S11" s="27">
        <f t="shared" si="2"/>
        <v>12.684210526315789</v>
      </c>
      <c r="T11" s="3">
        <v>11</v>
      </c>
      <c r="U11" s="9" t="s">
        <v>25</v>
      </c>
      <c r="W11" s="4">
        <v>9</v>
      </c>
      <c r="X11" s="26" t="s">
        <v>132</v>
      </c>
      <c r="Y11" s="7">
        <v>3.125</v>
      </c>
      <c r="Z11" s="7">
        <v>3.5</v>
      </c>
      <c r="AA11" s="7">
        <v>3.5</v>
      </c>
      <c r="AB11" s="7">
        <v>2.625</v>
      </c>
      <c r="AC11" s="8">
        <f t="shared" si="0"/>
        <v>12.75</v>
      </c>
    </row>
    <row r="12" spans="1:29" ht="13.8">
      <c r="A12" s="26" t="s">
        <v>147</v>
      </c>
      <c r="B12" s="26" t="s">
        <v>68</v>
      </c>
      <c r="C12" s="3">
        <v>1</v>
      </c>
      <c r="D12" s="3">
        <v>2</v>
      </c>
      <c r="E12" s="3">
        <v>1</v>
      </c>
      <c r="F12" s="3">
        <v>2</v>
      </c>
      <c r="G12" s="29">
        <v>1</v>
      </c>
      <c r="H12" s="33" t="s">
        <v>17</v>
      </c>
      <c r="I12" s="38"/>
      <c r="J12" s="38"/>
      <c r="K12" s="38"/>
      <c r="L12" s="38"/>
      <c r="M12" s="33"/>
      <c r="N12" s="35">
        <f t="shared" si="1"/>
        <v>1</v>
      </c>
      <c r="O12" s="26">
        <v>3.8333333333333335</v>
      </c>
      <c r="P12" s="26">
        <v>3.4444444444444446</v>
      </c>
      <c r="Q12" s="26">
        <v>3.3333333333333335</v>
      </c>
      <c r="R12" s="26">
        <v>3.9444444444444446</v>
      </c>
      <c r="S12" s="27">
        <f t="shared" si="2"/>
        <v>14.555555555555557</v>
      </c>
      <c r="T12" s="3">
        <v>3</v>
      </c>
      <c r="U12" s="9" t="s">
        <v>25</v>
      </c>
      <c r="W12" s="4">
        <v>10</v>
      </c>
      <c r="X12" s="26" t="s">
        <v>151</v>
      </c>
      <c r="Y12" s="7">
        <v>4.125</v>
      </c>
      <c r="Z12" s="7">
        <v>3.25</v>
      </c>
      <c r="AA12" s="7">
        <v>2.875</v>
      </c>
      <c r="AB12" s="7">
        <v>2.5</v>
      </c>
      <c r="AC12" s="8">
        <f t="shared" si="0"/>
        <v>12.75</v>
      </c>
    </row>
    <row r="13" spans="1:29" ht="13.8">
      <c r="A13" s="26" t="s">
        <v>148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7" t="s">
        <v>24</v>
      </c>
      <c r="I13" s="38"/>
      <c r="J13" s="38"/>
      <c r="K13" s="38"/>
      <c r="L13" s="37"/>
      <c r="M13" s="37"/>
      <c r="N13" s="35">
        <f t="shared" si="1"/>
        <v>1</v>
      </c>
      <c r="O13" s="27">
        <v>3.8235294117647061</v>
      </c>
      <c r="P13" s="27">
        <v>3.8823529411764706</v>
      </c>
      <c r="Q13" s="27">
        <v>3.1764705882352939</v>
      </c>
      <c r="R13" s="27">
        <v>2.6470588235294117</v>
      </c>
      <c r="S13" s="27">
        <f t="shared" si="2"/>
        <v>13.529411764705882</v>
      </c>
      <c r="T13" s="3">
        <v>6</v>
      </c>
      <c r="U13" s="9" t="s">
        <v>25</v>
      </c>
      <c r="W13" s="4">
        <v>11</v>
      </c>
      <c r="X13" s="26" t="s">
        <v>146</v>
      </c>
      <c r="Y13" s="7">
        <v>3.3684210526315788</v>
      </c>
      <c r="Z13" s="7">
        <v>3.3157894736842106</v>
      </c>
      <c r="AA13" s="7">
        <v>2.9473684210526314</v>
      </c>
      <c r="AB13" s="7">
        <v>3.0526315789473686</v>
      </c>
      <c r="AC13" s="8">
        <f t="shared" si="0"/>
        <v>12.684210526315789</v>
      </c>
    </row>
    <row r="14" spans="1:29" ht="13.8">
      <c r="A14" s="26" t="s">
        <v>119</v>
      </c>
      <c r="B14" s="26" t="s">
        <v>64</v>
      </c>
      <c r="C14" s="3">
        <v>1</v>
      </c>
      <c r="D14" s="3">
        <v>2</v>
      </c>
      <c r="E14" s="3">
        <v>2</v>
      </c>
      <c r="F14" s="3">
        <v>3</v>
      </c>
      <c r="G14" s="29">
        <v>2</v>
      </c>
      <c r="H14" s="37" t="s">
        <v>26</v>
      </c>
      <c r="I14" s="34" t="s">
        <v>21</v>
      </c>
      <c r="J14" s="34" t="s">
        <v>35</v>
      </c>
      <c r="K14" s="37"/>
      <c r="L14" s="37"/>
      <c r="M14" s="37"/>
      <c r="N14" s="35">
        <f t="shared" si="1"/>
        <v>3</v>
      </c>
      <c r="O14" s="27">
        <v>3.3571428571428572</v>
      </c>
      <c r="P14" s="27">
        <v>2.9285714285714284</v>
      </c>
      <c r="Q14" s="27">
        <v>2.7857142857142856</v>
      </c>
      <c r="R14" s="27">
        <v>2.8571428571428572</v>
      </c>
      <c r="S14" s="27">
        <f t="shared" si="2"/>
        <v>11.928571428571429</v>
      </c>
      <c r="T14" s="3">
        <v>15</v>
      </c>
      <c r="U14" s="9" t="s">
        <v>25</v>
      </c>
      <c r="W14" s="4">
        <v>12</v>
      </c>
      <c r="X14" s="26" t="s">
        <v>143</v>
      </c>
      <c r="Y14" s="7">
        <v>3.5652173913043477</v>
      </c>
      <c r="Z14" s="7">
        <v>3.1304347826086958</v>
      </c>
      <c r="AA14" s="7">
        <v>3.2608695652173911</v>
      </c>
      <c r="AB14" s="7">
        <v>2.5652173913043477</v>
      </c>
      <c r="AC14" s="8">
        <f t="shared" si="0"/>
        <v>12.521739130434781</v>
      </c>
    </row>
    <row r="15" spans="1:29" ht="13.8">
      <c r="A15" s="26" t="s">
        <v>132</v>
      </c>
      <c r="B15" s="26" t="s">
        <v>64</v>
      </c>
      <c r="C15" s="3">
        <v>1</v>
      </c>
      <c r="D15" s="3">
        <v>2</v>
      </c>
      <c r="E15" s="3">
        <v>1</v>
      </c>
      <c r="F15" s="3">
        <v>2</v>
      </c>
      <c r="G15" s="29">
        <v>0</v>
      </c>
      <c r="H15" s="34" t="s">
        <v>22</v>
      </c>
      <c r="I15" s="38"/>
      <c r="J15" s="38"/>
      <c r="K15" s="32"/>
      <c r="L15" s="32"/>
      <c r="M15" s="32"/>
      <c r="N15" s="35">
        <f t="shared" si="1"/>
        <v>1</v>
      </c>
      <c r="O15" s="3">
        <v>3.125</v>
      </c>
      <c r="P15" s="3">
        <v>3.5</v>
      </c>
      <c r="Q15" s="3">
        <v>3.5</v>
      </c>
      <c r="R15" s="3">
        <v>2.625</v>
      </c>
      <c r="S15" s="27">
        <f t="shared" si="2"/>
        <v>12.75</v>
      </c>
      <c r="T15" s="3">
        <v>9</v>
      </c>
      <c r="U15" s="9" t="s">
        <v>25</v>
      </c>
      <c r="W15" s="4">
        <v>13</v>
      </c>
      <c r="X15" s="26" t="s">
        <v>139</v>
      </c>
      <c r="Y15" s="7">
        <v>3.45</v>
      </c>
      <c r="Z15" s="7">
        <v>3.35</v>
      </c>
      <c r="AA15" s="7">
        <v>2.85</v>
      </c>
      <c r="AB15" s="7">
        <v>2.85</v>
      </c>
      <c r="AC15" s="8">
        <f t="shared" si="0"/>
        <v>12.5</v>
      </c>
    </row>
    <row r="16" spans="1:29" ht="13.8">
      <c r="A16" s="26" t="s">
        <v>120</v>
      </c>
      <c r="B16" s="26" t="s">
        <v>64</v>
      </c>
      <c r="C16" s="3">
        <v>1</v>
      </c>
      <c r="D16" s="3">
        <v>2</v>
      </c>
      <c r="E16" s="3">
        <v>1</v>
      </c>
      <c r="F16" s="3">
        <v>1</v>
      </c>
      <c r="G16" s="29">
        <v>1</v>
      </c>
      <c r="H16" s="34" t="s">
        <v>24</v>
      </c>
      <c r="I16" s="34" t="s">
        <v>23</v>
      </c>
      <c r="J16" s="34" t="s">
        <v>32</v>
      </c>
      <c r="K16" s="34" t="s">
        <v>19</v>
      </c>
      <c r="L16" s="32"/>
      <c r="M16" s="32"/>
      <c r="N16" s="35">
        <f t="shared" si="1"/>
        <v>4</v>
      </c>
      <c r="O16" s="3">
        <v>2</v>
      </c>
      <c r="P16" s="3">
        <v>2</v>
      </c>
      <c r="Q16" s="3">
        <v>2</v>
      </c>
      <c r="R16" s="3">
        <v>2</v>
      </c>
      <c r="S16" s="27">
        <f t="shared" si="2"/>
        <v>8</v>
      </c>
      <c r="T16" s="3">
        <v>17</v>
      </c>
      <c r="U16" s="9" t="s">
        <v>25</v>
      </c>
      <c r="W16" s="4">
        <v>14</v>
      </c>
      <c r="X16" s="26" t="s">
        <v>150</v>
      </c>
      <c r="Y16" s="7">
        <v>3.7692307692307692</v>
      </c>
      <c r="Z16" s="7">
        <v>3.1428571428571428</v>
      </c>
      <c r="AA16" s="7">
        <v>2.8571428571428572</v>
      </c>
      <c r="AB16" s="7">
        <v>2.3571428571428572</v>
      </c>
      <c r="AC16" s="8">
        <f t="shared" si="0"/>
        <v>12.126373626373628</v>
      </c>
    </row>
    <row r="17" spans="1:29" ht="13.8">
      <c r="A17" s="26" t="s">
        <v>149</v>
      </c>
      <c r="B17" s="26" t="s">
        <v>60</v>
      </c>
      <c r="C17" s="3">
        <v>1</v>
      </c>
      <c r="D17" s="3">
        <v>1</v>
      </c>
      <c r="E17" s="3">
        <v>2</v>
      </c>
      <c r="F17" s="3">
        <v>3</v>
      </c>
      <c r="G17" s="29">
        <v>1</v>
      </c>
      <c r="H17" s="33" t="s">
        <v>24</v>
      </c>
      <c r="I17" s="33"/>
      <c r="J17" s="33"/>
      <c r="K17" s="33"/>
      <c r="L17" s="33"/>
      <c r="M17" s="33"/>
      <c r="N17" s="35">
        <f t="shared" si="1"/>
        <v>1</v>
      </c>
      <c r="O17" s="26">
        <v>2.9230769230769229</v>
      </c>
      <c r="P17" s="26">
        <v>3.2307692307692308</v>
      </c>
      <c r="Q17" s="26">
        <v>2.6923076923076925</v>
      </c>
      <c r="R17" s="26">
        <v>2.6923076923076925</v>
      </c>
      <c r="S17" s="27">
        <f t="shared" si="2"/>
        <v>11.53846153846154</v>
      </c>
      <c r="T17" s="3">
        <v>16</v>
      </c>
      <c r="U17" s="9" t="s">
        <v>25</v>
      </c>
      <c r="W17" s="4">
        <v>15</v>
      </c>
      <c r="X17" s="26" t="s">
        <v>119</v>
      </c>
      <c r="Y17" s="7">
        <v>3.3571428571428572</v>
      </c>
      <c r="Z17" s="7">
        <v>2.9285714285714284</v>
      </c>
      <c r="AA17" s="7">
        <v>2.7857142857142856</v>
      </c>
      <c r="AB17" s="7">
        <v>2.8571428571428572</v>
      </c>
      <c r="AC17" s="8">
        <f t="shared" si="0"/>
        <v>11.928571428571429</v>
      </c>
    </row>
    <row r="18" spans="1:29" ht="13.8">
      <c r="A18" s="26" t="s">
        <v>150</v>
      </c>
      <c r="B18" s="26" t="s">
        <v>67</v>
      </c>
      <c r="C18" s="3">
        <v>1</v>
      </c>
      <c r="D18" s="3">
        <v>2</v>
      </c>
      <c r="E18" s="3">
        <v>0</v>
      </c>
      <c r="F18" s="3">
        <v>0</v>
      </c>
      <c r="G18" s="29">
        <v>0</v>
      </c>
      <c r="H18" s="32"/>
      <c r="I18" s="32"/>
      <c r="J18" s="32"/>
      <c r="K18" s="32"/>
      <c r="L18" s="32"/>
      <c r="M18" s="32"/>
      <c r="N18" s="35">
        <f t="shared" si="1"/>
        <v>0</v>
      </c>
      <c r="O18" s="3">
        <v>3.7692307692307692</v>
      </c>
      <c r="P18" s="3">
        <v>3.1428571428571428</v>
      </c>
      <c r="Q18" s="3">
        <v>2.8571428571428572</v>
      </c>
      <c r="R18" s="3">
        <v>2.3571428571428572</v>
      </c>
      <c r="S18" s="27">
        <f t="shared" si="2"/>
        <v>12.126373626373628</v>
      </c>
      <c r="T18" s="3">
        <v>14</v>
      </c>
      <c r="U18" s="9" t="s">
        <v>25</v>
      </c>
      <c r="W18" s="4">
        <v>16</v>
      </c>
      <c r="X18" s="26" t="s">
        <v>149</v>
      </c>
      <c r="Y18" s="7">
        <v>2.9230769230769229</v>
      </c>
      <c r="Z18" s="7">
        <v>3.2307692307692308</v>
      </c>
      <c r="AA18" s="7">
        <v>2.6923076923076925</v>
      </c>
      <c r="AB18" s="7">
        <v>2.6923076923076925</v>
      </c>
      <c r="AC18" s="8">
        <f t="shared" si="0"/>
        <v>11.53846153846154</v>
      </c>
    </row>
    <row r="19" spans="1:29" ht="13.8">
      <c r="A19" s="26" t="s">
        <v>151</v>
      </c>
      <c r="B19" s="26" t="s">
        <v>63</v>
      </c>
      <c r="C19" s="3">
        <v>1</v>
      </c>
      <c r="D19" s="3">
        <v>3</v>
      </c>
      <c r="E19" s="3">
        <v>2</v>
      </c>
      <c r="F19" s="3">
        <v>4</v>
      </c>
      <c r="G19" s="29">
        <v>2</v>
      </c>
      <c r="H19" s="34" t="s">
        <v>35</v>
      </c>
      <c r="I19" s="37" t="s">
        <v>24</v>
      </c>
      <c r="J19" s="37"/>
      <c r="K19" s="37"/>
      <c r="L19" s="37"/>
      <c r="M19" s="37"/>
      <c r="N19" s="35">
        <f t="shared" si="1"/>
        <v>2</v>
      </c>
      <c r="O19" s="79">
        <v>4.125</v>
      </c>
      <c r="P19" s="27">
        <v>3.25</v>
      </c>
      <c r="Q19" s="27">
        <v>2.875</v>
      </c>
      <c r="R19" s="27">
        <v>2.5</v>
      </c>
      <c r="S19" s="27">
        <f t="shared" si="2"/>
        <v>12.75</v>
      </c>
      <c r="T19" s="3">
        <v>10</v>
      </c>
      <c r="U19" s="9" t="s">
        <v>25</v>
      </c>
      <c r="W19" s="4">
        <v>17</v>
      </c>
      <c r="X19" s="26" t="s">
        <v>120</v>
      </c>
      <c r="Y19" s="10">
        <v>2</v>
      </c>
      <c r="Z19" s="10">
        <v>2</v>
      </c>
      <c r="AA19" s="10">
        <v>2</v>
      </c>
      <c r="AB19" s="10">
        <v>2</v>
      </c>
      <c r="AC19" s="11">
        <f t="shared" si="0"/>
        <v>8</v>
      </c>
    </row>
    <row r="20" spans="1:29" ht="15.75" customHeight="1">
      <c r="N20" s="21">
        <f>SUM(N3:N19)</f>
        <v>36</v>
      </c>
      <c r="AC20" s="83">
        <f>AVERAGE(AC3:AC19)</f>
        <v>13.065848456726018</v>
      </c>
    </row>
    <row r="23" spans="1:29" ht="13.2">
      <c r="H23" s="22" t="s">
        <v>18</v>
      </c>
      <c r="I23" s="4">
        <f>COUNTIF($H$3:$M$19,H23)</f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9" ht="13.2">
      <c r="H24" s="22" t="s">
        <v>19</v>
      </c>
      <c r="I24" s="4">
        <f t="shared" ref="I24:I39" si="3">COUNTIF($H$3:$M$19,H24)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9" ht="13.2">
      <c r="H25" s="22" t="s">
        <v>20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9" ht="13.2">
      <c r="H26" s="22" t="s">
        <v>31</v>
      </c>
      <c r="I26" s="4">
        <f t="shared" si="3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9" ht="13.8">
      <c r="H27" s="22" t="s">
        <v>28</v>
      </c>
      <c r="I27" s="4">
        <f t="shared" si="3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</row>
    <row r="28" spans="1:29" ht="13.2">
      <c r="H28" s="22" t="s">
        <v>32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9" ht="13.2">
      <c r="H29" s="22" t="s">
        <v>38</v>
      </c>
      <c r="I29" s="4">
        <f t="shared" si="3"/>
        <v>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9" ht="13.8">
      <c r="H30" s="22" t="s">
        <v>23</v>
      </c>
      <c r="I30" s="4">
        <f t="shared" si="3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9" ht="13.8">
      <c r="H31" s="22" t="s">
        <v>27</v>
      </c>
      <c r="I31" s="4">
        <f t="shared" si="3"/>
        <v>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</row>
    <row r="32" spans="1:29" ht="13.2">
      <c r="H32" s="22" t="s">
        <v>26</v>
      </c>
      <c r="I32" s="4">
        <f t="shared" si="3"/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>
      <c r="H33" s="22" t="s">
        <v>21</v>
      </c>
      <c r="I33" s="4">
        <f t="shared" si="3"/>
        <v>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8:20" ht="13.2">
      <c r="H34" s="22" t="s">
        <v>15</v>
      </c>
      <c r="I34" s="4">
        <f t="shared" si="3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>
      <c r="H35" s="22" t="s">
        <v>34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3.2">
      <c r="H36" s="22" t="s">
        <v>35</v>
      </c>
      <c r="I36" s="4">
        <f t="shared" si="3"/>
        <v>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8:20" ht="13.2">
      <c r="H37" s="22" t="s">
        <v>36</v>
      </c>
      <c r="I37" s="4">
        <f t="shared" si="3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8:20" ht="13.2">
      <c r="H38" s="22" t="s">
        <v>24</v>
      </c>
      <c r="I38" s="4">
        <f t="shared" si="3"/>
        <v>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8:20" ht="13.2">
      <c r="H39" s="22" t="s">
        <v>16</v>
      </c>
      <c r="I39" s="4">
        <f t="shared" si="3"/>
        <v>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8:20" ht="13.2">
      <c r="H40" s="4"/>
      <c r="I40" s="4">
        <f>SUM(I23:I39)</f>
        <v>36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8:20" ht="13.8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</row>
    <row r="42" spans="8:20" ht="13.2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8:20" ht="13.2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8:20" ht="13.2">
      <c r="H44" s="39"/>
      <c r="I44" s="22"/>
      <c r="J44" s="22"/>
      <c r="K44" s="39"/>
      <c r="L44" s="39"/>
      <c r="M44" s="39"/>
      <c r="N44" s="4"/>
      <c r="O44" s="4"/>
      <c r="P44" s="4"/>
      <c r="Q44" s="4"/>
      <c r="R44" s="4"/>
      <c r="S44" s="4"/>
      <c r="T44" s="4"/>
    </row>
    <row r="45" spans="8:20" ht="13.2">
      <c r="H45" s="22"/>
      <c r="I45" s="22"/>
      <c r="J45" s="22"/>
      <c r="K45" s="39"/>
      <c r="L45" s="39"/>
      <c r="M45" s="39"/>
      <c r="N45" s="4"/>
      <c r="O45" s="4"/>
      <c r="P45" s="4"/>
      <c r="Q45" s="4"/>
      <c r="R45" s="4"/>
      <c r="S45" s="4"/>
    </row>
    <row r="46" spans="8:20" ht="15.75" customHeight="1">
      <c r="H46" s="22"/>
      <c r="J46" s="39"/>
      <c r="K46" s="39"/>
      <c r="L46" s="39"/>
      <c r="M46" s="39"/>
    </row>
    <row r="47" spans="8:20" ht="15.75" customHeight="1">
      <c r="H47" s="22"/>
      <c r="I47" s="4"/>
      <c r="J47" s="4"/>
      <c r="K47" s="4"/>
      <c r="L47" s="4"/>
      <c r="M47" s="4"/>
    </row>
    <row r="48" spans="8:20" ht="15.75" customHeight="1">
      <c r="H48" s="22"/>
      <c r="I48" s="23"/>
      <c r="J48" s="23"/>
      <c r="K48" s="39"/>
      <c r="L48" s="39"/>
      <c r="M48" s="39"/>
    </row>
    <row r="49" spans="8:13" ht="15.75" customHeight="1">
      <c r="H49" s="4"/>
      <c r="J49" s="23"/>
      <c r="K49" s="23"/>
      <c r="L49" s="23"/>
      <c r="M49" s="23"/>
    </row>
    <row r="50" spans="8:13" ht="15.75" customHeight="1">
      <c r="H50" s="23"/>
      <c r="J50" s="39"/>
      <c r="K50" s="22"/>
      <c r="L50" s="23"/>
      <c r="M50" s="23"/>
    </row>
    <row r="51" spans="8:13" ht="15.75" customHeight="1">
      <c r="H51" s="39"/>
      <c r="J51" s="39"/>
      <c r="K51" s="39"/>
      <c r="L51" s="39"/>
      <c r="M51" s="39"/>
    </row>
    <row r="52" spans="8:13" ht="15.75" customHeight="1">
      <c r="H52" s="39"/>
      <c r="J52" s="23"/>
      <c r="K52" s="39"/>
      <c r="L52" s="39"/>
      <c r="M52" s="4"/>
    </row>
    <row r="53" spans="8:13" ht="15.75" customHeight="1">
      <c r="H53" s="23"/>
      <c r="M53" s="23"/>
    </row>
    <row r="54" spans="8:13" ht="15.75" customHeight="1">
      <c r="H54" s="23"/>
      <c r="L54" s="39"/>
      <c r="M54" s="39"/>
    </row>
    <row r="55" spans="8:13" ht="15.75" customHeight="1">
      <c r="H55" s="39"/>
      <c r="I55" s="22"/>
      <c r="J55" s="22"/>
      <c r="K55" s="39"/>
      <c r="L55" s="39"/>
      <c r="M55" s="39"/>
    </row>
    <row r="56" spans="8:13" ht="15.75" customHeight="1">
      <c r="H56" s="22"/>
      <c r="K56" s="4"/>
      <c r="L56" s="4"/>
      <c r="M56" s="4"/>
    </row>
    <row r="57" spans="8:13" ht="15.75" customHeight="1">
      <c r="H57" s="23"/>
      <c r="I57" s="22"/>
      <c r="J57" s="22"/>
      <c r="K57" s="22"/>
      <c r="L57" s="4"/>
      <c r="M57" s="4"/>
    </row>
    <row r="58" spans="8:13" ht="15.75" customHeight="1">
      <c r="I58" s="23"/>
      <c r="J58" s="23"/>
      <c r="K58" s="23"/>
      <c r="L58" s="23"/>
      <c r="M58" s="23"/>
    </row>
    <row r="59" spans="8:13" ht="15.75" customHeight="1">
      <c r="H59" s="39"/>
      <c r="I59" s="4"/>
      <c r="J59" s="4"/>
      <c r="K59" s="4"/>
      <c r="L59" s="4"/>
      <c r="M59" s="4"/>
    </row>
    <row r="60" spans="8:13" ht="15.75" customHeight="1">
      <c r="H60" s="23"/>
      <c r="I60" s="39"/>
      <c r="J60" s="39"/>
      <c r="K60" s="39"/>
      <c r="L60" s="39"/>
      <c r="M60" s="39"/>
    </row>
    <row r="61" spans="8:13" ht="15.75" customHeight="1">
      <c r="H61" s="39"/>
    </row>
    <row r="62" spans="8:13" ht="15.75" customHeight="1">
      <c r="H62" s="39"/>
    </row>
    <row r="63" spans="8:13" ht="15.75" customHeight="1">
      <c r="H63" s="39"/>
    </row>
    <row r="64" spans="8:13" ht="15.75" customHeight="1">
      <c r="H64" s="39"/>
    </row>
    <row r="66" spans="8:8" ht="15.75" customHeight="1">
      <c r="H66" s="22"/>
    </row>
    <row r="67" spans="8:8" ht="15.75" customHeight="1">
      <c r="H67" s="39"/>
    </row>
    <row r="68" spans="8:8" ht="15.75" customHeight="1">
      <c r="H68" s="22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2"/>
    </row>
    <row r="72" spans="8:8" ht="15.75" customHeight="1">
      <c r="H72" s="22"/>
    </row>
    <row r="73" spans="8:8" ht="15.75" customHeight="1">
      <c r="H73" s="22"/>
    </row>
    <row r="74" spans="8:8" ht="15.75" customHeight="1">
      <c r="H74" s="39"/>
    </row>
    <row r="75" spans="8:8" ht="15.75" customHeight="1">
      <c r="H75" s="22"/>
    </row>
    <row r="76" spans="8:8" ht="15.75" customHeight="1">
      <c r="H76" s="22"/>
    </row>
    <row r="77" spans="8:8" ht="15.75" customHeight="1">
      <c r="H77" s="22"/>
    </row>
    <row r="78" spans="8:8" ht="15.75" customHeight="1">
      <c r="H78" s="22"/>
    </row>
    <row r="79" spans="8:8" ht="15.75" customHeight="1">
      <c r="H79" s="22"/>
    </row>
    <row r="80" spans="8:8" ht="15.75" customHeight="1">
      <c r="H80" s="4"/>
    </row>
    <row r="81" spans="8:8" ht="15.75" customHeight="1">
      <c r="H81" s="4"/>
    </row>
    <row r="83" spans="8:8" ht="15.75" customHeight="1">
      <c r="H83" s="4"/>
    </row>
    <row r="89" spans="8:8" ht="15.75" customHeight="1">
      <c r="H89" s="23"/>
    </row>
    <row r="90" spans="8:8" ht="15.75" customHeight="1">
      <c r="H90" s="4"/>
    </row>
    <row r="91" spans="8:8" ht="15.75" customHeight="1">
      <c r="H91" s="39"/>
    </row>
    <row r="92" spans="8:8" ht="15.75" customHeight="1">
      <c r="H92" s="4"/>
    </row>
    <row r="93" spans="8:8" ht="15.75" customHeight="1">
      <c r="H93" s="23"/>
    </row>
    <row r="94" spans="8:8" ht="15.75" customHeight="1">
      <c r="H94" s="39"/>
    </row>
    <row r="98" spans="8:8" ht="15.75" customHeight="1">
      <c r="H98" s="23"/>
    </row>
    <row r="99" spans="8:8" ht="15.75" customHeight="1">
      <c r="H99" s="39"/>
    </row>
    <row r="102" spans="8:8" ht="15.75" customHeight="1">
      <c r="H102" s="39"/>
    </row>
    <row r="103" spans="8:8" ht="15.75" customHeight="1">
      <c r="H103" s="4"/>
    </row>
  </sheetData>
  <sortState xmlns:xlrd2="http://schemas.microsoft.com/office/spreadsheetml/2017/richdata2" ref="X3:AC19">
    <sortCondition descending="1" ref="AC3:AC19"/>
  </sortState>
  <mergeCells count="5">
    <mergeCell ref="O1:S1"/>
    <mergeCell ref="E1:G1"/>
    <mergeCell ref="B1:D1"/>
    <mergeCell ref="H2:M2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AB0C-BE03-4A96-B4DF-4A049422C564}">
  <dimension ref="B2:AE95"/>
  <sheetViews>
    <sheetView topLeftCell="B1" zoomScale="80" zoomScaleNormal="80" workbookViewId="0">
      <selection activeCell="X45" sqref="X45"/>
    </sheetView>
  </sheetViews>
  <sheetFormatPr defaultRowHeight="13.2"/>
  <cols>
    <col min="2" max="2" width="95.109375" bestFit="1" customWidth="1"/>
    <col min="3" max="3" width="13.2187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7" customWidth="1"/>
    <col min="10" max="10" width="18.88671875" bestFit="1" customWidth="1"/>
    <col min="12" max="12" width="11.33203125" bestFit="1" customWidth="1"/>
    <col min="13" max="13" width="11.33203125" customWidth="1"/>
    <col min="14" max="14" width="11.88671875" bestFit="1" customWidth="1"/>
    <col min="15" max="15" width="12.109375" customWidth="1"/>
    <col min="16" max="16" width="12.33203125" bestFit="1" customWidth="1"/>
    <col min="17" max="17" width="12.109375" customWidth="1"/>
    <col min="18" max="18" width="12.33203125" bestFit="1" customWidth="1"/>
    <col min="19" max="19" width="12.109375" customWidth="1"/>
    <col min="20" max="20" width="12.33203125" bestFit="1" customWidth="1"/>
    <col min="21" max="21" width="12.109375" customWidth="1"/>
    <col min="22" max="23" width="5.44140625" bestFit="1" customWidth="1"/>
    <col min="24" max="24" width="6.21875" bestFit="1" customWidth="1"/>
    <col min="25" max="25" width="11.33203125" bestFit="1" customWidth="1"/>
    <col min="26" max="26" width="88.33203125" bestFit="1" customWidth="1"/>
    <col min="27" max="31" width="7.21875" bestFit="1" customWidth="1"/>
  </cols>
  <sheetData>
    <row r="2" spans="2:31">
      <c r="C2" s="22" t="s">
        <v>79</v>
      </c>
      <c r="M2" s="94" t="s">
        <v>162</v>
      </c>
      <c r="N2" s="94" t="s">
        <v>163</v>
      </c>
      <c r="O2" s="94" t="s">
        <v>167</v>
      </c>
      <c r="P2" s="94" t="s">
        <v>164</v>
      </c>
      <c r="Q2" s="94" t="s">
        <v>168</v>
      </c>
      <c r="R2" s="94" t="s">
        <v>165</v>
      </c>
      <c r="S2" s="94" t="s">
        <v>169</v>
      </c>
      <c r="T2" s="94" t="s">
        <v>166</v>
      </c>
      <c r="U2" s="94" t="s">
        <v>170</v>
      </c>
      <c r="V2" s="94" t="s">
        <v>12</v>
      </c>
      <c r="W2" s="94" t="s">
        <v>161</v>
      </c>
      <c r="Y2" s="91" t="s">
        <v>160</v>
      </c>
      <c r="AA2" s="22" t="s">
        <v>153</v>
      </c>
      <c r="AB2" s="22" t="s">
        <v>154</v>
      </c>
      <c r="AC2" s="22" t="s">
        <v>155</v>
      </c>
      <c r="AD2" s="22" t="s">
        <v>156</v>
      </c>
      <c r="AE2" s="22" t="s">
        <v>157</v>
      </c>
    </row>
    <row r="3" spans="2:31" ht="13.8" customHeight="1">
      <c r="C3" s="90" t="s">
        <v>1</v>
      </c>
      <c r="D3" s="125" t="s">
        <v>98</v>
      </c>
      <c r="E3" s="125"/>
      <c r="F3" s="125"/>
      <c r="G3" s="125"/>
      <c r="H3" s="125"/>
      <c r="I3" s="90" t="s">
        <v>4</v>
      </c>
      <c r="K3">
        <f>SUM(P3:Q3)</f>
        <v>2</v>
      </c>
      <c r="L3" s="93" t="s">
        <v>64</v>
      </c>
      <c r="M3">
        <f t="shared" ref="M3:M14" si="0">COUNTIFS($Y$3:$Y$14,L3,$AA$3:$AA$14,1)</f>
        <v>2</v>
      </c>
      <c r="N3">
        <f t="shared" ref="N3:N14" si="1">COUNTIFS($Y$16:$Y$22,L3,$AB$16:$AB$22,1)</f>
        <v>1</v>
      </c>
      <c r="O3">
        <f t="shared" ref="O3:O14" si="2">COUNTIFS($Y$3:$Y$14,L3,$AB$3:$AB$14,1)</f>
        <v>2</v>
      </c>
      <c r="P3">
        <f t="shared" ref="P3:P14" si="3">COUNTIFS($Y$24:$Y$30,L3,$AC$24:$AC$30,"1")</f>
        <v>0</v>
      </c>
      <c r="Q3">
        <f t="shared" ref="Q3:Q14" si="4">SUMIFS($AC$3:$AC$22,$Y$3:$Y$22,L3)</f>
        <v>2</v>
      </c>
      <c r="R3">
        <f t="shared" ref="R3:R14" si="5">COUNTIFS($Y$32,L3,$AD$32,"1")</f>
        <v>0</v>
      </c>
      <c r="S3">
        <f t="shared" ref="S3:S14" si="6">SUMIFS($AD$3:$AD$30,$Y$3:$Y$30,L3)</f>
        <v>3</v>
      </c>
      <c r="T3">
        <f t="shared" ref="T3:T14" si="7">COUNTIFS($Y$34,L3,$AE$34,"1")</f>
        <v>0</v>
      </c>
      <c r="U3">
        <f t="shared" ref="U3:U14" si="8">SUMIFS($AE$3:$AE$32,$Y$3:$Y$32,L3)</f>
        <v>3</v>
      </c>
      <c r="V3">
        <f t="shared" ref="V3:V14" si="9">SUM(M3,N3,P3,R3,T3)</f>
        <v>3</v>
      </c>
      <c r="W3">
        <f t="shared" ref="W3:W14" si="10">SUM(O3,Q3,S3,U3)</f>
        <v>10</v>
      </c>
      <c r="Y3" s="95" t="s">
        <v>61</v>
      </c>
      <c r="Z3" s="89" t="s">
        <v>69</v>
      </c>
      <c r="AA3">
        <v>1</v>
      </c>
      <c r="AB3">
        <v>1</v>
      </c>
      <c r="AC3">
        <v>2</v>
      </c>
      <c r="AD3">
        <v>3</v>
      </c>
      <c r="AE3">
        <v>1</v>
      </c>
    </row>
    <row r="4" spans="2:31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K4">
        <f t="shared" ref="K4:K14" si="11">SUM(P4:Q4)</f>
        <v>2</v>
      </c>
      <c r="L4" s="88" t="s">
        <v>61</v>
      </c>
      <c r="M4">
        <f t="shared" si="0"/>
        <v>1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2</v>
      </c>
      <c r="R4">
        <f t="shared" si="5"/>
        <v>0</v>
      </c>
      <c r="S4">
        <f t="shared" si="6"/>
        <v>3</v>
      </c>
      <c r="T4">
        <f t="shared" si="7"/>
        <v>0</v>
      </c>
      <c r="U4">
        <f t="shared" si="8"/>
        <v>1</v>
      </c>
      <c r="V4">
        <f t="shared" si="9"/>
        <v>1</v>
      </c>
      <c r="W4">
        <f t="shared" si="10"/>
        <v>7</v>
      </c>
      <c r="Y4" s="95" t="s">
        <v>59</v>
      </c>
      <c r="Z4" s="89" t="s">
        <v>158</v>
      </c>
      <c r="AA4">
        <v>1</v>
      </c>
      <c r="AC4">
        <v>1</v>
      </c>
      <c r="AD4">
        <v>1</v>
      </c>
    </row>
    <row r="5" spans="2:31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K5">
        <f t="shared" si="11"/>
        <v>2</v>
      </c>
      <c r="L5" s="88" t="s">
        <v>59</v>
      </c>
      <c r="M5">
        <f t="shared" si="0"/>
        <v>1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2</v>
      </c>
      <c r="R5">
        <f t="shared" si="5"/>
        <v>0</v>
      </c>
      <c r="S5">
        <f t="shared" si="6"/>
        <v>2</v>
      </c>
      <c r="T5">
        <f t="shared" si="7"/>
        <v>0</v>
      </c>
      <c r="U5">
        <f t="shared" si="8"/>
        <v>1</v>
      </c>
      <c r="V5">
        <f t="shared" si="9"/>
        <v>2</v>
      </c>
      <c r="W5">
        <f t="shared" si="10"/>
        <v>5</v>
      </c>
      <c r="Y5" s="88" t="s">
        <v>66</v>
      </c>
      <c r="Z5" s="89" t="s">
        <v>71</v>
      </c>
      <c r="AA5">
        <v>1</v>
      </c>
      <c r="AB5">
        <v>1</v>
      </c>
      <c r="AD5">
        <v>1</v>
      </c>
      <c r="AE5">
        <v>1</v>
      </c>
    </row>
    <row r="6" spans="2:31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K6">
        <f t="shared" si="11"/>
        <v>4</v>
      </c>
      <c r="L6" s="88" t="s">
        <v>63</v>
      </c>
      <c r="M6">
        <f t="shared" si="0"/>
        <v>1</v>
      </c>
      <c r="N6">
        <f t="shared" si="1"/>
        <v>1</v>
      </c>
      <c r="O6">
        <f t="shared" si="2"/>
        <v>0</v>
      </c>
      <c r="P6">
        <f t="shared" si="3"/>
        <v>3</v>
      </c>
      <c r="Q6">
        <f t="shared" si="4"/>
        <v>1</v>
      </c>
      <c r="R6">
        <f t="shared" si="5"/>
        <v>0</v>
      </c>
      <c r="S6">
        <f t="shared" si="6"/>
        <v>2</v>
      </c>
      <c r="T6">
        <f t="shared" si="7"/>
        <v>0</v>
      </c>
      <c r="U6">
        <f t="shared" si="8"/>
        <v>2</v>
      </c>
      <c r="V6">
        <f t="shared" si="9"/>
        <v>5</v>
      </c>
      <c r="W6">
        <f t="shared" si="10"/>
        <v>5</v>
      </c>
      <c r="Y6" s="95" t="s">
        <v>63</v>
      </c>
      <c r="Z6" s="89" t="s">
        <v>72</v>
      </c>
      <c r="AA6">
        <v>1</v>
      </c>
    </row>
    <row r="7" spans="2:31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K7">
        <f t="shared" si="11"/>
        <v>1</v>
      </c>
      <c r="L7" s="88" t="s">
        <v>66</v>
      </c>
      <c r="M7">
        <f t="shared" si="0"/>
        <v>1</v>
      </c>
      <c r="N7">
        <f t="shared" si="1"/>
        <v>0</v>
      </c>
      <c r="O7">
        <f t="shared" si="2"/>
        <v>1</v>
      </c>
      <c r="P7">
        <f t="shared" si="3"/>
        <v>1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0</v>
      </c>
      <c r="U7">
        <f t="shared" si="8"/>
        <v>2</v>
      </c>
      <c r="V7">
        <f t="shared" si="9"/>
        <v>2</v>
      </c>
      <c r="W7">
        <f t="shared" si="10"/>
        <v>4</v>
      </c>
      <c r="Y7" s="95" t="s">
        <v>68</v>
      </c>
      <c r="Z7" s="89" t="s">
        <v>73</v>
      </c>
      <c r="AA7">
        <v>1</v>
      </c>
    </row>
    <row r="8" spans="2:31">
      <c r="B8" s="26" t="s">
        <v>73</v>
      </c>
      <c r="C8" s="33" t="s">
        <v>68</v>
      </c>
      <c r="D8" t="s">
        <v>83</v>
      </c>
      <c r="I8" s="3" t="s">
        <v>12</v>
      </c>
      <c r="K8">
        <f t="shared" si="11"/>
        <v>2</v>
      </c>
      <c r="L8" s="88" t="s">
        <v>62</v>
      </c>
      <c r="M8">
        <f t="shared" si="0"/>
        <v>1</v>
      </c>
      <c r="N8">
        <f t="shared" si="1"/>
        <v>1</v>
      </c>
      <c r="O8">
        <f t="shared" si="2"/>
        <v>1</v>
      </c>
      <c r="P8">
        <f t="shared" si="3"/>
        <v>1</v>
      </c>
      <c r="Q8">
        <f t="shared" si="4"/>
        <v>1</v>
      </c>
      <c r="R8">
        <f t="shared" si="5"/>
        <v>1</v>
      </c>
      <c r="S8">
        <f t="shared" si="6"/>
        <v>0</v>
      </c>
      <c r="T8">
        <f t="shared" si="7"/>
        <v>1</v>
      </c>
      <c r="U8">
        <f t="shared" si="8"/>
        <v>2</v>
      </c>
      <c r="V8">
        <f t="shared" si="9"/>
        <v>5</v>
      </c>
      <c r="W8">
        <f t="shared" si="10"/>
        <v>4</v>
      </c>
      <c r="Y8" s="95" t="s">
        <v>62</v>
      </c>
      <c r="Z8" s="89" t="s">
        <v>74</v>
      </c>
      <c r="AA8">
        <v>1</v>
      </c>
      <c r="AB8">
        <v>1</v>
      </c>
      <c r="AC8">
        <v>1</v>
      </c>
    </row>
    <row r="9" spans="2:31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K9">
        <f t="shared" si="11"/>
        <v>1</v>
      </c>
      <c r="L9" s="93" t="s">
        <v>65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1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1</v>
      </c>
      <c r="V9">
        <f t="shared" si="9"/>
        <v>2</v>
      </c>
      <c r="W9">
        <f t="shared" si="10"/>
        <v>3</v>
      </c>
      <c r="Y9" s="95" t="s">
        <v>99</v>
      </c>
      <c r="Z9" s="89" t="s">
        <v>14</v>
      </c>
      <c r="AA9">
        <v>1</v>
      </c>
    </row>
    <row r="10" spans="2:31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K10">
        <f t="shared" si="11"/>
        <v>1</v>
      </c>
      <c r="L10" s="81" t="s">
        <v>60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1</v>
      </c>
      <c r="V10">
        <f t="shared" si="9"/>
        <v>1</v>
      </c>
      <c r="W10">
        <f t="shared" si="10"/>
        <v>2</v>
      </c>
      <c r="Y10" s="95" t="s">
        <v>68</v>
      </c>
      <c r="Z10" s="89" t="s">
        <v>75</v>
      </c>
      <c r="AA10">
        <v>1</v>
      </c>
      <c r="AB10">
        <v>1</v>
      </c>
      <c r="AE10">
        <v>1</v>
      </c>
    </row>
    <row r="11" spans="2:31">
      <c r="B11" s="26" t="s">
        <v>75</v>
      </c>
      <c r="C11" s="33" t="s">
        <v>68</v>
      </c>
      <c r="D11" t="s">
        <v>91</v>
      </c>
      <c r="I11" s="3" t="s">
        <v>12</v>
      </c>
      <c r="K11">
        <f t="shared" si="11"/>
        <v>1</v>
      </c>
      <c r="L11" s="93" t="s">
        <v>67</v>
      </c>
      <c r="M11">
        <f t="shared" si="0"/>
        <v>1</v>
      </c>
      <c r="N11">
        <f t="shared" si="1"/>
        <v>1</v>
      </c>
      <c r="O11">
        <f t="shared" si="2"/>
        <v>1</v>
      </c>
      <c r="P11">
        <f t="shared" si="3"/>
        <v>1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1</v>
      </c>
      <c r="V11">
        <f t="shared" si="9"/>
        <v>3</v>
      </c>
      <c r="W11">
        <f t="shared" si="10"/>
        <v>2</v>
      </c>
      <c r="Y11" s="77" t="s">
        <v>67</v>
      </c>
      <c r="Z11" s="89" t="s">
        <v>76</v>
      </c>
      <c r="AA11">
        <v>1</v>
      </c>
      <c r="AB11">
        <v>1</v>
      </c>
    </row>
    <row r="12" spans="2:31">
      <c r="B12" s="26" t="s">
        <v>76</v>
      </c>
      <c r="C12" s="33" t="s">
        <v>67</v>
      </c>
      <c r="D12" s="22" t="s">
        <v>99</v>
      </c>
      <c r="I12" s="3" t="s">
        <v>12</v>
      </c>
      <c r="K12">
        <f t="shared" si="11"/>
        <v>0</v>
      </c>
      <c r="L12" s="88" t="s">
        <v>68</v>
      </c>
      <c r="M12">
        <f t="shared" si="0"/>
        <v>2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1</v>
      </c>
      <c r="V12">
        <f t="shared" si="9"/>
        <v>2</v>
      </c>
      <c r="W12">
        <f t="shared" si="10"/>
        <v>2</v>
      </c>
      <c r="Y12" s="77" t="s">
        <v>64</v>
      </c>
      <c r="Z12" s="89" t="s">
        <v>51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2:31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K13">
        <f t="shared" si="11"/>
        <v>1</v>
      </c>
      <c r="L13" s="93" t="s">
        <v>121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1</v>
      </c>
      <c r="W13">
        <f t="shared" si="10"/>
        <v>2</v>
      </c>
      <c r="Y13" s="77" t="s">
        <v>64</v>
      </c>
      <c r="Z13" s="89" t="s">
        <v>77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2:31">
      <c r="B14" s="26" t="s">
        <v>77</v>
      </c>
      <c r="C14" s="33" t="s">
        <v>64</v>
      </c>
      <c r="D14" t="s">
        <v>93</v>
      </c>
      <c r="I14" s="3" t="s">
        <v>12</v>
      </c>
      <c r="K14">
        <f t="shared" si="11"/>
        <v>0</v>
      </c>
      <c r="L14" s="88" t="s">
        <v>99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1</v>
      </c>
      <c r="W14">
        <f t="shared" si="10"/>
        <v>0</v>
      </c>
      <c r="Y14" s="77" t="s">
        <v>65</v>
      </c>
      <c r="Z14" s="89" t="s">
        <v>78</v>
      </c>
      <c r="AA14">
        <v>1</v>
      </c>
    </row>
    <row r="15" spans="2:31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>
        <f>SUM(M3:M14)</f>
        <v>12</v>
      </c>
      <c r="N15">
        <f t="shared" ref="N15:U15" si="12">SUM(N3:N14)</f>
        <v>7</v>
      </c>
      <c r="O15">
        <f t="shared" si="12"/>
        <v>7</v>
      </c>
      <c r="P15">
        <f t="shared" si="12"/>
        <v>7</v>
      </c>
      <c r="Q15">
        <f t="shared" si="12"/>
        <v>10</v>
      </c>
      <c r="R15">
        <f t="shared" si="12"/>
        <v>1</v>
      </c>
      <c r="S15">
        <f t="shared" si="12"/>
        <v>13</v>
      </c>
      <c r="T15">
        <f t="shared" si="12"/>
        <v>1</v>
      </c>
      <c r="U15">
        <f t="shared" si="12"/>
        <v>16</v>
      </c>
      <c r="V15">
        <f t="shared" ref="V15" si="13">SUM(V3:V14)</f>
        <v>28</v>
      </c>
      <c r="W15">
        <f t="shared" ref="W15" si="14">SUM(W3:W14)</f>
        <v>46</v>
      </c>
      <c r="Y15" s="81"/>
    </row>
    <row r="16" spans="2:31">
      <c r="C16">
        <f>COUNTA(C4:C15)</f>
        <v>12</v>
      </c>
      <c r="I16">
        <f>COUNTIF(I4:I15,"NEW")</f>
        <v>12</v>
      </c>
      <c r="J16" s="22" t="s">
        <v>102</v>
      </c>
      <c r="Y16" s="96" t="s">
        <v>59</v>
      </c>
      <c r="Z16" s="92" t="s">
        <v>159</v>
      </c>
      <c r="AB16">
        <v>1</v>
      </c>
      <c r="AC16">
        <v>1</v>
      </c>
      <c r="AD16">
        <v>1</v>
      </c>
      <c r="AE16">
        <v>1</v>
      </c>
    </row>
    <row r="17" spans="2:31">
      <c r="I17">
        <f>COUNTIF(I2:I15,"Yes")</f>
        <v>0</v>
      </c>
      <c r="J17" s="22" t="s">
        <v>103</v>
      </c>
      <c r="Y17" s="96" t="s">
        <v>60</v>
      </c>
      <c r="Z17" s="49" t="s">
        <v>46</v>
      </c>
      <c r="AB17">
        <v>1</v>
      </c>
      <c r="AC17">
        <v>1</v>
      </c>
      <c r="AE17">
        <v>1</v>
      </c>
    </row>
    <row r="18" spans="2:31">
      <c r="C18" s="22" t="s">
        <v>100</v>
      </c>
      <c r="Y18" s="96" t="s">
        <v>62</v>
      </c>
      <c r="Z18" s="49" t="s">
        <v>49</v>
      </c>
      <c r="AB18">
        <v>1</v>
      </c>
    </row>
    <row r="19" spans="2:31" ht="13.8">
      <c r="C19" s="52" t="s">
        <v>1</v>
      </c>
      <c r="D19" s="124" t="s">
        <v>98</v>
      </c>
      <c r="E19" s="124"/>
      <c r="F19" s="124"/>
      <c r="G19" s="124"/>
      <c r="H19" s="124"/>
      <c r="I19" s="52" t="s">
        <v>4</v>
      </c>
      <c r="Y19" s="96" t="s">
        <v>63</v>
      </c>
      <c r="Z19" s="49" t="s">
        <v>50</v>
      </c>
      <c r="AB19">
        <v>1</v>
      </c>
      <c r="AC19">
        <v>1</v>
      </c>
    </row>
    <row r="20" spans="2:31" ht="13.8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Y20" s="96" t="s">
        <v>64</v>
      </c>
      <c r="Z20" s="49" t="s">
        <v>52</v>
      </c>
      <c r="AB20">
        <v>1</v>
      </c>
      <c r="AD20">
        <v>1</v>
      </c>
      <c r="AE20">
        <v>1</v>
      </c>
    </row>
    <row r="21" spans="2:31" ht="13.8">
      <c r="B21" s="49" t="s">
        <v>46</v>
      </c>
      <c r="C21" s="38" t="s">
        <v>60</v>
      </c>
      <c r="D21" t="s">
        <v>81</v>
      </c>
      <c r="I21" s="9" t="s">
        <v>12</v>
      </c>
      <c r="Y21" s="96" t="s">
        <v>65</v>
      </c>
      <c r="Z21" s="49" t="s">
        <v>54</v>
      </c>
      <c r="AB21">
        <v>1</v>
      </c>
      <c r="AC21">
        <v>1</v>
      </c>
      <c r="AD21">
        <v>1</v>
      </c>
      <c r="AE21">
        <v>1</v>
      </c>
    </row>
    <row r="22" spans="2:31" ht="13.8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Y22" s="96" t="s">
        <v>67</v>
      </c>
      <c r="Z22" s="49" t="s">
        <v>57</v>
      </c>
      <c r="AB22">
        <v>1</v>
      </c>
      <c r="AE22">
        <v>1</v>
      </c>
    </row>
    <row r="23" spans="2:31" ht="13.8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Y23" s="81"/>
    </row>
    <row r="24" spans="2:31" ht="13.8">
      <c r="B24" s="49" t="s">
        <v>49</v>
      </c>
      <c r="C24" s="38" t="s">
        <v>62</v>
      </c>
      <c r="D24" t="s">
        <v>92</v>
      </c>
      <c r="I24" s="9" t="s">
        <v>12</v>
      </c>
      <c r="Y24" s="74" t="s">
        <v>62</v>
      </c>
      <c r="Z24" s="26" t="s">
        <v>107</v>
      </c>
      <c r="AC24">
        <v>1</v>
      </c>
      <c r="AE24">
        <v>2</v>
      </c>
    </row>
    <row r="25" spans="2:31" ht="13.8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Y25" s="74" t="s">
        <v>121</v>
      </c>
      <c r="Z25" s="26" t="s">
        <v>108</v>
      </c>
      <c r="AC25">
        <v>1</v>
      </c>
      <c r="AD25">
        <v>1</v>
      </c>
      <c r="AE25">
        <v>1</v>
      </c>
    </row>
    <row r="26" spans="2:31" ht="13.8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Y26" s="74" t="s">
        <v>63</v>
      </c>
      <c r="Z26" s="26" t="s">
        <v>109</v>
      </c>
      <c r="AC26">
        <v>1</v>
      </c>
      <c r="AD26">
        <v>1</v>
      </c>
    </row>
    <row r="27" spans="2:31" ht="13.8">
      <c r="B27" s="49" t="s">
        <v>52</v>
      </c>
      <c r="C27" s="38" t="s">
        <v>64</v>
      </c>
      <c r="D27" t="s">
        <v>90</v>
      </c>
      <c r="I27" s="9" t="s">
        <v>12</v>
      </c>
      <c r="Y27" s="74" t="s">
        <v>63</v>
      </c>
      <c r="Z27" s="26" t="s">
        <v>110</v>
      </c>
      <c r="AC27">
        <v>1</v>
      </c>
    </row>
    <row r="28" spans="2:31" ht="13.8">
      <c r="B28" s="49" t="s">
        <v>53</v>
      </c>
      <c r="C28" s="38" t="s">
        <v>64</v>
      </c>
      <c r="D28" t="s">
        <v>93</v>
      </c>
      <c r="I28" s="9" t="s">
        <v>25</v>
      </c>
      <c r="Y28" s="88" t="s">
        <v>66</v>
      </c>
      <c r="Z28" s="26" t="s">
        <v>114</v>
      </c>
      <c r="AC28">
        <v>1</v>
      </c>
      <c r="AE28">
        <v>1</v>
      </c>
    </row>
    <row r="29" spans="2:31" ht="13.8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  <c r="Y29" s="74" t="s">
        <v>63</v>
      </c>
      <c r="Z29" s="26" t="s">
        <v>116</v>
      </c>
      <c r="AC29">
        <v>1</v>
      </c>
      <c r="AD29">
        <v>1</v>
      </c>
      <c r="AE29">
        <v>2</v>
      </c>
    </row>
    <row r="30" spans="2:31" ht="13.8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Y30" s="74" t="s">
        <v>67</v>
      </c>
      <c r="Z30" s="26" t="s">
        <v>117</v>
      </c>
      <c r="AC30">
        <v>1</v>
      </c>
    </row>
    <row r="31" spans="2:31" ht="13.8">
      <c r="B31" s="49" t="s">
        <v>55</v>
      </c>
      <c r="C31" s="38" t="s">
        <v>67</v>
      </c>
      <c r="D31" s="22" t="s">
        <v>99</v>
      </c>
      <c r="I31" s="9" t="s">
        <v>25</v>
      </c>
      <c r="Y31" s="81"/>
    </row>
    <row r="32" spans="2:31" ht="13.8">
      <c r="B32" s="49" t="s">
        <v>57</v>
      </c>
      <c r="C32" s="38" t="s">
        <v>67</v>
      </c>
      <c r="D32" s="22" t="s">
        <v>99</v>
      </c>
      <c r="I32" s="9" t="s">
        <v>12</v>
      </c>
      <c r="Y32" s="74" t="s">
        <v>62</v>
      </c>
      <c r="Z32" s="33" t="s">
        <v>128</v>
      </c>
      <c r="AD32">
        <v>1</v>
      </c>
    </row>
    <row r="33" spans="2:31" ht="13.8">
      <c r="B33" s="49" t="s">
        <v>58</v>
      </c>
      <c r="C33" s="38" t="s">
        <v>68</v>
      </c>
      <c r="D33" t="s">
        <v>91</v>
      </c>
      <c r="I33" s="9" t="s">
        <v>25</v>
      </c>
      <c r="Y33" s="81"/>
    </row>
    <row r="34" spans="2:31">
      <c r="C34">
        <f>COUNTA(C20:C33)</f>
        <v>14</v>
      </c>
      <c r="I34">
        <f>COUNTIF(I20:I33,"NEW")</f>
        <v>7</v>
      </c>
      <c r="J34" s="22" t="s">
        <v>102</v>
      </c>
      <c r="Y34" s="74" t="s">
        <v>62</v>
      </c>
      <c r="Z34" s="26" t="s">
        <v>141</v>
      </c>
      <c r="AE34">
        <v>1</v>
      </c>
    </row>
    <row r="35" spans="2:31">
      <c r="I35">
        <f>COUNTIF(I20:I33,"Yes")</f>
        <v>7</v>
      </c>
      <c r="J35" s="22" t="s">
        <v>103</v>
      </c>
      <c r="AA35">
        <f>SUM(AA3:AA34)</f>
        <v>12</v>
      </c>
      <c r="AB35">
        <f t="shared" ref="AB35:AE35" si="15">SUM(AB3:AB34)</f>
        <v>14</v>
      </c>
      <c r="AC35">
        <f>SUM(AC3:AC34)</f>
        <v>17</v>
      </c>
      <c r="AD35">
        <f t="shared" si="15"/>
        <v>14</v>
      </c>
      <c r="AE35">
        <f t="shared" si="15"/>
        <v>17</v>
      </c>
    </row>
    <row r="36" spans="2:31">
      <c r="C36" s="22" t="s">
        <v>101</v>
      </c>
    </row>
    <row r="37" spans="2:31" ht="13.8">
      <c r="C37" s="52" t="s">
        <v>1</v>
      </c>
      <c r="D37" s="124" t="s">
        <v>98</v>
      </c>
      <c r="E37" s="124"/>
      <c r="F37" s="124"/>
      <c r="G37" s="124"/>
      <c r="H37" s="124"/>
      <c r="I37" s="52" t="s">
        <v>4</v>
      </c>
      <c r="Z37" s="88" t="s">
        <v>102</v>
      </c>
      <c r="AA37">
        <f>SUM(AA3:AA14)</f>
        <v>12</v>
      </c>
      <c r="AB37">
        <f>SUM(AB16:AB22)</f>
        <v>7</v>
      </c>
      <c r="AC37">
        <f>SUM(AC24:AC30)</f>
        <v>7</v>
      </c>
      <c r="AD37">
        <f>SUM(AD32)</f>
        <v>1</v>
      </c>
      <c r="AE37">
        <f>SUM(AE34)</f>
        <v>1</v>
      </c>
    </row>
    <row r="38" spans="2:31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Z38" s="88" t="s">
        <v>103</v>
      </c>
      <c r="AA38">
        <v>0</v>
      </c>
      <c r="AB38">
        <f>SUM(AB3:AB14)</f>
        <v>7</v>
      </c>
      <c r="AC38">
        <f>SUM(AC3:AC22)</f>
        <v>10</v>
      </c>
      <c r="AD38">
        <f>SUM(AD3:AD30)</f>
        <v>13</v>
      </c>
      <c r="AE38">
        <f>SUM(AE3:AE32)</f>
        <v>16</v>
      </c>
    </row>
    <row r="39" spans="2:31">
      <c r="B39" s="26" t="s">
        <v>105</v>
      </c>
      <c r="C39" s="26" t="s">
        <v>61</v>
      </c>
      <c r="D39" t="s">
        <v>152</v>
      </c>
      <c r="I39" s="3" t="s">
        <v>25</v>
      </c>
      <c r="AA39" t="s">
        <v>172</v>
      </c>
      <c r="AB39" t="s">
        <v>173</v>
      </c>
      <c r="AC39" t="s">
        <v>174</v>
      </c>
      <c r="AD39" t="s">
        <v>175</v>
      </c>
      <c r="AE39" t="s">
        <v>176</v>
      </c>
    </row>
    <row r="40" spans="2:31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31">
      <c r="B41" s="26" t="s">
        <v>107</v>
      </c>
      <c r="C41" s="26" t="s">
        <v>62</v>
      </c>
      <c r="D41" t="s">
        <v>92</v>
      </c>
      <c r="I41" s="3" t="s">
        <v>12</v>
      </c>
    </row>
    <row r="42" spans="2:31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31">
      <c r="B43" s="26" t="s">
        <v>109</v>
      </c>
      <c r="C43" s="26" t="s">
        <v>63</v>
      </c>
      <c r="D43" t="s">
        <v>86</v>
      </c>
      <c r="I43" s="3" t="s">
        <v>12</v>
      </c>
    </row>
    <row r="44" spans="2:31">
      <c r="B44" s="26" t="s">
        <v>110</v>
      </c>
      <c r="C44" s="26" t="s">
        <v>63</v>
      </c>
      <c r="D44" t="s">
        <v>86</v>
      </c>
      <c r="I44" s="3" t="s">
        <v>12</v>
      </c>
    </row>
    <row r="45" spans="2:31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31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31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31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>
      <c r="B50" s="26" t="s">
        <v>116</v>
      </c>
      <c r="C50" s="26" t="s">
        <v>63</v>
      </c>
      <c r="D50" t="s">
        <v>86</v>
      </c>
      <c r="I50" s="3" t="s">
        <v>12</v>
      </c>
    </row>
    <row r="51" spans="2:10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>
      <c r="C55">
        <f>COUNTA(C38:C54)</f>
        <v>17</v>
      </c>
      <c r="I55">
        <f>COUNTIF(I38:I54,"NEW")</f>
        <v>7</v>
      </c>
      <c r="J55" s="22" t="s">
        <v>102</v>
      </c>
    </row>
    <row r="56" spans="2:10">
      <c r="I56">
        <f>COUNTIF(I38:I54,"Yes")</f>
        <v>10</v>
      </c>
      <c r="J56" s="22" t="s">
        <v>103</v>
      </c>
    </row>
    <row r="57" spans="2:10">
      <c r="C57" s="22" t="s">
        <v>126</v>
      </c>
    </row>
    <row r="58" spans="2:10" ht="13.8">
      <c r="C58" s="52" t="s">
        <v>1</v>
      </c>
      <c r="D58" s="124" t="s">
        <v>98</v>
      </c>
      <c r="E58" s="124"/>
      <c r="F58" s="124"/>
      <c r="G58" s="124"/>
      <c r="H58" s="124"/>
      <c r="I58" s="52" t="s">
        <v>4</v>
      </c>
    </row>
    <row r="59" spans="2:10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>
      <c r="B63" s="26" t="s">
        <v>131</v>
      </c>
      <c r="C63" s="74" t="s">
        <v>66</v>
      </c>
      <c r="D63" t="s">
        <v>84</v>
      </c>
      <c r="I63" s="3" t="s">
        <v>25</v>
      </c>
    </row>
    <row r="64" spans="2:10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>
      <c r="B65" s="26" t="s">
        <v>120</v>
      </c>
      <c r="C65" s="74" t="s">
        <v>64</v>
      </c>
      <c r="D65" t="s">
        <v>93</v>
      </c>
      <c r="I65" s="3" t="s">
        <v>25</v>
      </c>
    </row>
    <row r="66" spans="2:10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>
      <c r="B68" s="26" t="s">
        <v>133</v>
      </c>
      <c r="C68" s="74" t="s">
        <v>63</v>
      </c>
      <c r="D68" t="s">
        <v>125</v>
      </c>
      <c r="I68" s="3" t="s">
        <v>25</v>
      </c>
    </row>
    <row r="69" spans="2:10">
      <c r="B69" s="26" t="s">
        <v>109</v>
      </c>
      <c r="C69" s="74" t="s">
        <v>63</v>
      </c>
      <c r="D69" t="s">
        <v>86</v>
      </c>
      <c r="I69" s="3" t="s">
        <v>25</v>
      </c>
    </row>
    <row r="70" spans="2:10">
      <c r="B70" s="26" t="s">
        <v>134</v>
      </c>
      <c r="C70" s="74" t="s">
        <v>61</v>
      </c>
      <c r="D70" t="s">
        <v>82</v>
      </c>
      <c r="I70" s="3" t="s">
        <v>25</v>
      </c>
    </row>
    <row r="71" spans="2:10">
      <c r="B71" s="26" t="s">
        <v>135</v>
      </c>
      <c r="C71" s="74" t="s">
        <v>61</v>
      </c>
      <c r="D71" t="s">
        <v>81</v>
      </c>
      <c r="I71" s="3" t="s">
        <v>25</v>
      </c>
    </row>
    <row r="72" spans="2:10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>
      <c r="C73">
        <f>COUNTA(C59:C72)</f>
        <v>14</v>
      </c>
      <c r="I73">
        <f>COUNTIF(I59:I72,"NEW")</f>
        <v>1</v>
      </c>
      <c r="J73" s="22" t="s">
        <v>102</v>
      </c>
    </row>
    <row r="74" spans="2:10">
      <c r="I74">
        <f>COUNTIF(I59:I72,"Yes")</f>
        <v>13</v>
      </c>
      <c r="J74" s="22" t="s">
        <v>103</v>
      </c>
    </row>
    <row r="75" spans="2:10">
      <c r="C75" s="22" t="s">
        <v>137</v>
      </c>
    </row>
    <row r="76" spans="2:10" ht="13.8">
      <c r="C76" s="52" t="s">
        <v>1</v>
      </c>
      <c r="D76" s="124" t="s">
        <v>98</v>
      </c>
      <c r="E76" s="124"/>
      <c r="F76" s="124"/>
      <c r="G76" s="124"/>
      <c r="H76" s="124"/>
      <c r="I76" s="52" t="s">
        <v>4</v>
      </c>
    </row>
    <row r="77" spans="2:10" ht="13.8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>
      <c r="C94">
        <f>COUNTA(C77:C93)</f>
        <v>17</v>
      </c>
      <c r="I94">
        <f>COUNTIF(I77:I93,"NEW")</f>
        <v>1</v>
      </c>
      <c r="J94" s="22" t="s">
        <v>102</v>
      </c>
    </row>
    <row r="95" spans="2:10">
      <c r="I95">
        <f>COUNTIF(I77:I93,"Yes")</f>
        <v>16</v>
      </c>
      <c r="J95" s="22" t="s">
        <v>103</v>
      </c>
    </row>
  </sheetData>
  <sortState xmlns:xlrd2="http://schemas.microsoft.com/office/spreadsheetml/2017/richdata2" ref="M39:X51">
    <sortCondition descending="1" ref="X39:X51"/>
  </sortState>
  <mergeCells count="5">
    <mergeCell ref="D76:H76"/>
    <mergeCell ref="D3:H3"/>
    <mergeCell ref="D19:H19"/>
    <mergeCell ref="D37:H37"/>
    <mergeCell ref="D58:H58"/>
  </mergeCells>
  <phoneticPr fontId="1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7B2-9A2F-4B39-BB5C-D1DFB2FFC08C}">
  <dimension ref="B2:X95"/>
  <sheetViews>
    <sheetView topLeftCell="B23" zoomScale="70" zoomScaleNormal="70" workbookViewId="0">
      <selection activeCell="AC60" sqref="AC60"/>
    </sheetView>
  </sheetViews>
  <sheetFormatPr defaultRowHeight="13.2"/>
  <cols>
    <col min="1" max="1" width="11.109375" bestFit="1" customWidth="1"/>
    <col min="2" max="2" width="92.109375" bestFit="1" customWidth="1"/>
    <col min="3" max="3" width="14.4414062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1" bestFit="1" customWidth="1"/>
    <col min="10" max="10" width="18.88671875" bestFit="1" customWidth="1"/>
    <col min="13" max="13" width="8.33203125" bestFit="1" customWidth="1"/>
    <col min="14" max="15" width="11.77734375" bestFit="1" customWidth="1"/>
    <col min="16" max="16" width="12.77734375" bestFit="1" customWidth="1"/>
    <col min="17" max="17" width="11.77734375" bestFit="1" customWidth="1"/>
    <col min="18" max="18" width="12.77734375" bestFit="1" customWidth="1"/>
    <col min="19" max="19" width="11.77734375" bestFit="1" customWidth="1"/>
    <col min="20" max="20" width="12.77734375" bestFit="1" customWidth="1"/>
    <col min="21" max="21" width="11.77734375" bestFit="1" customWidth="1"/>
    <col min="22" max="22" width="12.77734375" bestFit="1" customWidth="1"/>
    <col min="23" max="23" width="4.88671875" bestFit="1" customWidth="1"/>
    <col min="24" max="24" width="5.77734375" bestFit="1" customWidth="1"/>
  </cols>
  <sheetData>
    <row r="2" spans="2:24">
      <c r="C2" s="22" t="s">
        <v>79</v>
      </c>
    </row>
    <row r="3" spans="2:24" ht="27.6">
      <c r="C3" s="90" t="s">
        <v>1</v>
      </c>
      <c r="D3" s="125" t="s">
        <v>98</v>
      </c>
      <c r="E3" s="125"/>
      <c r="F3" s="125"/>
      <c r="G3" s="125"/>
      <c r="H3" s="125"/>
      <c r="I3" s="90" t="s">
        <v>4</v>
      </c>
      <c r="N3" s="94" t="s">
        <v>162</v>
      </c>
      <c r="O3" s="94" t="s">
        <v>163</v>
      </c>
      <c r="P3" s="94" t="s">
        <v>167</v>
      </c>
      <c r="Q3" s="94" t="s">
        <v>164</v>
      </c>
      <c r="R3" s="94" t="s">
        <v>168</v>
      </c>
      <c r="S3" s="94" t="s">
        <v>165</v>
      </c>
      <c r="T3" s="94" t="s">
        <v>169</v>
      </c>
      <c r="U3" s="94" t="s">
        <v>166</v>
      </c>
      <c r="V3" s="94" t="s">
        <v>170</v>
      </c>
      <c r="W3" s="94" t="s">
        <v>12</v>
      </c>
      <c r="X3" s="94" t="s">
        <v>161</v>
      </c>
    </row>
    <row r="4" spans="2:24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M4" t="s">
        <v>81</v>
      </c>
      <c r="N4">
        <f>COUNTIFS($I$4:$I$15,"New",$D$4:$D$15,M4)+COUNTIFS($I$4:$I$15,"New",$E$4:$E$15,M4)+COUNTIFS($I$4:$I$15,"New",$F$4:$F$15,M4)+COUNTIFS($I$4:$I$15,"New",$G$4:$G$15,M4)+COUNTIFS($I$4:$I$15,"New",$H$4:$H$15,M4)</f>
        <v>1</v>
      </c>
      <c r="O4">
        <f>COUNTIFS($I$20:$I$33,"New",$D$20:$D$33,M4)+COUNTIFS($I$20:$I$33,"New",$E$20:$E$33,M4)+COUNTIFS($I$20:$I$33,"New",$F$20:$F$33,M4)+COUNTIFS($I$20:$I$33,"New",$G$20:$G$33,M4)+COUNTIFS($I$20:$I$33,"New",$H$20:$H$33,M4)</f>
        <v>2</v>
      </c>
      <c r="P4">
        <f>COUNTIFS($I$20:$I$33,"Yes",$D$20:$D$33,M4)+COUNTIFS($I$20:$I$33,"Yes",$E$20:$E$33,M4)+COUNTIFS($I$20:$I$33,"Yes",$F$20:$F$33,M4)+COUNTIFS($I$20:$I$33,"Yes",$G$20:$G$33,M4)+COUNTIFS($I$20:$I$33,"Yes",$H$20:$H$33,M4)</f>
        <v>1</v>
      </c>
      <c r="Q4">
        <f t="shared" ref="Q4:Q27" si="0">COUNTIFS($I$38:$I$54,"New",$D$38:$D$54,M4)+COUNTIFS($I$38:$I$54,"New",$E$38:$E$54,M4)+COUNTIFS($I$38:$I$54,"New",$F$38:$F$54,M4)+COUNTIFS($I$38:$I$54,"New",$G$38:$G$54,M4)+COUNTIFS($I$38:$I$54,"New",$H$38:$H$54,M4)</f>
        <v>0</v>
      </c>
      <c r="R4">
        <f t="shared" ref="R4:R27" si="1">COUNTIFS($I$38:$I$54,"Yes",$D$38:$D$54,M4)+COUNTIFS($I$38:$I$54,"Yes",$E$38:$E$54,M4)+COUNTIFS($I$38:$I$54,"Yes",$F$38:$F$54,M4)+COUNTIFS($I$38:$I$54,"Yes",$G$38:$G$54,M4)+COUNTIFS($I$38:$I$54,"Yes",$H$38:$H$54,M4)</f>
        <v>3</v>
      </c>
      <c r="S4">
        <f t="shared" ref="S4:S27" si="2">COUNTIFS($I$59:$I$72,"New",$D$59:$D$72,M4)+COUNTIFS($I$59:$I$72,"New",$E$59:$E$72,M4)+COUNTIFS($I$59:$I$72,"New",$F$59:$F$72,M4)+COUNTIFS($I$59:$I$72,"New",$G$59:$G$72,M4)+COUNTIFS($I$59:$I$72,"New",$H$59:$H$72,M4)</f>
        <v>0</v>
      </c>
      <c r="T4">
        <f t="shared" ref="T4:T27" si="3">COUNTIFS($I$59:$I$72,"Yes",$D$59:$D$72,M4)+COUNTIFS($I$59:$I$72,"Yes",$E$59:$E$72,M4)+COUNTIFS($I$59:$I$72,"Yes",$F$59:$F$72,M4)+COUNTIFS($I$59:$I$72,"Yes",$G$59:$G$72,M4)+COUNTIFS($I$59:$I$72,"Yes",$H$59:$H$72,M4)</f>
        <v>2</v>
      </c>
      <c r="U4">
        <f t="shared" ref="U4:U27" si="4">COUNTIFS($I$77:$I$93,"New",$D$77:$D$93,M4)+COUNTIFS($I$77:$I$93,"New",$E$77:$E$93,M4)+COUNTIFS($I$77:$I$93,"New",$F$77:$F$93,M4)+COUNTIFS($I$77:$I$93,"New",$G$77:$G$93,M4)+COUNTIFS($I$77:$I$93,"New",$H$77:$H$93,M4)</f>
        <v>0</v>
      </c>
      <c r="V4">
        <f t="shared" ref="V4:V27" si="5">COUNTIFS($I$77:$I$93,"Yes",$D$77:$D$93,M4)+COUNTIFS($I$77:$I$93,"Yes",$E$77:$E$93,M4)+COUNTIFS($I$77:$I$93,"Yes",$F$77:$F$93,M4)+COUNTIFS($I$77:$I$93,"Yes",$G$77:$G$93,M4)+COUNTIFS($I$77:$I$93,"Yes",$H$77:$H$93,M4)</f>
        <v>3</v>
      </c>
      <c r="W4">
        <f t="shared" ref="W4:W27" si="6">SUM(N4:O4,Q4,S4,U4)</f>
        <v>3</v>
      </c>
      <c r="X4">
        <f t="shared" ref="X4:X27" si="7">SUM(P4,R4,T4,V4)</f>
        <v>9</v>
      </c>
    </row>
    <row r="5" spans="2:24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M5" s="22" t="s">
        <v>88</v>
      </c>
      <c r="N5">
        <f t="shared" ref="N5:N27" si="8">COUNTIFS($I$4:$I$15,"New",$D$4:$D$15,M5)+COUNTIFS($I$4:$I$15,"New",$E$4:$E$15,M5)+COUNTIFS($I$4:$I$15,"New",$F$4:$F$15,M5)+COUNTIFS($I$4:$I$15,"New",$G$4:$G$15,M5)+COUNTIFS($I$4:$I$15,"New",$H$4:$H$15,M5)</f>
        <v>1</v>
      </c>
      <c r="O5">
        <f t="shared" ref="O5:O27" si="9">COUNTIFS($I$20:$I$33,"New",$D$20:$D$33,M5)+COUNTIFS($I$20:$I$33,"New",$E$20:$E$33,M5)+COUNTIFS($I$20:$I$33,"New",$F$20:$F$33,M5)+COUNTIFS($I$20:$I$33,"New",$G$20:$G$33,M5)+COUNTIFS($I$20:$I$33,"New",$H$20:$H$33,M5)</f>
        <v>1</v>
      </c>
      <c r="P5">
        <f t="shared" ref="P5:P27" si="10">COUNTIFS($I$20:$I$33,"Yes",$D$20:$D$33,M5)+COUNTIFS($I$20:$I$33,"Yes",$E$20:$E$33,M5)+COUNTIFS($I$20:$I$33,"Yes",$F$20:$F$33,M5)+COUNTIFS($I$20:$I$33,"Yes",$G$20:$G$33,M5)+COUNTIFS($I$20:$I$33,"Yes",$H$20:$H$33,M5)</f>
        <v>1</v>
      </c>
      <c r="Q5">
        <f t="shared" si="0"/>
        <v>0</v>
      </c>
      <c r="R5">
        <f t="shared" si="1"/>
        <v>2</v>
      </c>
      <c r="S5">
        <f t="shared" si="2"/>
        <v>1</v>
      </c>
      <c r="T5">
        <f t="shared" si="3"/>
        <v>3</v>
      </c>
      <c r="U5">
        <f t="shared" si="4"/>
        <v>0</v>
      </c>
      <c r="V5">
        <f t="shared" si="5"/>
        <v>3</v>
      </c>
      <c r="W5">
        <f t="shared" si="6"/>
        <v>3</v>
      </c>
      <c r="X5">
        <f t="shared" si="7"/>
        <v>9</v>
      </c>
    </row>
    <row r="6" spans="2:24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M6" t="s">
        <v>85</v>
      </c>
      <c r="N6">
        <f t="shared" si="8"/>
        <v>4</v>
      </c>
      <c r="O6">
        <f t="shared" si="9"/>
        <v>0</v>
      </c>
      <c r="P6">
        <f t="shared" si="10"/>
        <v>2</v>
      </c>
      <c r="Q6">
        <f t="shared" si="0"/>
        <v>0</v>
      </c>
      <c r="R6">
        <f t="shared" si="1"/>
        <v>2</v>
      </c>
      <c r="S6">
        <f t="shared" si="2"/>
        <v>1</v>
      </c>
      <c r="T6">
        <f t="shared" si="3"/>
        <v>2</v>
      </c>
      <c r="U6">
        <f t="shared" si="4"/>
        <v>0</v>
      </c>
      <c r="V6">
        <f t="shared" si="5"/>
        <v>2</v>
      </c>
      <c r="W6">
        <f t="shared" si="6"/>
        <v>5</v>
      </c>
      <c r="X6">
        <f t="shared" si="7"/>
        <v>8</v>
      </c>
    </row>
    <row r="7" spans="2:24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M7" t="s">
        <v>89</v>
      </c>
      <c r="N7">
        <f t="shared" si="8"/>
        <v>3</v>
      </c>
      <c r="O7">
        <f t="shared" si="9"/>
        <v>1</v>
      </c>
      <c r="P7">
        <f t="shared" si="10"/>
        <v>1</v>
      </c>
      <c r="Q7">
        <f t="shared" si="0"/>
        <v>1</v>
      </c>
      <c r="R7">
        <f t="shared" si="1"/>
        <v>2</v>
      </c>
      <c r="S7">
        <f t="shared" si="2"/>
        <v>0</v>
      </c>
      <c r="T7">
        <f t="shared" si="3"/>
        <v>1</v>
      </c>
      <c r="U7">
        <f t="shared" si="4"/>
        <v>0</v>
      </c>
      <c r="V7">
        <f t="shared" si="5"/>
        <v>2</v>
      </c>
      <c r="W7">
        <f t="shared" si="6"/>
        <v>5</v>
      </c>
      <c r="X7">
        <f t="shared" si="7"/>
        <v>6</v>
      </c>
    </row>
    <row r="8" spans="2:24">
      <c r="B8" s="26" t="s">
        <v>73</v>
      </c>
      <c r="C8" s="33" t="s">
        <v>68</v>
      </c>
      <c r="D8" t="s">
        <v>83</v>
      </c>
      <c r="I8" s="3" t="s">
        <v>12</v>
      </c>
      <c r="M8" t="s">
        <v>82</v>
      </c>
      <c r="N8">
        <f t="shared" si="8"/>
        <v>2</v>
      </c>
      <c r="O8">
        <f t="shared" si="9"/>
        <v>0</v>
      </c>
      <c r="P8">
        <f t="shared" si="10"/>
        <v>1</v>
      </c>
      <c r="Q8">
        <f t="shared" si="0"/>
        <v>0</v>
      </c>
      <c r="R8">
        <f t="shared" si="1"/>
        <v>2</v>
      </c>
      <c r="S8">
        <f t="shared" si="2"/>
        <v>0</v>
      </c>
      <c r="T8">
        <f t="shared" si="3"/>
        <v>1</v>
      </c>
      <c r="U8">
        <f t="shared" si="4"/>
        <v>0</v>
      </c>
      <c r="V8">
        <f t="shared" si="5"/>
        <v>1</v>
      </c>
      <c r="W8">
        <f t="shared" si="6"/>
        <v>2</v>
      </c>
      <c r="X8">
        <f t="shared" si="7"/>
        <v>5</v>
      </c>
    </row>
    <row r="9" spans="2:24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M9" t="s">
        <v>97</v>
      </c>
      <c r="N9">
        <f t="shared" si="8"/>
        <v>1</v>
      </c>
      <c r="O9">
        <f t="shared" si="9"/>
        <v>1</v>
      </c>
      <c r="P9">
        <f t="shared" si="10"/>
        <v>1</v>
      </c>
      <c r="Q9">
        <f t="shared" si="0"/>
        <v>1</v>
      </c>
      <c r="R9">
        <f t="shared" si="1"/>
        <v>2</v>
      </c>
      <c r="S9">
        <f t="shared" si="2"/>
        <v>0</v>
      </c>
      <c r="T9">
        <f t="shared" si="3"/>
        <v>1</v>
      </c>
      <c r="U9">
        <f t="shared" si="4"/>
        <v>0</v>
      </c>
      <c r="V9">
        <f t="shared" si="5"/>
        <v>1</v>
      </c>
      <c r="W9">
        <f t="shared" si="6"/>
        <v>3</v>
      </c>
      <c r="X9">
        <f t="shared" si="7"/>
        <v>5</v>
      </c>
    </row>
    <row r="10" spans="2:24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M10" t="s">
        <v>125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1</v>
      </c>
      <c r="U10">
        <f t="shared" si="4"/>
        <v>0</v>
      </c>
      <c r="V10">
        <f t="shared" si="5"/>
        <v>3</v>
      </c>
      <c r="W10">
        <f t="shared" si="6"/>
        <v>0</v>
      </c>
      <c r="X10">
        <f t="shared" si="7"/>
        <v>4</v>
      </c>
    </row>
    <row r="11" spans="2:24">
      <c r="B11" s="26" t="s">
        <v>75</v>
      </c>
      <c r="C11" s="33" t="s">
        <v>68</v>
      </c>
      <c r="D11" t="s">
        <v>91</v>
      </c>
      <c r="I11" s="3" t="s">
        <v>12</v>
      </c>
      <c r="M11" t="s">
        <v>87</v>
      </c>
      <c r="N11">
        <f t="shared" si="8"/>
        <v>1</v>
      </c>
      <c r="O11">
        <f t="shared" si="9"/>
        <v>0</v>
      </c>
      <c r="P11">
        <f t="shared" si="10"/>
        <v>1</v>
      </c>
      <c r="Q11">
        <f t="shared" si="0"/>
        <v>0</v>
      </c>
      <c r="R11">
        <f t="shared" si="1"/>
        <v>1</v>
      </c>
      <c r="S11">
        <f t="shared" si="2"/>
        <v>0</v>
      </c>
      <c r="T11">
        <f t="shared" si="3"/>
        <v>1</v>
      </c>
      <c r="U11">
        <f t="shared" si="4"/>
        <v>0</v>
      </c>
      <c r="V11">
        <f t="shared" si="5"/>
        <v>1</v>
      </c>
      <c r="W11">
        <f t="shared" si="6"/>
        <v>1</v>
      </c>
      <c r="X11">
        <f t="shared" si="7"/>
        <v>4</v>
      </c>
    </row>
    <row r="12" spans="2:24">
      <c r="B12" s="26" t="s">
        <v>76</v>
      </c>
      <c r="C12" s="33" t="s">
        <v>67</v>
      </c>
      <c r="D12" s="22" t="s">
        <v>99</v>
      </c>
      <c r="I12" s="3" t="s">
        <v>12</v>
      </c>
      <c r="M12" t="s">
        <v>93</v>
      </c>
      <c r="N12">
        <f t="shared" si="8"/>
        <v>1</v>
      </c>
      <c r="O12">
        <f t="shared" si="9"/>
        <v>0</v>
      </c>
      <c r="P12">
        <f t="shared" si="10"/>
        <v>1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3"/>
        <v>1</v>
      </c>
      <c r="U12">
        <f t="shared" si="4"/>
        <v>0</v>
      </c>
      <c r="V12">
        <f t="shared" si="5"/>
        <v>1</v>
      </c>
      <c r="W12">
        <f t="shared" si="6"/>
        <v>1</v>
      </c>
      <c r="X12">
        <f t="shared" si="7"/>
        <v>4</v>
      </c>
    </row>
    <row r="13" spans="2:24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M13" t="s">
        <v>83</v>
      </c>
      <c r="N13">
        <f t="shared" si="8"/>
        <v>3</v>
      </c>
      <c r="O13">
        <f t="shared" si="9"/>
        <v>0</v>
      </c>
      <c r="P13">
        <f t="shared" si="10"/>
        <v>1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1</v>
      </c>
      <c r="U13">
        <f t="shared" si="4"/>
        <v>0</v>
      </c>
      <c r="V13">
        <f t="shared" si="5"/>
        <v>1</v>
      </c>
      <c r="W13">
        <f t="shared" si="6"/>
        <v>3</v>
      </c>
      <c r="X13">
        <f t="shared" si="7"/>
        <v>4</v>
      </c>
    </row>
    <row r="14" spans="2:24">
      <c r="B14" s="26" t="s">
        <v>77</v>
      </c>
      <c r="C14" s="33" t="s">
        <v>64</v>
      </c>
      <c r="D14" t="s">
        <v>93</v>
      </c>
      <c r="I14" s="3" t="s">
        <v>12</v>
      </c>
      <c r="M14" t="s">
        <v>94</v>
      </c>
      <c r="N14">
        <f t="shared" si="8"/>
        <v>1</v>
      </c>
      <c r="O14">
        <f t="shared" si="9"/>
        <v>1</v>
      </c>
      <c r="P14">
        <f t="shared" si="10"/>
        <v>0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1</v>
      </c>
      <c r="U14">
        <f t="shared" si="4"/>
        <v>0</v>
      </c>
      <c r="V14">
        <f t="shared" si="5"/>
        <v>1</v>
      </c>
      <c r="W14">
        <f t="shared" si="6"/>
        <v>2</v>
      </c>
      <c r="X14">
        <f t="shared" si="7"/>
        <v>3</v>
      </c>
    </row>
    <row r="15" spans="2:24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 t="s">
        <v>63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1</v>
      </c>
      <c r="U15">
        <f t="shared" si="4"/>
        <v>1</v>
      </c>
      <c r="V15">
        <f t="shared" si="5"/>
        <v>1</v>
      </c>
      <c r="W15">
        <f t="shared" si="6"/>
        <v>2</v>
      </c>
      <c r="X15">
        <f t="shared" si="7"/>
        <v>3</v>
      </c>
    </row>
    <row r="16" spans="2:24">
      <c r="C16">
        <f>COUNTA(C4:C15)</f>
        <v>12</v>
      </c>
      <c r="I16">
        <f>COUNTIF(I4:I15,"NEW")</f>
        <v>12</v>
      </c>
      <c r="J16" s="22" t="s">
        <v>102</v>
      </c>
      <c r="M16" t="s">
        <v>96</v>
      </c>
      <c r="N16">
        <f t="shared" si="8"/>
        <v>1</v>
      </c>
      <c r="O16">
        <f t="shared" si="9"/>
        <v>1</v>
      </c>
      <c r="P16">
        <f t="shared" si="10"/>
        <v>0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3"/>
        <v>1</v>
      </c>
      <c r="U16">
        <f t="shared" si="4"/>
        <v>0</v>
      </c>
      <c r="V16">
        <f t="shared" si="5"/>
        <v>1</v>
      </c>
      <c r="W16">
        <f t="shared" si="6"/>
        <v>2</v>
      </c>
      <c r="X16">
        <f t="shared" si="7"/>
        <v>3</v>
      </c>
    </row>
    <row r="17" spans="2:24">
      <c r="I17">
        <f>COUNTIF(I2:I15,"Yes")</f>
        <v>0</v>
      </c>
      <c r="J17" s="22" t="s">
        <v>103</v>
      </c>
      <c r="M17" t="s">
        <v>84</v>
      </c>
      <c r="N17">
        <f t="shared" si="8"/>
        <v>1</v>
      </c>
      <c r="O17">
        <f t="shared" si="9"/>
        <v>0</v>
      </c>
      <c r="P17">
        <f t="shared" si="10"/>
        <v>1</v>
      </c>
      <c r="Q17">
        <f t="shared" si="0"/>
        <v>1</v>
      </c>
      <c r="R17">
        <f t="shared" si="1"/>
        <v>0</v>
      </c>
      <c r="S17">
        <f t="shared" si="2"/>
        <v>0</v>
      </c>
      <c r="T17">
        <f t="shared" si="3"/>
        <v>1</v>
      </c>
      <c r="U17">
        <f t="shared" si="4"/>
        <v>0</v>
      </c>
      <c r="V17">
        <f t="shared" si="5"/>
        <v>1</v>
      </c>
      <c r="W17">
        <f t="shared" si="6"/>
        <v>2</v>
      </c>
      <c r="X17">
        <f t="shared" si="7"/>
        <v>3</v>
      </c>
    </row>
    <row r="18" spans="2:24">
      <c r="C18" s="22" t="s">
        <v>100</v>
      </c>
      <c r="M18" t="s">
        <v>95</v>
      </c>
      <c r="N18">
        <f t="shared" si="8"/>
        <v>1</v>
      </c>
      <c r="O18">
        <f t="shared" si="9"/>
        <v>1</v>
      </c>
      <c r="P18">
        <f t="shared" si="10"/>
        <v>0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1</v>
      </c>
      <c r="W18">
        <f t="shared" si="6"/>
        <v>2</v>
      </c>
      <c r="X18">
        <f t="shared" si="7"/>
        <v>3</v>
      </c>
    </row>
    <row r="19" spans="2:24" ht="13.8">
      <c r="C19" s="52" t="s">
        <v>1</v>
      </c>
      <c r="D19" s="124" t="s">
        <v>98</v>
      </c>
      <c r="E19" s="124"/>
      <c r="F19" s="124"/>
      <c r="G19" s="124"/>
      <c r="H19" s="124"/>
      <c r="I19" s="52" t="s">
        <v>4</v>
      </c>
      <c r="M19" t="s">
        <v>90</v>
      </c>
      <c r="N19">
        <f t="shared" si="8"/>
        <v>1</v>
      </c>
      <c r="O19">
        <f t="shared" si="9"/>
        <v>1</v>
      </c>
      <c r="P19">
        <f t="shared" si="10"/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1</v>
      </c>
      <c r="U19">
        <f t="shared" si="4"/>
        <v>0</v>
      </c>
      <c r="V19">
        <f t="shared" si="5"/>
        <v>1</v>
      </c>
      <c r="W19">
        <f t="shared" si="6"/>
        <v>2</v>
      </c>
      <c r="X19">
        <f t="shared" si="7"/>
        <v>2</v>
      </c>
    </row>
    <row r="20" spans="2:24" ht="13.8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M20" t="s">
        <v>92</v>
      </c>
      <c r="N20">
        <f t="shared" si="8"/>
        <v>1</v>
      </c>
      <c r="O20">
        <f t="shared" si="9"/>
        <v>1</v>
      </c>
      <c r="P20">
        <f t="shared" si="10"/>
        <v>0</v>
      </c>
      <c r="Q20">
        <f t="shared" si="0"/>
        <v>1</v>
      </c>
      <c r="R20">
        <f t="shared" si="1"/>
        <v>0</v>
      </c>
      <c r="S20">
        <f t="shared" si="2"/>
        <v>0</v>
      </c>
      <c r="T20">
        <f t="shared" si="3"/>
        <v>1</v>
      </c>
      <c r="U20">
        <f t="shared" si="4"/>
        <v>0</v>
      </c>
      <c r="V20">
        <f t="shared" si="5"/>
        <v>1</v>
      </c>
      <c r="W20">
        <f t="shared" si="6"/>
        <v>3</v>
      </c>
      <c r="X20">
        <f t="shared" si="7"/>
        <v>2</v>
      </c>
    </row>
    <row r="21" spans="2:24" ht="13.8">
      <c r="B21" s="49" t="s">
        <v>46</v>
      </c>
      <c r="C21" s="38" t="s">
        <v>60</v>
      </c>
      <c r="D21" t="s">
        <v>81</v>
      </c>
      <c r="I21" s="9" t="s">
        <v>12</v>
      </c>
      <c r="M21" t="s">
        <v>80</v>
      </c>
      <c r="N21">
        <f t="shared" si="8"/>
        <v>1</v>
      </c>
      <c r="O21">
        <f t="shared" si="9"/>
        <v>0</v>
      </c>
      <c r="P21">
        <f t="shared" si="10"/>
        <v>1</v>
      </c>
      <c r="Q21">
        <f t="shared" si="0"/>
        <v>1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1</v>
      </c>
      <c r="W21">
        <f t="shared" si="6"/>
        <v>2</v>
      </c>
      <c r="X21">
        <f t="shared" si="7"/>
        <v>2</v>
      </c>
    </row>
    <row r="22" spans="2:24" ht="13.8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M22" t="s">
        <v>86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0"/>
        <v>3</v>
      </c>
      <c r="R22">
        <f t="shared" si="1"/>
        <v>0</v>
      </c>
      <c r="S22">
        <f t="shared" si="2"/>
        <v>0</v>
      </c>
      <c r="T22">
        <f t="shared" si="3"/>
        <v>1</v>
      </c>
      <c r="U22">
        <f t="shared" si="4"/>
        <v>0</v>
      </c>
      <c r="V22">
        <f t="shared" si="5"/>
        <v>1</v>
      </c>
      <c r="W22">
        <f t="shared" si="6"/>
        <v>4</v>
      </c>
      <c r="X22">
        <f t="shared" si="7"/>
        <v>2</v>
      </c>
    </row>
    <row r="23" spans="2:24" ht="13.8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M23" t="s">
        <v>91</v>
      </c>
      <c r="N23">
        <f t="shared" si="8"/>
        <v>1</v>
      </c>
      <c r="O23">
        <f t="shared" si="9"/>
        <v>0</v>
      </c>
      <c r="P23">
        <f t="shared" si="10"/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1</v>
      </c>
      <c r="X23">
        <f t="shared" si="7"/>
        <v>1</v>
      </c>
    </row>
    <row r="24" spans="2:24" ht="13.8">
      <c r="B24" s="49" t="s">
        <v>49</v>
      </c>
      <c r="C24" s="38" t="s">
        <v>62</v>
      </c>
      <c r="D24" t="s">
        <v>92</v>
      </c>
      <c r="I24" s="9" t="s">
        <v>12</v>
      </c>
      <c r="M24" s="22" t="s">
        <v>99</v>
      </c>
      <c r="N24">
        <f t="shared" si="8"/>
        <v>1</v>
      </c>
      <c r="O24">
        <f t="shared" si="9"/>
        <v>1</v>
      </c>
      <c r="P24">
        <f t="shared" si="10"/>
        <v>1</v>
      </c>
      <c r="Q24">
        <f t="shared" si="0"/>
        <v>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1</v>
      </c>
      <c r="W24">
        <f t="shared" si="6"/>
        <v>3</v>
      </c>
      <c r="X24">
        <f t="shared" si="7"/>
        <v>2</v>
      </c>
    </row>
    <row r="25" spans="2:24" ht="13.8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M25" t="s">
        <v>68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2:24" ht="13.8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M26" t="s">
        <v>65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2:24" ht="13.8">
      <c r="B27" s="49" t="s">
        <v>52</v>
      </c>
      <c r="C27" s="38" t="s">
        <v>64</v>
      </c>
      <c r="D27" t="s">
        <v>90</v>
      </c>
      <c r="I27" s="9" t="s">
        <v>12</v>
      </c>
      <c r="M27" t="s">
        <v>171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2:24" ht="13.8">
      <c r="B28" s="49" t="s">
        <v>53</v>
      </c>
      <c r="C28" s="38" t="s">
        <v>64</v>
      </c>
      <c r="D28" t="s">
        <v>93</v>
      </c>
      <c r="I28" s="9" t="s">
        <v>25</v>
      </c>
    </row>
    <row r="29" spans="2:24" ht="13.8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</row>
    <row r="30" spans="2:24" ht="13.8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</row>
    <row r="31" spans="2:24" ht="13.8">
      <c r="B31" s="49" t="s">
        <v>55</v>
      </c>
      <c r="C31" s="38" t="s">
        <v>67</v>
      </c>
      <c r="D31" s="22" t="s">
        <v>99</v>
      </c>
      <c r="I31" s="9" t="s">
        <v>25</v>
      </c>
    </row>
    <row r="32" spans="2:24" ht="13.8">
      <c r="B32" s="49" t="s">
        <v>57</v>
      </c>
      <c r="C32" s="38" t="s">
        <v>67</v>
      </c>
      <c r="D32" s="22" t="s">
        <v>99</v>
      </c>
      <c r="I32" s="9" t="s">
        <v>12</v>
      </c>
    </row>
    <row r="33" spans="2:10" ht="13.8">
      <c r="B33" s="49" t="s">
        <v>58</v>
      </c>
      <c r="C33" s="38" t="s">
        <v>68</v>
      </c>
      <c r="D33" t="s">
        <v>91</v>
      </c>
      <c r="I33" s="9" t="s">
        <v>25</v>
      </c>
    </row>
    <row r="34" spans="2:10">
      <c r="C34">
        <f>COUNTA(C20:C33)</f>
        <v>14</v>
      </c>
      <c r="I34">
        <f>COUNTIF(I20:I33,"NEW")</f>
        <v>7</v>
      </c>
      <c r="J34" s="22" t="s">
        <v>102</v>
      </c>
    </row>
    <row r="35" spans="2:10">
      <c r="I35">
        <f>COUNTIF(I20:I33,"Yes")</f>
        <v>7</v>
      </c>
      <c r="J35" s="22" t="s">
        <v>103</v>
      </c>
    </row>
    <row r="36" spans="2:10">
      <c r="C36" s="22" t="s">
        <v>101</v>
      </c>
    </row>
    <row r="37" spans="2:10" ht="13.8">
      <c r="C37" s="52" t="s">
        <v>1</v>
      </c>
      <c r="D37" s="124" t="s">
        <v>98</v>
      </c>
      <c r="E37" s="124"/>
      <c r="F37" s="124"/>
      <c r="G37" s="124"/>
      <c r="H37" s="124"/>
      <c r="I37" s="52" t="s">
        <v>4</v>
      </c>
    </row>
    <row r="38" spans="2:10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</row>
    <row r="39" spans="2:10">
      <c r="B39" s="26" t="s">
        <v>105</v>
      </c>
      <c r="C39" s="26" t="s">
        <v>61</v>
      </c>
      <c r="D39" t="s">
        <v>152</v>
      </c>
      <c r="I39" s="3" t="s">
        <v>25</v>
      </c>
    </row>
    <row r="40" spans="2:10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10">
      <c r="B41" s="26" t="s">
        <v>107</v>
      </c>
      <c r="C41" s="26" t="s">
        <v>62</v>
      </c>
      <c r="D41" t="s">
        <v>92</v>
      </c>
      <c r="I41" s="3" t="s">
        <v>12</v>
      </c>
    </row>
    <row r="42" spans="2:10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10">
      <c r="B43" s="26" t="s">
        <v>109</v>
      </c>
      <c r="C43" s="26" t="s">
        <v>63</v>
      </c>
      <c r="D43" t="s">
        <v>86</v>
      </c>
      <c r="I43" s="3" t="s">
        <v>12</v>
      </c>
    </row>
    <row r="44" spans="2:10">
      <c r="B44" s="26" t="s">
        <v>110</v>
      </c>
      <c r="C44" s="26" t="s">
        <v>63</v>
      </c>
      <c r="D44" t="s">
        <v>86</v>
      </c>
      <c r="I44" s="3" t="s">
        <v>12</v>
      </c>
    </row>
    <row r="45" spans="2:10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10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10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10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>
      <c r="B50" s="26" t="s">
        <v>116</v>
      </c>
      <c r="C50" s="26" t="s">
        <v>63</v>
      </c>
      <c r="D50" t="s">
        <v>86</v>
      </c>
      <c r="I50" s="3" t="s">
        <v>12</v>
      </c>
    </row>
    <row r="51" spans="2:10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>
      <c r="C55">
        <f>COUNTA(C38:C54)</f>
        <v>17</v>
      </c>
      <c r="I55">
        <f>COUNTIF(I38:I54,"NEW")</f>
        <v>7</v>
      </c>
      <c r="J55" s="22" t="s">
        <v>102</v>
      </c>
    </row>
    <row r="56" spans="2:10">
      <c r="I56">
        <f>COUNTIF(I38:I54,"Yes")</f>
        <v>10</v>
      </c>
      <c r="J56" s="22" t="s">
        <v>103</v>
      </c>
    </row>
    <row r="57" spans="2:10">
      <c r="C57" s="22" t="s">
        <v>126</v>
      </c>
    </row>
    <row r="58" spans="2:10" ht="13.8">
      <c r="C58" s="52" t="s">
        <v>1</v>
      </c>
      <c r="D58" s="124" t="s">
        <v>98</v>
      </c>
      <c r="E58" s="124"/>
      <c r="F58" s="124"/>
      <c r="G58" s="124"/>
      <c r="H58" s="124"/>
      <c r="I58" s="52" t="s">
        <v>4</v>
      </c>
    </row>
    <row r="59" spans="2:10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>
      <c r="B63" s="26" t="s">
        <v>131</v>
      </c>
      <c r="C63" s="74" t="s">
        <v>66</v>
      </c>
      <c r="D63" t="s">
        <v>84</v>
      </c>
      <c r="I63" s="3" t="s">
        <v>25</v>
      </c>
    </row>
    <row r="64" spans="2:10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>
      <c r="B65" s="26" t="s">
        <v>120</v>
      </c>
      <c r="C65" s="74" t="s">
        <v>64</v>
      </c>
      <c r="D65" t="s">
        <v>93</v>
      </c>
      <c r="I65" s="3" t="s">
        <v>25</v>
      </c>
    </row>
    <row r="66" spans="2:10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>
      <c r="B68" s="26" t="s">
        <v>133</v>
      </c>
      <c r="C68" s="74" t="s">
        <v>63</v>
      </c>
      <c r="D68" t="s">
        <v>125</v>
      </c>
      <c r="I68" s="3" t="s">
        <v>25</v>
      </c>
    </row>
    <row r="69" spans="2:10">
      <c r="B69" s="26" t="s">
        <v>109</v>
      </c>
      <c r="C69" s="74" t="s">
        <v>63</v>
      </c>
      <c r="D69" t="s">
        <v>86</v>
      </c>
      <c r="I69" s="3" t="s">
        <v>25</v>
      </c>
    </row>
    <row r="70" spans="2:10">
      <c r="B70" s="26" t="s">
        <v>134</v>
      </c>
      <c r="C70" s="74" t="s">
        <v>61</v>
      </c>
      <c r="D70" t="s">
        <v>82</v>
      </c>
      <c r="I70" s="3" t="s">
        <v>25</v>
      </c>
    </row>
    <row r="71" spans="2:10">
      <c r="B71" s="26" t="s">
        <v>135</v>
      </c>
      <c r="C71" s="74" t="s">
        <v>61</v>
      </c>
      <c r="D71" t="s">
        <v>81</v>
      </c>
      <c r="I71" s="3" t="s">
        <v>25</v>
      </c>
    </row>
    <row r="72" spans="2:10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>
      <c r="C73">
        <f>COUNTA(C59:C72)</f>
        <v>14</v>
      </c>
      <c r="I73">
        <f>COUNTIF(I59:I72,"NEW")</f>
        <v>1</v>
      </c>
      <c r="J73" s="22" t="s">
        <v>102</v>
      </c>
    </row>
    <row r="74" spans="2:10">
      <c r="I74">
        <f>COUNTIF(I59:I72,"Yes")</f>
        <v>13</v>
      </c>
      <c r="J74" s="22" t="s">
        <v>103</v>
      </c>
    </row>
    <row r="75" spans="2:10">
      <c r="C75" s="22" t="s">
        <v>137</v>
      </c>
    </row>
    <row r="76" spans="2:10" ht="13.8">
      <c r="C76" s="52" t="s">
        <v>1</v>
      </c>
      <c r="D76" s="124" t="s">
        <v>98</v>
      </c>
      <c r="E76" s="124"/>
      <c r="F76" s="124"/>
      <c r="G76" s="124"/>
      <c r="H76" s="124"/>
      <c r="I76" s="52" t="s">
        <v>4</v>
      </c>
    </row>
    <row r="77" spans="2:10" ht="13.8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>
      <c r="C94">
        <f>COUNTA(C77:C93)</f>
        <v>17</v>
      </c>
      <c r="I94">
        <f>COUNTIF(I77:I93,"NEW")</f>
        <v>1</v>
      </c>
      <c r="J94" s="22" t="s">
        <v>102</v>
      </c>
    </row>
    <row r="95" spans="2:10">
      <c r="I95">
        <f>COUNTIF(I77:I93,"Yes")</f>
        <v>16</v>
      </c>
      <c r="J95" s="22" t="s">
        <v>103</v>
      </c>
    </row>
  </sheetData>
  <sortState xmlns:xlrd2="http://schemas.microsoft.com/office/spreadsheetml/2017/richdata2" ref="M3:X27">
    <sortCondition descending="1" ref="X3:X27"/>
  </sortState>
  <mergeCells count="5">
    <mergeCell ref="D3:H3"/>
    <mergeCell ref="D19:H19"/>
    <mergeCell ref="D37:H37"/>
    <mergeCell ref="D58:H58"/>
    <mergeCell ref="D76:H7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R64"/>
  <sheetViews>
    <sheetView topLeftCell="A25" zoomScale="70" zoomScaleNormal="70" workbookViewId="0">
      <selection activeCell="G15" sqref="G15"/>
    </sheetView>
  </sheetViews>
  <sheetFormatPr defaultColWidth="12.6640625" defaultRowHeight="15.75" customHeight="1"/>
  <cols>
    <col min="2" max="2" width="22.77734375" bestFit="1" customWidth="1"/>
    <col min="3" max="3" width="25.21875" bestFit="1" customWidth="1"/>
    <col min="4" max="4" width="24.88671875" bestFit="1" customWidth="1"/>
    <col min="5" max="7" width="25.21875" bestFit="1" customWidth="1"/>
    <col min="8" max="8" width="24.88671875" bestFit="1" customWidth="1"/>
    <col min="9" max="9" width="25.21875" bestFit="1" customWidth="1"/>
    <col min="10" max="10" width="24.88671875" bestFit="1" customWidth="1"/>
    <col min="11" max="11" width="25.21875" bestFit="1" customWidth="1"/>
    <col min="12" max="12" width="25.33203125" customWidth="1"/>
    <col min="13" max="13" width="24.88671875" bestFit="1" customWidth="1"/>
    <col min="14" max="14" width="21.109375" bestFit="1" customWidth="1"/>
    <col min="15" max="15" width="25.21875" bestFit="1" customWidth="1"/>
    <col min="16" max="16" width="24.88671875" bestFit="1" customWidth="1"/>
    <col min="17" max="17" width="21.109375" bestFit="1" customWidth="1"/>
    <col min="18" max="18" width="9.109375" bestFit="1" customWidth="1"/>
  </cols>
  <sheetData>
    <row r="1" spans="2:12" ht="15.75" customHeight="1">
      <c r="C1" s="126" t="s">
        <v>172</v>
      </c>
      <c r="D1" s="126"/>
      <c r="E1" s="126" t="s">
        <v>173</v>
      </c>
      <c r="F1" s="126"/>
      <c r="G1" s="126" t="s">
        <v>174</v>
      </c>
      <c r="H1" s="126"/>
      <c r="I1" s="126" t="s">
        <v>175</v>
      </c>
      <c r="J1" s="126"/>
      <c r="K1" s="126" t="s">
        <v>176</v>
      </c>
      <c r="L1" s="126"/>
    </row>
    <row r="2" spans="2:12" ht="15.75" customHeight="1">
      <c r="B2" s="94" t="s">
        <v>177</v>
      </c>
      <c r="C2" s="94" t="s">
        <v>203</v>
      </c>
      <c r="D2" s="94" t="s">
        <v>179</v>
      </c>
      <c r="E2" s="94" t="s">
        <v>204</v>
      </c>
      <c r="F2" s="94" t="s">
        <v>178</v>
      </c>
      <c r="G2" s="94" t="s">
        <v>205</v>
      </c>
      <c r="H2" s="94" t="s">
        <v>180</v>
      </c>
      <c r="I2" s="94" t="s">
        <v>206</v>
      </c>
      <c r="J2" s="94" t="s">
        <v>181</v>
      </c>
      <c r="K2" s="94" t="s">
        <v>207</v>
      </c>
      <c r="L2" s="94" t="s">
        <v>182</v>
      </c>
    </row>
    <row r="3" spans="2:12" ht="15.75" customHeight="1">
      <c r="B3" s="93" t="s">
        <v>64</v>
      </c>
      <c r="C3">
        <v>2</v>
      </c>
      <c r="D3">
        <v>2</v>
      </c>
      <c r="E3">
        <v>3</v>
      </c>
      <c r="F3">
        <v>2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</row>
    <row r="4" spans="2:12" ht="15.75" customHeight="1">
      <c r="B4" s="88" t="s">
        <v>61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>
        <v>2</v>
      </c>
    </row>
    <row r="5" spans="2:12" ht="15.75" customHeight="1">
      <c r="B5" s="88" t="s">
        <v>59</v>
      </c>
      <c r="C5">
        <v>1</v>
      </c>
      <c r="D5">
        <v>2</v>
      </c>
      <c r="E5">
        <v>1</v>
      </c>
      <c r="F5">
        <v>3</v>
      </c>
      <c r="G5">
        <v>2</v>
      </c>
      <c r="H5">
        <v>2</v>
      </c>
      <c r="I5">
        <v>2</v>
      </c>
      <c r="J5">
        <v>2</v>
      </c>
      <c r="K5">
        <v>1</v>
      </c>
      <c r="L5">
        <v>2</v>
      </c>
    </row>
    <row r="6" spans="2:12" ht="15.75" customHeight="1">
      <c r="B6" s="88" t="s">
        <v>63</v>
      </c>
      <c r="C6">
        <v>1</v>
      </c>
      <c r="D6">
        <v>3</v>
      </c>
      <c r="E6">
        <v>1</v>
      </c>
      <c r="F6">
        <v>2</v>
      </c>
      <c r="G6">
        <v>4</v>
      </c>
      <c r="H6">
        <v>3</v>
      </c>
      <c r="I6">
        <v>2</v>
      </c>
      <c r="J6">
        <v>1</v>
      </c>
      <c r="K6">
        <v>2</v>
      </c>
      <c r="L6">
        <v>3</v>
      </c>
    </row>
    <row r="7" spans="2:12" ht="15.75" customHeight="1">
      <c r="B7" s="88" t="s">
        <v>66</v>
      </c>
      <c r="C7">
        <v>1</v>
      </c>
      <c r="D7">
        <v>2</v>
      </c>
      <c r="E7">
        <v>1</v>
      </c>
      <c r="F7">
        <v>1</v>
      </c>
      <c r="G7">
        <v>1</v>
      </c>
      <c r="H7">
        <v>3</v>
      </c>
      <c r="I7">
        <v>1</v>
      </c>
      <c r="J7">
        <v>2</v>
      </c>
      <c r="K7">
        <v>2</v>
      </c>
      <c r="L7">
        <v>2</v>
      </c>
    </row>
    <row r="8" spans="2:12" ht="15.75" customHeight="1">
      <c r="B8" s="88" t="s">
        <v>62</v>
      </c>
      <c r="C8">
        <v>1</v>
      </c>
      <c r="D8">
        <v>2</v>
      </c>
      <c r="E8">
        <v>2</v>
      </c>
      <c r="F8">
        <v>3</v>
      </c>
      <c r="G8">
        <v>2</v>
      </c>
      <c r="H8">
        <v>3</v>
      </c>
      <c r="I8">
        <v>1</v>
      </c>
      <c r="J8">
        <v>3</v>
      </c>
      <c r="K8">
        <v>3</v>
      </c>
      <c r="L8">
        <v>1</v>
      </c>
    </row>
    <row r="9" spans="2:12" ht="15.75" customHeight="1">
      <c r="B9" s="93" t="s">
        <v>65</v>
      </c>
      <c r="C9">
        <v>1</v>
      </c>
      <c r="D9">
        <v>0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v>2</v>
      </c>
    </row>
    <row r="10" spans="2:12" ht="15.75" customHeight="1">
      <c r="B10" s="81" t="s">
        <v>60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</row>
    <row r="11" spans="2:12" ht="15.75" customHeight="1">
      <c r="B11" s="93" t="s">
        <v>67</v>
      </c>
      <c r="C11">
        <v>1</v>
      </c>
      <c r="D11">
        <v>2</v>
      </c>
      <c r="E11">
        <v>2</v>
      </c>
      <c r="F11">
        <v>2</v>
      </c>
      <c r="G11">
        <v>1</v>
      </c>
      <c r="H11">
        <v>2</v>
      </c>
      <c r="I11">
        <v>0</v>
      </c>
      <c r="J11">
        <v>0</v>
      </c>
      <c r="K11">
        <v>1</v>
      </c>
      <c r="L11">
        <v>2</v>
      </c>
    </row>
    <row r="12" spans="2:12" ht="15.75" customHeight="1">
      <c r="B12" s="88" t="s">
        <v>68</v>
      </c>
      <c r="C12">
        <v>2</v>
      </c>
      <c r="D12">
        <v>1</v>
      </c>
      <c r="E12">
        <v>1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</row>
    <row r="13" spans="2:12" ht="15.75" customHeight="1">
      <c r="B13" s="88" t="s">
        <v>208</v>
      </c>
      <c r="C13">
        <v>0</v>
      </c>
      <c r="D13">
        <v>0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1</v>
      </c>
      <c r="L13">
        <v>0</v>
      </c>
    </row>
    <row r="14" spans="2:12" ht="15.75" customHeight="1">
      <c r="B14" s="88" t="s">
        <v>99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ht="15.75" customHeight="1">
      <c r="B15" s="93"/>
      <c r="C15">
        <f t="shared" ref="C15:L15" si="0">SUM(C3:C14)</f>
        <v>12</v>
      </c>
      <c r="D15">
        <f t="shared" si="0"/>
        <v>15</v>
      </c>
      <c r="E15">
        <f t="shared" si="0"/>
        <v>14</v>
      </c>
      <c r="F15">
        <f t="shared" si="0"/>
        <v>18</v>
      </c>
      <c r="G15">
        <f t="shared" si="0"/>
        <v>17</v>
      </c>
      <c r="H15">
        <f t="shared" si="0"/>
        <v>24</v>
      </c>
      <c r="I15">
        <f t="shared" si="0"/>
        <v>14</v>
      </c>
      <c r="J15">
        <f t="shared" si="0"/>
        <v>12</v>
      </c>
      <c r="K15">
        <f t="shared" si="0"/>
        <v>17</v>
      </c>
      <c r="L15">
        <f t="shared" si="0"/>
        <v>19</v>
      </c>
    </row>
    <row r="16" spans="2:12" ht="15.75" customHeight="1">
      <c r="B16" s="88"/>
      <c r="C16" t="s">
        <v>209</v>
      </c>
      <c r="D16" t="s">
        <v>210</v>
      </c>
      <c r="E16" t="s">
        <v>209</v>
      </c>
      <c r="F16" t="s">
        <v>210</v>
      </c>
      <c r="G16" t="s">
        <v>209</v>
      </c>
      <c r="H16" t="s">
        <v>210</v>
      </c>
      <c r="I16" t="s">
        <v>209</v>
      </c>
      <c r="J16" t="s">
        <v>210</v>
      </c>
      <c r="K16" t="s">
        <v>209</v>
      </c>
      <c r="L16" t="s">
        <v>210</v>
      </c>
    </row>
    <row r="18" spans="2:18" ht="15.75" customHeight="1">
      <c r="B18" s="88"/>
      <c r="C18" s="127" t="s">
        <v>172</v>
      </c>
      <c r="D18" s="127"/>
      <c r="E18" s="127"/>
      <c r="F18" s="127" t="s">
        <v>173</v>
      </c>
      <c r="G18" s="127"/>
      <c r="H18" s="127"/>
      <c r="I18" s="127" t="s">
        <v>174</v>
      </c>
      <c r="J18" s="127"/>
      <c r="K18" s="127"/>
      <c r="L18" s="127" t="s">
        <v>175</v>
      </c>
      <c r="M18" s="127"/>
      <c r="N18" s="127"/>
      <c r="O18" s="127" t="s">
        <v>176</v>
      </c>
      <c r="P18" s="127"/>
      <c r="Q18" s="127"/>
    </row>
    <row r="19" spans="2:18" ht="15.75" customHeight="1">
      <c r="B19" s="94" t="s">
        <v>98</v>
      </c>
      <c r="C19" s="94" t="s">
        <v>198</v>
      </c>
      <c r="D19" s="94" t="s">
        <v>183</v>
      </c>
      <c r="E19" s="94" t="s">
        <v>184</v>
      </c>
      <c r="F19" s="94" t="s">
        <v>199</v>
      </c>
      <c r="G19" s="94" t="s">
        <v>185</v>
      </c>
      <c r="H19" s="94" t="s">
        <v>186</v>
      </c>
      <c r="I19" s="94" t="s">
        <v>200</v>
      </c>
      <c r="J19" s="94" t="s">
        <v>187</v>
      </c>
      <c r="K19" s="94" t="s">
        <v>188</v>
      </c>
      <c r="L19" s="94" t="s">
        <v>201</v>
      </c>
      <c r="M19" s="94" t="s">
        <v>190</v>
      </c>
      <c r="N19" s="94" t="s">
        <v>189</v>
      </c>
      <c r="O19" s="94" t="s">
        <v>202</v>
      </c>
      <c r="P19" s="94" t="s">
        <v>191</v>
      </c>
      <c r="Q19" s="94" t="s">
        <v>192</v>
      </c>
    </row>
    <row r="20" spans="2:18" ht="15.75" customHeight="1">
      <c r="B20" s="81" t="s">
        <v>81</v>
      </c>
      <c r="C20">
        <v>1</v>
      </c>
      <c r="D20">
        <v>1</v>
      </c>
      <c r="E20">
        <v>1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2</v>
      </c>
      <c r="M20">
        <v>3</v>
      </c>
      <c r="N20">
        <v>1</v>
      </c>
      <c r="O20">
        <v>3</v>
      </c>
      <c r="P20">
        <v>2</v>
      </c>
      <c r="Q20">
        <v>1</v>
      </c>
      <c r="R20" t="s">
        <v>81</v>
      </c>
    </row>
    <row r="21" spans="2:18" ht="15.75" customHeight="1">
      <c r="B21" s="88" t="s">
        <v>88</v>
      </c>
      <c r="C21">
        <v>1</v>
      </c>
      <c r="D21">
        <v>1</v>
      </c>
      <c r="E21">
        <v>0</v>
      </c>
      <c r="F21">
        <v>2</v>
      </c>
      <c r="G21">
        <v>2</v>
      </c>
      <c r="H21">
        <v>1</v>
      </c>
      <c r="I21">
        <v>2</v>
      </c>
      <c r="J21">
        <v>3</v>
      </c>
      <c r="K21">
        <v>2</v>
      </c>
      <c r="L21">
        <v>4</v>
      </c>
      <c r="M21">
        <v>5</v>
      </c>
      <c r="N21">
        <v>0</v>
      </c>
      <c r="O21">
        <v>3</v>
      </c>
      <c r="P21">
        <v>4</v>
      </c>
      <c r="Q21">
        <v>2</v>
      </c>
      <c r="R21" t="s">
        <v>88</v>
      </c>
    </row>
    <row r="22" spans="2:18" ht="15.75" customHeight="1">
      <c r="B22" s="81" t="s">
        <v>85</v>
      </c>
      <c r="C22">
        <v>4</v>
      </c>
      <c r="D22">
        <v>6</v>
      </c>
      <c r="E22">
        <v>3</v>
      </c>
      <c r="F22">
        <v>2</v>
      </c>
      <c r="G22">
        <v>4</v>
      </c>
      <c r="H22">
        <v>2</v>
      </c>
      <c r="I22">
        <v>2</v>
      </c>
      <c r="J22">
        <v>4</v>
      </c>
      <c r="K22">
        <v>2</v>
      </c>
      <c r="L22">
        <v>3</v>
      </c>
      <c r="M22">
        <v>3</v>
      </c>
      <c r="N22">
        <v>2</v>
      </c>
      <c r="O22">
        <v>2</v>
      </c>
      <c r="P22">
        <v>3</v>
      </c>
      <c r="Q22">
        <v>2</v>
      </c>
      <c r="R22" t="s">
        <v>85</v>
      </c>
    </row>
    <row r="23" spans="2:18" ht="15.75" customHeight="1">
      <c r="B23" s="81" t="s">
        <v>89</v>
      </c>
      <c r="C23">
        <v>3</v>
      </c>
      <c r="D23">
        <v>4</v>
      </c>
      <c r="E23">
        <v>3</v>
      </c>
      <c r="F23">
        <v>2</v>
      </c>
      <c r="G23">
        <v>3</v>
      </c>
      <c r="H23">
        <v>4</v>
      </c>
      <c r="I23">
        <v>3</v>
      </c>
      <c r="J23">
        <v>2</v>
      </c>
      <c r="K23">
        <v>4</v>
      </c>
      <c r="L23">
        <v>1</v>
      </c>
      <c r="M23">
        <v>3</v>
      </c>
      <c r="N23">
        <v>2</v>
      </c>
      <c r="O23">
        <v>2</v>
      </c>
      <c r="P23">
        <v>3</v>
      </c>
      <c r="Q23">
        <v>2</v>
      </c>
      <c r="R23" t="s">
        <v>89</v>
      </c>
    </row>
    <row r="24" spans="2:18" ht="15.75" customHeight="1">
      <c r="B24" s="81" t="s">
        <v>82</v>
      </c>
      <c r="C24">
        <v>2</v>
      </c>
      <c r="D24">
        <v>3</v>
      </c>
      <c r="E24">
        <v>0</v>
      </c>
      <c r="F24">
        <v>1</v>
      </c>
      <c r="G24">
        <v>2</v>
      </c>
      <c r="H24">
        <v>1</v>
      </c>
      <c r="I24">
        <v>2</v>
      </c>
      <c r="J24">
        <v>4</v>
      </c>
      <c r="K24">
        <v>2</v>
      </c>
      <c r="L24">
        <v>1</v>
      </c>
      <c r="M24">
        <v>4</v>
      </c>
      <c r="N24">
        <v>1</v>
      </c>
      <c r="O24">
        <v>1</v>
      </c>
      <c r="P24">
        <v>1</v>
      </c>
      <c r="Q24">
        <v>0</v>
      </c>
      <c r="R24" t="s">
        <v>82</v>
      </c>
    </row>
    <row r="25" spans="2:18" ht="15.75" customHeight="1">
      <c r="B25" s="81" t="s">
        <v>97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2</v>
      </c>
      <c r="L25">
        <v>1</v>
      </c>
      <c r="M25">
        <v>2</v>
      </c>
      <c r="N25">
        <v>1</v>
      </c>
      <c r="O25">
        <v>1</v>
      </c>
      <c r="P25">
        <v>3</v>
      </c>
      <c r="Q25">
        <v>1</v>
      </c>
      <c r="R25" t="s">
        <v>97</v>
      </c>
    </row>
    <row r="26" spans="2:18" ht="15.75" customHeight="1">
      <c r="B26" s="81" t="s">
        <v>125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3</v>
      </c>
      <c r="P26">
        <v>3</v>
      </c>
      <c r="Q26">
        <v>1</v>
      </c>
      <c r="R26" t="s">
        <v>125</v>
      </c>
    </row>
    <row r="27" spans="2:18" ht="15.75" customHeight="1">
      <c r="B27" s="81" t="s">
        <v>87</v>
      </c>
      <c r="C27">
        <v>1</v>
      </c>
      <c r="D27">
        <v>2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 t="s">
        <v>87</v>
      </c>
    </row>
    <row r="28" spans="2:18" ht="15.75" customHeight="1">
      <c r="B28" s="81" t="s">
        <v>93</v>
      </c>
      <c r="C28">
        <v>1</v>
      </c>
      <c r="D28">
        <v>2</v>
      </c>
      <c r="E28">
        <v>3</v>
      </c>
      <c r="F28">
        <v>1</v>
      </c>
      <c r="G28">
        <v>3</v>
      </c>
      <c r="H28">
        <v>3</v>
      </c>
      <c r="I28">
        <v>1</v>
      </c>
      <c r="J28">
        <v>1</v>
      </c>
      <c r="K28">
        <v>4</v>
      </c>
      <c r="L28">
        <v>1</v>
      </c>
      <c r="M28">
        <v>1</v>
      </c>
      <c r="N28">
        <v>4</v>
      </c>
      <c r="O28">
        <v>1</v>
      </c>
      <c r="P28">
        <v>1</v>
      </c>
      <c r="Q28">
        <v>4</v>
      </c>
      <c r="R28" t="s">
        <v>93</v>
      </c>
    </row>
    <row r="29" spans="2:18" ht="15.75" customHeight="1">
      <c r="B29" s="81" t="s">
        <v>83</v>
      </c>
      <c r="C29">
        <v>3</v>
      </c>
      <c r="D29">
        <v>3</v>
      </c>
      <c r="E29">
        <v>2</v>
      </c>
      <c r="F29">
        <v>1</v>
      </c>
      <c r="G29">
        <v>3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1</v>
      </c>
      <c r="R29" t="s">
        <v>83</v>
      </c>
    </row>
    <row r="30" spans="2:18" ht="15.75" customHeight="1">
      <c r="B30" s="81" t="s">
        <v>94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1</v>
      </c>
      <c r="P30">
        <v>2</v>
      </c>
      <c r="Q30">
        <v>2</v>
      </c>
      <c r="R30" t="s">
        <v>94</v>
      </c>
    </row>
    <row r="31" spans="2:18" ht="15.75" customHeight="1">
      <c r="B31" s="81" t="s">
        <v>63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2</v>
      </c>
      <c r="N31">
        <v>1</v>
      </c>
      <c r="O31">
        <v>2</v>
      </c>
      <c r="P31">
        <v>2</v>
      </c>
      <c r="Q31">
        <v>1</v>
      </c>
      <c r="R31" t="s">
        <v>63</v>
      </c>
    </row>
    <row r="32" spans="2:18" ht="15.75" customHeight="1">
      <c r="B32" s="81" t="s">
        <v>96</v>
      </c>
      <c r="C32">
        <v>1</v>
      </c>
      <c r="D32">
        <v>3</v>
      </c>
      <c r="E32">
        <v>2</v>
      </c>
      <c r="F32">
        <v>1</v>
      </c>
      <c r="G32">
        <v>3</v>
      </c>
      <c r="H32">
        <v>2</v>
      </c>
      <c r="I32">
        <v>1</v>
      </c>
      <c r="J32">
        <v>5</v>
      </c>
      <c r="K32">
        <v>3</v>
      </c>
      <c r="L32">
        <v>1</v>
      </c>
      <c r="M32">
        <v>3</v>
      </c>
      <c r="N32">
        <v>2</v>
      </c>
      <c r="O32">
        <v>1</v>
      </c>
      <c r="P32">
        <v>3</v>
      </c>
      <c r="Q32">
        <v>2</v>
      </c>
      <c r="R32" t="s">
        <v>96</v>
      </c>
    </row>
    <row r="33" spans="2:18" ht="15.75" customHeight="1">
      <c r="B33" s="81" t="s">
        <v>84</v>
      </c>
      <c r="C33">
        <v>1</v>
      </c>
      <c r="D33">
        <v>2</v>
      </c>
      <c r="E33">
        <v>2</v>
      </c>
      <c r="F33">
        <v>1</v>
      </c>
      <c r="G33">
        <v>3</v>
      </c>
      <c r="H33">
        <v>1</v>
      </c>
      <c r="I33">
        <v>1</v>
      </c>
      <c r="J33">
        <v>2</v>
      </c>
      <c r="K33">
        <v>1</v>
      </c>
      <c r="L33">
        <v>1</v>
      </c>
      <c r="M33">
        <v>2</v>
      </c>
      <c r="N33">
        <v>2</v>
      </c>
      <c r="O33">
        <v>1</v>
      </c>
      <c r="P33">
        <v>3</v>
      </c>
      <c r="Q33">
        <v>2</v>
      </c>
      <c r="R33" t="s">
        <v>84</v>
      </c>
    </row>
    <row r="34" spans="2:18" ht="15.75" customHeight="1">
      <c r="B34" s="81" t="s">
        <v>95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3</v>
      </c>
      <c r="Q34">
        <v>2</v>
      </c>
      <c r="R34" t="s">
        <v>95</v>
      </c>
    </row>
    <row r="35" spans="2:18" ht="15.75" customHeight="1">
      <c r="B35" s="81" t="s">
        <v>90</v>
      </c>
      <c r="C35">
        <v>1</v>
      </c>
      <c r="D35">
        <v>3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3</v>
      </c>
      <c r="Q35">
        <v>0</v>
      </c>
      <c r="R35" t="s">
        <v>90</v>
      </c>
    </row>
    <row r="36" spans="2:18" ht="15.75" customHeight="1">
      <c r="B36" s="81" t="s">
        <v>92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 t="s">
        <v>92</v>
      </c>
    </row>
    <row r="37" spans="2:18" ht="15.75" customHeight="1">
      <c r="B37" s="81" t="s">
        <v>80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2</v>
      </c>
      <c r="R37" t="s">
        <v>80</v>
      </c>
    </row>
    <row r="38" spans="2:18" ht="15.75" customHeight="1">
      <c r="B38" s="81" t="s">
        <v>86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3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t="s">
        <v>86</v>
      </c>
    </row>
    <row r="39" spans="2:18" ht="15.75" customHeight="1">
      <c r="B39" s="81" t="s">
        <v>91</v>
      </c>
      <c r="C39">
        <v>1</v>
      </c>
      <c r="D39">
        <v>2</v>
      </c>
      <c r="E39">
        <v>1</v>
      </c>
      <c r="F39">
        <v>1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91</v>
      </c>
    </row>
    <row r="40" spans="2:18" ht="15.75" customHeight="1">
      <c r="B40" s="88" t="s">
        <v>152</v>
      </c>
      <c r="C40">
        <v>0</v>
      </c>
      <c r="D40">
        <v>0</v>
      </c>
      <c r="E40">
        <v>0</v>
      </c>
      <c r="F40">
        <v>1</v>
      </c>
      <c r="G40">
        <v>2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1</v>
      </c>
      <c r="R40" s="22" t="s">
        <v>152</v>
      </c>
    </row>
    <row r="41" spans="2:18" ht="15.75" customHeight="1">
      <c r="B41" s="88" t="s">
        <v>99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 t="s">
        <v>99</v>
      </c>
    </row>
    <row r="42" spans="2:18" ht="15.75" customHeight="1">
      <c r="B42" s="81"/>
      <c r="C42">
        <f>SUM(C20:C41)</f>
        <v>27</v>
      </c>
      <c r="D42">
        <f t="shared" ref="D42:Q42" si="1">SUM(D20:D41)</f>
        <v>40</v>
      </c>
      <c r="E42">
        <f t="shared" si="1"/>
        <v>24</v>
      </c>
      <c r="F42">
        <f t="shared" si="1"/>
        <v>27</v>
      </c>
      <c r="G42">
        <f t="shared" si="1"/>
        <v>44</v>
      </c>
      <c r="H42">
        <f t="shared" si="1"/>
        <v>25</v>
      </c>
      <c r="I42">
        <f t="shared" si="1"/>
        <v>30</v>
      </c>
      <c r="J42">
        <f t="shared" si="1"/>
        <v>44</v>
      </c>
      <c r="K42">
        <f t="shared" si="1"/>
        <v>30</v>
      </c>
      <c r="L42">
        <f t="shared" si="1"/>
        <v>25</v>
      </c>
      <c r="M42">
        <f t="shared" si="1"/>
        <v>43</v>
      </c>
      <c r="N42">
        <f t="shared" si="1"/>
        <v>25</v>
      </c>
      <c r="O42">
        <f t="shared" si="1"/>
        <v>30</v>
      </c>
      <c r="P42">
        <f t="shared" si="1"/>
        <v>46</v>
      </c>
      <c r="Q42">
        <f t="shared" si="1"/>
        <v>29</v>
      </c>
    </row>
    <row r="43" spans="2:18" ht="15.75" customHeight="1">
      <c r="B43" s="81"/>
      <c r="C43" t="s">
        <v>211</v>
      </c>
      <c r="D43" t="s">
        <v>42</v>
      </c>
      <c r="E43" t="s">
        <v>43</v>
      </c>
      <c r="F43" t="s">
        <v>211</v>
      </c>
      <c r="G43" t="s">
        <v>42</v>
      </c>
      <c r="H43" t="s">
        <v>43</v>
      </c>
      <c r="I43" t="s">
        <v>211</v>
      </c>
      <c r="J43" t="s">
        <v>42</v>
      </c>
      <c r="K43" t="s">
        <v>43</v>
      </c>
      <c r="L43" t="s">
        <v>211</v>
      </c>
      <c r="M43" t="s">
        <v>42</v>
      </c>
      <c r="N43" t="s">
        <v>43</v>
      </c>
      <c r="O43" t="s">
        <v>211</v>
      </c>
      <c r="P43" t="s">
        <v>42</v>
      </c>
      <c r="Q43" t="s">
        <v>43</v>
      </c>
    </row>
    <row r="44" spans="2:18" ht="15.75" customHeight="1">
      <c r="B44" s="81"/>
    </row>
    <row r="45" spans="2:18" ht="15.75" customHeight="1">
      <c r="B45" s="81"/>
      <c r="C45" s="126" t="s">
        <v>193</v>
      </c>
      <c r="D45" s="126"/>
      <c r="E45" s="126" t="s">
        <v>194</v>
      </c>
      <c r="F45" s="126"/>
      <c r="G45" s="126" t="s">
        <v>195</v>
      </c>
      <c r="H45" s="126"/>
      <c r="I45" s="126" t="s">
        <v>196</v>
      </c>
      <c r="J45" s="126"/>
      <c r="K45" s="126" t="s">
        <v>197</v>
      </c>
      <c r="L45" s="126"/>
    </row>
    <row r="46" spans="2:18" ht="15.75" customHeight="1">
      <c r="B46" s="81" t="s">
        <v>18</v>
      </c>
      <c r="C46">
        <v>1</v>
      </c>
      <c r="D46" s="97">
        <v>5.8823529411764698E-2</v>
      </c>
      <c r="E46">
        <v>2</v>
      </c>
      <c r="F46" s="97">
        <f>E46/$E$63</f>
        <v>7.1428571428571425E-2</v>
      </c>
      <c r="G46">
        <v>2</v>
      </c>
      <c r="H46" s="97">
        <f>G46/$G$63</f>
        <v>6.0606060606060608E-2</v>
      </c>
      <c r="I46">
        <v>2</v>
      </c>
      <c r="J46" s="97">
        <f>I46/$I$63</f>
        <v>5.4054054054054057E-2</v>
      </c>
      <c r="K46">
        <v>1</v>
      </c>
      <c r="L46" s="97">
        <f>K46/$K$63</f>
        <v>2.7777777777777776E-2</v>
      </c>
    </row>
    <row r="47" spans="2:18" ht="15.75" customHeight="1">
      <c r="B47" s="81" t="s">
        <v>19</v>
      </c>
      <c r="C47">
        <v>2</v>
      </c>
      <c r="D47" s="97">
        <v>0.11764705882352941</v>
      </c>
      <c r="E47">
        <v>2</v>
      </c>
      <c r="F47" s="97">
        <f t="shared" ref="F47:F62" si="2">E47/$E$63</f>
        <v>7.1428571428571425E-2</v>
      </c>
      <c r="G47">
        <v>2</v>
      </c>
      <c r="H47" s="97">
        <f t="shared" ref="H47:H62" si="3">G47/$G$63</f>
        <v>6.0606060606060608E-2</v>
      </c>
      <c r="I47">
        <v>4</v>
      </c>
      <c r="J47" s="97">
        <f t="shared" ref="J47:J62" si="4">I47/$I$63</f>
        <v>0.10810810810810811</v>
      </c>
      <c r="K47">
        <v>2</v>
      </c>
      <c r="L47" s="97">
        <f t="shared" ref="L47:L62" si="5">K47/$K$63</f>
        <v>5.5555555555555552E-2</v>
      </c>
    </row>
    <row r="48" spans="2:18" ht="15.75" customHeight="1">
      <c r="B48" s="81" t="s">
        <v>20</v>
      </c>
      <c r="C48">
        <v>1</v>
      </c>
      <c r="D48" s="97">
        <v>5.8823529411764705E-2</v>
      </c>
      <c r="E48">
        <v>2</v>
      </c>
      <c r="F48" s="97">
        <f t="shared" si="2"/>
        <v>7.1428571428571425E-2</v>
      </c>
      <c r="G48">
        <v>2</v>
      </c>
      <c r="H48" s="97">
        <f t="shared" si="3"/>
        <v>6.0606060606060608E-2</v>
      </c>
      <c r="I48">
        <v>3</v>
      </c>
      <c r="J48" s="97">
        <f t="shared" si="4"/>
        <v>8.1081081081081086E-2</v>
      </c>
      <c r="K48">
        <v>2</v>
      </c>
      <c r="L48" s="97">
        <f t="shared" si="5"/>
        <v>5.5555555555555552E-2</v>
      </c>
    </row>
    <row r="49" spans="2:12" ht="15.75" customHeight="1">
      <c r="B49" s="81" t="s">
        <v>31</v>
      </c>
      <c r="C49">
        <v>0</v>
      </c>
      <c r="D49" s="97">
        <v>0</v>
      </c>
      <c r="E49">
        <v>0</v>
      </c>
      <c r="F49" s="97">
        <f t="shared" si="2"/>
        <v>0</v>
      </c>
      <c r="G49">
        <v>0</v>
      </c>
      <c r="H49" s="97">
        <f t="shared" si="3"/>
        <v>0</v>
      </c>
      <c r="I49">
        <v>0</v>
      </c>
      <c r="J49" s="97">
        <f t="shared" si="4"/>
        <v>0</v>
      </c>
      <c r="K49">
        <v>0</v>
      </c>
      <c r="L49" s="97">
        <f t="shared" si="5"/>
        <v>0</v>
      </c>
    </row>
    <row r="50" spans="2:12" ht="15.75" customHeight="1">
      <c r="B50" s="81" t="s">
        <v>28</v>
      </c>
      <c r="C50">
        <v>0</v>
      </c>
      <c r="D50" s="97">
        <v>0</v>
      </c>
      <c r="E50">
        <v>0</v>
      </c>
      <c r="F50" s="97">
        <f t="shared" si="2"/>
        <v>0</v>
      </c>
      <c r="G50">
        <v>1</v>
      </c>
      <c r="H50" s="97">
        <f t="shared" si="3"/>
        <v>3.0303030303030304E-2</v>
      </c>
      <c r="I50">
        <v>0</v>
      </c>
      <c r="J50" s="97">
        <f t="shared" si="4"/>
        <v>0</v>
      </c>
      <c r="K50">
        <v>0</v>
      </c>
      <c r="L50" s="97">
        <f t="shared" si="5"/>
        <v>0</v>
      </c>
    </row>
    <row r="51" spans="2:12" ht="15.75" customHeight="1">
      <c r="B51" s="81" t="s">
        <v>32</v>
      </c>
      <c r="C51">
        <v>2</v>
      </c>
      <c r="D51" s="97">
        <v>0.11764705882352941</v>
      </c>
      <c r="E51">
        <v>2</v>
      </c>
      <c r="F51" s="97">
        <f t="shared" si="2"/>
        <v>7.1428571428571425E-2</v>
      </c>
      <c r="G51">
        <v>1</v>
      </c>
      <c r="H51" s="97">
        <f t="shared" si="3"/>
        <v>3.0303030303030304E-2</v>
      </c>
      <c r="I51">
        <v>1</v>
      </c>
      <c r="J51" s="97">
        <f t="shared" si="4"/>
        <v>2.7027027027027029E-2</v>
      </c>
      <c r="K51">
        <v>1</v>
      </c>
      <c r="L51" s="97">
        <f t="shared" si="5"/>
        <v>2.7777777777777776E-2</v>
      </c>
    </row>
    <row r="52" spans="2:12" ht="15.75" customHeight="1">
      <c r="B52" s="81" t="s">
        <v>33</v>
      </c>
      <c r="C52">
        <v>0</v>
      </c>
      <c r="D52" s="97">
        <v>0</v>
      </c>
      <c r="E52">
        <v>2</v>
      </c>
      <c r="F52" s="97">
        <f t="shared" si="2"/>
        <v>7.1428571428571425E-2</v>
      </c>
      <c r="G52">
        <v>2</v>
      </c>
      <c r="H52" s="97">
        <f t="shared" si="3"/>
        <v>6.0606060606060608E-2</v>
      </c>
      <c r="I52">
        <v>2</v>
      </c>
      <c r="J52" s="97">
        <f t="shared" si="4"/>
        <v>5.4054054054054057E-2</v>
      </c>
      <c r="K52">
        <v>4</v>
      </c>
      <c r="L52" s="97">
        <f t="shared" si="5"/>
        <v>0.1111111111111111</v>
      </c>
    </row>
    <row r="53" spans="2:12" ht="15.75" customHeight="1">
      <c r="B53" s="81" t="s">
        <v>23</v>
      </c>
      <c r="C53">
        <v>2</v>
      </c>
      <c r="D53" s="97">
        <v>0.11764705882352941</v>
      </c>
      <c r="E53">
        <v>2</v>
      </c>
      <c r="F53" s="97">
        <f t="shared" si="2"/>
        <v>7.1428571428571425E-2</v>
      </c>
      <c r="G53">
        <v>2</v>
      </c>
      <c r="H53" s="97">
        <f t="shared" si="3"/>
        <v>6.0606060606060608E-2</v>
      </c>
      <c r="I53">
        <v>2</v>
      </c>
      <c r="J53" s="97">
        <f t="shared" si="4"/>
        <v>5.4054054054054057E-2</v>
      </c>
      <c r="K53">
        <v>1</v>
      </c>
      <c r="L53" s="97">
        <f t="shared" si="5"/>
        <v>2.7777777777777776E-2</v>
      </c>
    </row>
    <row r="54" spans="2:12" ht="15.75" customHeight="1">
      <c r="B54" s="81" t="s">
        <v>27</v>
      </c>
      <c r="C54">
        <v>0</v>
      </c>
      <c r="D54" s="97">
        <v>0</v>
      </c>
      <c r="E54">
        <v>0</v>
      </c>
      <c r="F54" s="97">
        <f t="shared" si="2"/>
        <v>0</v>
      </c>
      <c r="G54">
        <v>1</v>
      </c>
      <c r="H54" s="97">
        <f t="shared" si="3"/>
        <v>3.0303030303030304E-2</v>
      </c>
      <c r="I54">
        <v>1</v>
      </c>
      <c r="J54" s="97">
        <f t="shared" si="4"/>
        <v>2.7027027027027029E-2</v>
      </c>
      <c r="K54">
        <v>3</v>
      </c>
      <c r="L54" s="97">
        <f t="shared" si="5"/>
        <v>8.3333333333333329E-2</v>
      </c>
    </row>
    <row r="55" spans="2:12" ht="15.75" customHeight="1">
      <c r="B55" s="81" t="s">
        <v>26</v>
      </c>
      <c r="C55">
        <v>0</v>
      </c>
      <c r="D55" s="97">
        <v>0</v>
      </c>
      <c r="E55">
        <v>1</v>
      </c>
      <c r="F55" s="97">
        <f t="shared" si="2"/>
        <v>3.5714285714285712E-2</v>
      </c>
      <c r="G55">
        <v>1</v>
      </c>
      <c r="H55" s="97">
        <f t="shared" si="3"/>
        <v>3.0303030303030304E-2</v>
      </c>
      <c r="I55">
        <v>1</v>
      </c>
      <c r="J55" s="97">
        <f t="shared" si="4"/>
        <v>2.7027027027027029E-2</v>
      </c>
      <c r="K55">
        <v>1</v>
      </c>
      <c r="L55" s="97">
        <f t="shared" si="5"/>
        <v>2.7777777777777776E-2</v>
      </c>
    </row>
    <row r="56" spans="2:12" ht="15.75" customHeight="1">
      <c r="B56" s="81" t="s">
        <v>21</v>
      </c>
      <c r="C56">
        <v>1</v>
      </c>
      <c r="D56" s="97">
        <v>5.8823529411764705E-2</v>
      </c>
      <c r="E56">
        <v>2</v>
      </c>
      <c r="F56" s="97">
        <f t="shared" si="2"/>
        <v>7.1428571428571425E-2</v>
      </c>
      <c r="G56">
        <v>3</v>
      </c>
      <c r="H56" s="97">
        <f t="shared" si="3"/>
        <v>9.0909090909090912E-2</v>
      </c>
      <c r="I56">
        <v>5</v>
      </c>
      <c r="J56" s="97">
        <f t="shared" si="4"/>
        <v>0.13513513513513514</v>
      </c>
      <c r="K56">
        <v>3</v>
      </c>
      <c r="L56" s="97">
        <f t="shared" si="5"/>
        <v>8.3333333333333329E-2</v>
      </c>
    </row>
    <row r="57" spans="2:12" ht="15.75" customHeight="1">
      <c r="B57" s="81" t="s">
        <v>15</v>
      </c>
      <c r="C57">
        <v>1</v>
      </c>
      <c r="D57" s="97">
        <v>5.8823529411764705E-2</v>
      </c>
      <c r="E57">
        <v>2</v>
      </c>
      <c r="F57" s="97">
        <f t="shared" si="2"/>
        <v>7.1428571428571425E-2</v>
      </c>
      <c r="G57">
        <v>1</v>
      </c>
      <c r="H57" s="97">
        <f t="shared" si="3"/>
        <v>3.0303030303030304E-2</v>
      </c>
      <c r="I57">
        <v>1</v>
      </c>
      <c r="J57" s="97">
        <f t="shared" si="4"/>
        <v>2.7027027027027029E-2</v>
      </c>
      <c r="K57">
        <v>1</v>
      </c>
      <c r="L57" s="97">
        <f t="shared" si="5"/>
        <v>2.7777777777777776E-2</v>
      </c>
    </row>
    <row r="58" spans="2:12" ht="15.75" customHeight="1">
      <c r="B58" s="81" t="s">
        <v>34</v>
      </c>
      <c r="C58">
        <v>1</v>
      </c>
      <c r="D58" s="97">
        <v>5.8823529411764705E-2</v>
      </c>
      <c r="E58">
        <v>0</v>
      </c>
      <c r="F58" s="97">
        <f t="shared" si="2"/>
        <v>0</v>
      </c>
      <c r="G58">
        <v>1</v>
      </c>
      <c r="H58" s="97">
        <f t="shared" si="3"/>
        <v>3.0303030303030304E-2</v>
      </c>
      <c r="I58">
        <v>2</v>
      </c>
      <c r="J58" s="97">
        <f t="shared" si="4"/>
        <v>5.4054054054054057E-2</v>
      </c>
      <c r="K58">
        <v>1</v>
      </c>
      <c r="L58" s="97">
        <f t="shared" si="5"/>
        <v>2.7777777777777776E-2</v>
      </c>
    </row>
    <row r="59" spans="2:12" ht="15.75" customHeight="1">
      <c r="B59" s="81" t="s">
        <v>35</v>
      </c>
      <c r="C59">
        <v>4</v>
      </c>
      <c r="D59" s="97">
        <v>0.23529411764705882</v>
      </c>
      <c r="E59">
        <v>3</v>
      </c>
      <c r="F59" s="97">
        <f t="shared" si="2"/>
        <v>0.10714285714285714</v>
      </c>
      <c r="G59">
        <v>3</v>
      </c>
      <c r="H59" s="97">
        <f t="shared" si="3"/>
        <v>9.0909090909090912E-2</v>
      </c>
      <c r="I59">
        <v>5</v>
      </c>
      <c r="J59" s="97">
        <f t="shared" si="4"/>
        <v>0.13513513513513514</v>
      </c>
      <c r="K59">
        <v>6</v>
      </c>
      <c r="L59" s="97">
        <f t="shared" si="5"/>
        <v>0.16666666666666666</v>
      </c>
    </row>
    <row r="60" spans="2:12" ht="15.75" customHeight="1">
      <c r="B60" s="81" t="s">
        <v>36</v>
      </c>
      <c r="C60">
        <v>0</v>
      </c>
      <c r="D60" s="97">
        <v>0</v>
      </c>
      <c r="E60">
        <v>1</v>
      </c>
      <c r="F60" s="97">
        <f t="shared" si="2"/>
        <v>3.5714285714285712E-2</v>
      </c>
      <c r="G60">
        <v>1</v>
      </c>
      <c r="H60" s="97">
        <f t="shared" si="3"/>
        <v>3.0303030303030304E-2</v>
      </c>
      <c r="I60">
        <v>0</v>
      </c>
      <c r="J60" s="97">
        <f t="shared" si="4"/>
        <v>0</v>
      </c>
      <c r="K60">
        <v>0</v>
      </c>
      <c r="L60" s="97">
        <f t="shared" si="5"/>
        <v>0</v>
      </c>
    </row>
    <row r="61" spans="2:12" ht="15.75" customHeight="1">
      <c r="B61" s="81" t="s">
        <v>24</v>
      </c>
      <c r="C61">
        <v>0</v>
      </c>
      <c r="D61" s="97">
        <v>0</v>
      </c>
      <c r="E61">
        <v>5</v>
      </c>
      <c r="F61" s="97">
        <f t="shared" si="2"/>
        <v>0.17857142857142858</v>
      </c>
      <c r="G61">
        <v>7</v>
      </c>
      <c r="H61" s="97">
        <f t="shared" si="3"/>
        <v>0.21212121212121213</v>
      </c>
      <c r="I61">
        <v>7</v>
      </c>
      <c r="J61" s="97">
        <f t="shared" si="4"/>
        <v>0.1891891891891892</v>
      </c>
      <c r="K61">
        <v>7</v>
      </c>
      <c r="L61" s="97">
        <f t="shared" si="5"/>
        <v>0.19444444444444445</v>
      </c>
    </row>
    <row r="62" spans="2:12" ht="15.75" customHeight="1">
      <c r="B62" s="81" t="s">
        <v>16</v>
      </c>
      <c r="C62">
        <v>2</v>
      </c>
      <c r="D62" s="97">
        <v>0.11764705882352941</v>
      </c>
      <c r="E62">
        <v>2</v>
      </c>
      <c r="F62" s="97">
        <f t="shared" si="2"/>
        <v>7.1428571428571425E-2</v>
      </c>
      <c r="G62">
        <v>3</v>
      </c>
      <c r="H62" s="97">
        <f t="shared" si="3"/>
        <v>9.0909090909090912E-2</v>
      </c>
      <c r="I62">
        <v>1</v>
      </c>
      <c r="J62" s="97">
        <f t="shared" si="4"/>
        <v>2.7027027027027029E-2</v>
      </c>
      <c r="K62">
        <v>3</v>
      </c>
      <c r="L62" s="97">
        <f t="shared" si="5"/>
        <v>8.3333333333333329E-2</v>
      </c>
    </row>
    <row r="63" spans="2:12" ht="15.75" customHeight="1">
      <c r="B63" s="81" t="s">
        <v>9</v>
      </c>
      <c r="C63">
        <v>17</v>
      </c>
      <c r="D63" s="97"/>
      <c r="E63">
        <v>28</v>
      </c>
      <c r="G63">
        <f>SUM(G46:G62)</f>
        <v>33</v>
      </c>
      <c r="I63">
        <f>SUM(I46:I62)</f>
        <v>37</v>
      </c>
      <c r="K63">
        <f>SUM(K46:K62)</f>
        <v>36</v>
      </c>
    </row>
    <row r="64" spans="2:12" ht="15.75" customHeight="1">
      <c r="C64" t="s">
        <v>44</v>
      </c>
      <c r="E64" t="s">
        <v>44</v>
      </c>
      <c r="G64" t="s">
        <v>44</v>
      </c>
      <c r="I64" t="s">
        <v>44</v>
      </c>
      <c r="K64" t="s">
        <v>44</v>
      </c>
    </row>
  </sheetData>
  <mergeCells count="15">
    <mergeCell ref="O18:Q18"/>
    <mergeCell ref="C45:D45"/>
    <mergeCell ref="E45:F45"/>
    <mergeCell ref="G45:H45"/>
    <mergeCell ref="I45:J45"/>
    <mergeCell ref="K45:L45"/>
    <mergeCell ref="K1:L1"/>
    <mergeCell ref="C18:E18"/>
    <mergeCell ref="F18:H18"/>
    <mergeCell ref="I18:K18"/>
    <mergeCell ref="L18:N18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CA1-C0A0-41A4-9A8A-37B6E621A831}">
  <dimension ref="B1:B56"/>
  <sheetViews>
    <sheetView workbookViewId="0">
      <selection activeCell="C68" sqref="C68"/>
    </sheetView>
  </sheetViews>
  <sheetFormatPr defaultRowHeight="13.2"/>
  <cols>
    <col min="2" max="3" width="40.6640625" bestFit="1" customWidth="1"/>
  </cols>
  <sheetData>
    <row r="1" spans="2:2">
      <c r="B1" s="98" t="s">
        <v>266</v>
      </c>
    </row>
    <row r="2" spans="2:2">
      <c r="B2" t="s">
        <v>212</v>
      </c>
    </row>
    <row r="3" spans="2:2">
      <c r="B3" t="s">
        <v>213</v>
      </c>
    </row>
    <row r="4" spans="2:2">
      <c r="B4" t="s">
        <v>214</v>
      </c>
    </row>
    <row r="5" spans="2:2">
      <c r="B5" t="s">
        <v>215</v>
      </c>
    </row>
    <row r="6" spans="2:2">
      <c r="B6" t="s">
        <v>216</v>
      </c>
    </row>
    <row r="7" spans="2:2">
      <c r="B7" t="s">
        <v>217</v>
      </c>
    </row>
    <row r="8" spans="2:2">
      <c r="B8" t="s">
        <v>218</v>
      </c>
    </row>
    <row r="9" spans="2:2">
      <c r="B9" t="s">
        <v>219</v>
      </c>
    </row>
    <row r="10" spans="2:2">
      <c r="B10" t="s">
        <v>220</v>
      </c>
    </row>
    <row r="11" spans="2:2">
      <c r="B11" t="s">
        <v>221</v>
      </c>
    </row>
    <row r="12" spans="2:2">
      <c r="B12" t="s">
        <v>222</v>
      </c>
    </row>
    <row r="13" spans="2:2">
      <c r="B13" t="s">
        <v>223</v>
      </c>
    </row>
    <row r="14" spans="2:2">
      <c r="B14" t="s">
        <v>224</v>
      </c>
    </row>
    <row r="15" spans="2:2">
      <c r="B15" t="s">
        <v>225</v>
      </c>
    </row>
    <row r="16" spans="2:2">
      <c r="B16" t="s">
        <v>226</v>
      </c>
    </row>
    <row r="17" spans="2:2">
      <c r="B17" t="s">
        <v>227</v>
      </c>
    </row>
    <row r="18" spans="2:2">
      <c r="B18" t="s">
        <v>228</v>
      </c>
    </row>
    <row r="19" spans="2:2">
      <c r="B19" t="s">
        <v>229</v>
      </c>
    </row>
    <row r="20" spans="2:2">
      <c r="B20" t="s">
        <v>230</v>
      </c>
    </row>
    <row r="21" spans="2:2">
      <c r="B21" t="s">
        <v>231</v>
      </c>
    </row>
    <row r="22" spans="2:2">
      <c r="B22" t="s">
        <v>232</v>
      </c>
    </row>
    <row r="23" spans="2:2">
      <c r="B23" t="s">
        <v>233</v>
      </c>
    </row>
    <row r="24" spans="2:2">
      <c r="B24" t="s">
        <v>234</v>
      </c>
    </row>
    <row r="25" spans="2:2">
      <c r="B25" t="s">
        <v>235</v>
      </c>
    </row>
    <row r="26" spans="2:2">
      <c r="B26" t="s">
        <v>236</v>
      </c>
    </row>
    <row r="27" spans="2:2">
      <c r="B27" t="s">
        <v>237</v>
      </c>
    </row>
    <row r="28" spans="2:2">
      <c r="B28" t="s">
        <v>238</v>
      </c>
    </row>
    <row r="29" spans="2:2">
      <c r="B29" t="s">
        <v>239</v>
      </c>
    </row>
    <row r="30" spans="2:2">
      <c r="B30" t="s">
        <v>240</v>
      </c>
    </row>
    <row r="31" spans="2:2">
      <c r="B31" t="s">
        <v>241</v>
      </c>
    </row>
    <row r="32" spans="2:2">
      <c r="B32" t="s">
        <v>242</v>
      </c>
    </row>
    <row r="33" spans="2:2">
      <c r="B33" t="s">
        <v>243</v>
      </c>
    </row>
    <row r="34" spans="2:2">
      <c r="B34" t="s">
        <v>244</v>
      </c>
    </row>
    <row r="35" spans="2:2">
      <c r="B35" t="s">
        <v>245</v>
      </c>
    </row>
    <row r="36" spans="2:2">
      <c r="B36" t="s">
        <v>246</v>
      </c>
    </row>
    <row r="37" spans="2:2">
      <c r="B37" t="s">
        <v>247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251</v>
      </c>
    </row>
    <row r="42" spans="2:2">
      <c r="B42" t="s">
        <v>252</v>
      </c>
    </row>
    <row r="43" spans="2:2">
      <c r="B43" t="s">
        <v>253</v>
      </c>
    </row>
    <row r="44" spans="2:2">
      <c r="B44" t="s">
        <v>254</v>
      </c>
    </row>
    <row r="45" spans="2:2">
      <c r="B45" t="s">
        <v>255</v>
      </c>
    </row>
    <row r="46" spans="2:2">
      <c r="B46" t="s">
        <v>256</v>
      </c>
    </row>
    <row r="47" spans="2:2">
      <c r="B47" t="s">
        <v>257</v>
      </c>
    </row>
    <row r="48" spans="2:2">
      <c r="B48" t="s">
        <v>258</v>
      </c>
    </row>
    <row r="49" spans="2:2">
      <c r="B49" t="s">
        <v>259</v>
      </c>
    </row>
    <row r="50" spans="2:2">
      <c r="B50" t="s">
        <v>260</v>
      </c>
    </row>
    <row r="51" spans="2:2">
      <c r="B51" t="s">
        <v>261</v>
      </c>
    </row>
    <row r="52" spans="2:2">
      <c r="B52" t="s">
        <v>262</v>
      </c>
    </row>
    <row r="53" spans="2:2">
      <c r="B53" t="s">
        <v>263</v>
      </c>
    </row>
    <row r="54" spans="2:2">
      <c r="B54" t="s">
        <v>264</v>
      </c>
    </row>
    <row r="55" spans="2:2">
      <c r="B55" t="s">
        <v>265</v>
      </c>
    </row>
    <row r="56" spans="2:2">
      <c r="B56">
        <f ca="1">COUNTA(B2:B56)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</vt:i4>
      </vt:variant>
    </vt:vector>
  </HeadingPairs>
  <TitlesOfParts>
    <vt:vector size="11" baseType="lpstr">
      <vt:lpstr>1st Hackathon</vt:lpstr>
      <vt:lpstr>2nd Hackathon</vt:lpstr>
      <vt:lpstr>3rd Hackathon</vt:lpstr>
      <vt:lpstr>4th Hackathon</vt:lpstr>
      <vt:lpstr>5th Hackathon</vt:lpstr>
      <vt:lpstr>UCP</vt:lpstr>
      <vt:lpstr>SP</vt:lpstr>
      <vt:lpstr>Final Report UCP-SP</vt:lpstr>
      <vt:lpstr>Tools</vt:lpstr>
      <vt:lpstr>Final Report Total </vt:lpstr>
      <vt:lpstr>SP!Estrai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modified xsi:type="dcterms:W3CDTF">2024-12-19T16:47:25Z</dcterms:modified>
</cp:coreProperties>
</file>