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aide-decision\"/>
    </mc:Choice>
  </mc:AlternateContent>
  <bookViews>
    <workbookView xWindow="0" yWindow="0" windowWidth="20460" windowHeight="6900" activeTab="1" xr2:uid="{A0E02AC8-C731-45D2-8282-B766900702CA}"/>
  </bookViews>
  <sheets>
    <sheet name="Feuil1" sheetId="1" r:id="rId1"/>
    <sheet name="ElectreProj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I34" i="2" l="1"/>
  <c r="M68" i="1" l="1"/>
  <c r="O68" i="1"/>
  <c r="O69" i="1"/>
  <c r="O70" i="1"/>
  <c r="N68" i="1"/>
  <c r="N69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58" i="1"/>
  <c r="N58" i="1"/>
  <c r="O5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M70" i="1"/>
  <c r="N71" i="1"/>
  <c r="C71" i="1"/>
  <c r="D71" i="1"/>
  <c r="E71" i="1"/>
  <c r="F71" i="1"/>
  <c r="G71" i="1"/>
  <c r="H71" i="1"/>
  <c r="I71" i="1"/>
  <c r="J71" i="1"/>
  <c r="K71" i="1"/>
  <c r="L71" i="1"/>
  <c r="M71" i="1"/>
  <c r="B69" i="1"/>
  <c r="B70" i="1"/>
  <c r="B71" i="1"/>
  <c r="L20" i="1"/>
  <c r="M20" i="1"/>
  <c r="N20" i="1"/>
  <c r="K20" i="1"/>
  <c r="M19" i="1"/>
  <c r="N19" i="1"/>
  <c r="L19" i="1"/>
  <c r="K19" i="1"/>
  <c r="G13" i="1"/>
  <c r="G14" i="1"/>
  <c r="G15" i="1"/>
  <c r="E55" i="2" l="1"/>
  <c r="E54" i="2"/>
  <c r="E53" i="2"/>
  <c r="E52" i="2"/>
  <c r="E51" i="2"/>
  <c r="O30" i="2" l="1"/>
  <c r="O21" i="2"/>
  <c r="O28" i="2"/>
  <c r="O29" i="2"/>
  <c r="O27" i="2"/>
  <c r="O17" i="2"/>
  <c r="P30" i="2"/>
  <c r="Q21" i="2"/>
  <c r="P29" i="2"/>
  <c r="Q19" i="2"/>
  <c r="P28" i="2"/>
  <c r="Q18" i="2"/>
  <c r="P26" i="2"/>
  <c r="Q15" i="2"/>
  <c r="Q30" i="2"/>
  <c r="R21" i="2"/>
  <c r="Q29" i="2"/>
  <c r="R19" i="2"/>
  <c r="Q27" i="2"/>
  <c r="R17" i="2"/>
  <c r="Q26" i="2"/>
  <c r="R15" i="2"/>
  <c r="R30" i="2"/>
  <c r="S21" i="2"/>
  <c r="R28" i="2"/>
  <c r="R27" i="2"/>
  <c r="S17" i="2"/>
  <c r="S28" i="2"/>
  <c r="S29" i="2"/>
  <c r="S27" i="2"/>
  <c r="U17" i="2"/>
  <c r="S26" i="2"/>
  <c r="U15" i="2"/>
  <c r="R26" i="2"/>
  <c r="S15" i="2"/>
  <c r="F28" i="2"/>
  <c r="F29" i="2"/>
  <c r="F27" i="2"/>
  <c r="H17" i="2"/>
  <c r="F45" i="2" s="1"/>
  <c r="F26" i="2"/>
  <c r="H15" i="2"/>
  <c r="F44" i="2" s="1"/>
  <c r="E30" i="2"/>
  <c r="F21" i="2"/>
  <c r="E28" i="2"/>
  <c r="E27" i="2"/>
  <c r="F17" i="2"/>
  <c r="F36" i="2" s="1"/>
  <c r="E26" i="2"/>
  <c r="F15" i="2"/>
  <c r="E44" i="2" s="1"/>
  <c r="D27" i="2"/>
  <c r="E17" i="2"/>
  <c r="D45" i="2" s="1"/>
  <c r="D26" i="2"/>
  <c r="E15" i="2"/>
  <c r="D30" i="2"/>
  <c r="E21" i="2"/>
  <c r="D29" i="2"/>
  <c r="E19" i="2"/>
  <c r="D47" i="2" s="1"/>
  <c r="C30" i="2"/>
  <c r="D21" i="2"/>
  <c r="C29" i="2"/>
  <c r="D19" i="2"/>
  <c r="C28" i="2"/>
  <c r="D18" i="2"/>
  <c r="C46" i="2" s="1"/>
  <c r="C26" i="2"/>
  <c r="D15" i="2"/>
  <c r="C44" i="2" s="1"/>
  <c r="B30" i="2"/>
  <c r="B21" i="2"/>
  <c r="B48" i="2" s="1"/>
  <c r="B28" i="2"/>
  <c r="B29" i="2"/>
  <c r="B27" i="2"/>
  <c r="B17" i="2"/>
  <c r="B45" i="2" s="1"/>
  <c r="D35" i="2"/>
  <c r="Q20" i="2"/>
  <c r="Q22" i="2"/>
  <c r="R20" i="2"/>
  <c r="R22" i="2"/>
  <c r="R16" i="2"/>
  <c r="T22" i="2"/>
  <c r="S16" i="2"/>
  <c r="S18" i="2"/>
  <c r="S22" i="2"/>
  <c r="T16" i="2"/>
  <c r="T17" i="2"/>
  <c r="T18" i="2"/>
  <c r="T19" i="2"/>
  <c r="U16" i="2"/>
  <c r="U18" i="2"/>
  <c r="U19" i="2"/>
  <c r="U20" i="2"/>
  <c r="V16" i="2"/>
  <c r="V17" i="2"/>
  <c r="V18" i="2"/>
  <c r="V19" i="2"/>
  <c r="V20" i="2"/>
  <c r="V21" i="2"/>
  <c r="U22" i="2"/>
  <c r="T21" i="2"/>
  <c r="S20" i="2"/>
  <c r="Q16" i="2"/>
  <c r="V15" i="2"/>
  <c r="T15" i="2"/>
  <c r="P18" i="2"/>
  <c r="P19" i="2"/>
  <c r="P20" i="2"/>
  <c r="P21" i="2"/>
  <c r="P22" i="2"/>
  <c r="O18" i="2"/>
  <c r="O19" i="2"/>
  <c r="O20" i="2"/>
  <c r="O22" i="2"/>
  <c r="P17" i="2"/>
  <c r="P15" i="2"/>
  <c r="O16" i="2"/>
  <c r="G22" i="2"/>
  <c r="G41" i="2" s="1"/>
  <c r="F22" i="2"/>
  <c r="E20" i="2"/>
  <c r="E22" i="2"/>
  <c r="D20" i="2"/>
  <c r="D22" i="2"/>
  <c r="D41" i="2" s="1"/>
  <c r="C18" i="2"/>
  <c r="C37" i="2" s="1"/>
  <c r="C19" i="2"/>
  <c r="C38" i="2" s="1"/>
  <c r="C20" i="2"/>
  <c r="C39" i="2" s="1"/>
  <c r="C21" i="2"/>
  <c r="C22" i="2"/>
  <c r="B18" i="2"/>
  <c r="B19" i="2"/>
  <c r="B20" i="2"/>
  <c r="B39" i="2" s="1"/>
  <c r="B22" i="2"/>
  <c r="B41" i="2" s="1"/>
  <c r="H22" i="2"/>
  <c r="H41" i="2" s="1"/>
  <c r="G21" i="2"/>
  <c r="F20" i="2"/>
  <c r="F39" i="2" s="1"/>
  <c r="C17" i="2"/>
  <c r="I16" i="2"/>
  <c r="I17" i="2"/>
  <c r="I18" i="2"/>
  <c r="I19" i="2"/>
  <c r="I20" i="2"/>
  <c r="I39" i="2" s="1"/>
  <c r="I21" i="2"/>
  <c r="H16" i="2"/>
  <c r="H18" i="2"/>
  <c r="H19" i="2"/>
  <c r="H38" i="2" s="1"/>
  <c r="H20" i="2"/>
  <c r="G16" i="2"/>
  <c r="G35" i="2" s="1"/>
  <c r="G17" i="2"/>
  <c r="G18" i="2"/>
  <c r="G19" i="2"/>
  <c r="F16" i="2"/>
  <c r="F35" i="2" s="1"/>
  <c r="F18" i="2"/>
  <c r="F37" i="2" s="1"/>
  <c r="E16" i="2"/>
  <c r="E35" i="2" s="1"/>
  <c r="D16" i="2"/>
  <c r="B16" i="2"/>
  <c r="I15" i="2"/>
  <c r="G15" i="2"/>
  <c r="G34" i="2" s="1"/>
  <c r="C34" i="2"/>
  <c r="J3" i="2"/>
  <c r="K3" i="2"/>
  <c r="L3" i="2"/>
  <c r="J2" i="2"/>
  <c r="K2" i="2"/>
  <c r="L2" i="2"/>
  <c r="I3" i="2"/>
  <c r="I2" i="2"/>
  <c r="B38" i="2" l="1"/>
  <c r="B37" i="2"/>
  <c r="E41" i="2"/>
  <c r="C47" i="2"/>
  <c r="D44" i="2"/>
  <c r="I40" i="2"/>
  <c r="D48" i="2"/>
  <c r="B35" i="2"/>
  <c r="H39" i="2"/>
  <c r="H37" i="2"/>
  <c r="C36" i="2"/>
  <c r="C41" i="2"/>
  <c r="E48" i="2"/>
  <c r="C40" i="2"/>
  <c r="F41" i="2"/>
  <c r="C48" i="2"/>
  <c r="G40" i="2"/>
  <c r="F47" i="2"/>
  <c r="E45" i="2"/>
  <c r="K4" i="2"/>
  <c r="K5" i="2" s="1"/>
  <c r="B47" i="2"/>
  <c r="F46" i="2"/>
  <c r="E34" i="2"/>
  <c r="B36" i="2"/>
  <c r="E46" i="2"/>
  <c r="B46" i="2"/>
  <c r="B40" i="2"/>
  <c r="D37" i="2"/>
  <c r="D34" i="2"/>
  <c r="E40" i="2"/>
  <c r="E38" i="2"/>
  <c r="F40" i="2"/>
  <c r="H36" i="2"/>
  <c r="H34" i="2"/>
  <c r="F34" i="2"/>
  <c r="E39" i="2"/>
  <c r="G36" i="2"/>
  <c r="D40" i="2"/>
  <c r="E36" i="2"/>
  <c r="D38" i="2"/>
  <c r="I37" i="2"/>
  <c r="I35" i="2"/>
  <c r="G38" i="2"/>
  <c r="D39" i="2"/>
  <c r="G37" i="2"/>
  <c r="I38" i="2"/>
  <c r="H35" i="2"/>
  <c r="I36" i="2"/>
  <c r="J4" i="2"/>
  <c r="J5" i="2" s="1"/>
  <c r="L4" i="2"/>
  <c r="L5" i="2" s="1"/>
  <c r="I4" i="2"/>
  <c r="I5" i="2" s="1"/>
  <c r="E77" i="1"/>
  <c r="E78" i="1"/>
  <c r="E79" i="1"/>
  <c r="E80" i="1"/>
  <c r="E81" i="1"/>
  <c r="E82" i="1"/>
  <c r="E83" i="1"/>
  <c r="E84" i="1"/>
  <c r="E85" i="1"/>
  <c r="E86" i="1"/>
  <c r="E76" i="1"/>
  <c r="G3" i="1" l="1"/>
  <c r="G4" i="1"/>
  <c r="G5" i="1"/>
  <c r="G6" i="1"/>
  <c r="G7" i="1"/>
  <c r="G8" i="1"/>
  <c r="G9" i="1"/>
  <c r="G10" i="1"/>
  <c r="G11" i="1"/>
  <c r="G12" i="1"/>
  <c r="G2" i="1"/>
  <c r="M21" i="1"/>
  <c r="K21" i="1"/>
  <c r="O19" i="1" l="1"/>
  <c r="O20" i="1"/>
  <c r="L21" i="1"/>
  <c r="N21" i="1"/>
  <c r="K22" i="1"/>
  <c r="B30" i="1" s="1"/>
  <c r="M22" i="1"/>
  <c r="D28" i="1" s="1"/>
  <c r="B32" i="1" l="1"/>
  <c r="D32" i="1"/>
  <c r="D34" i="1"/>
  <c r="D33" i="1"/>
  <c r="L22" i="1"/>
  <c r="C29" i="1" s="1"/>
  <c r="B33" i="1"/>
  <c r="B34" i="1"/>
  <c r="D31" i="1"/>
  <c r="O21" i="1"/>
  <c r="D26" i="1"/>
  <c r="D23" i="1"/>
  <c r="D25" i="1"/>
  <c r="D30" i="1"/>
  <c r="B25" i="1"/>
  <c r="D22" i="1"/>
  <c r="B26" i="1"/>
  <c r="N22" i="1"/>
  <c r="E23" i="1" s="1"/>
  <c r="D29" i="1"/>
  <c r="D27" i="1"/>
  <c r="D21" i="1"/>
  <c r="D24" i="1"/>
  <c r="B23" i="1"/>
  <c r="C27" i="1"/>
  <c r="B31" i="1"/>
  <c r="B27" i="1"/>
  <c r="B28" i="1"/>
  <c r="B24" i="1"/>
  <c r="B22" i="1"/>
  <c r="B29" i="1"/>
  <c r="B21" i="1"/>
  <c r="C24" i="1"/>
  <c r="C23" i="1" l="1"/>
  <c r="C22" i="1"/>
  <c r="C25" i="1"/>
  <c r="C26" i="1"/>
  <c r="C21" i="1"/>
  <c r="E34" i="1"/>
  <c r="O22" i="1"/>
  <c r="F26" i="1" s="1"/>
  <c r="E33" i="1"/>
  <c r="E32" i="1"/>
  <c r="C33" i="1"/>
  <c r="C32" i="1"/>
  <c r="C31" i="1"/>
  <c r="C28" i="1"/>
  <c r="C30" i="1"/>
  <c r="C34" i="1"/>
  <c r="E22" i="1"/>
  <c r="E27" i="1"/>
  <c r="E29" i="1"/>
  <c r="E26" i="1"/>
  <c r="E30" i="1"/>
  <c r="E28" i="1"/>
  <c r="E24" i="1"/>
  <c r="E25" i="1"/>
  <c r="E31" i="1"/>
  <c r="E21" i="1"/>
  <c r="O45" i="1" l="1"/>
  <c r="AB51" i="1"/>
  <c r="X51" i="1"/>
  <c r="M44" i="1"/>
  <c r="V52" i="1"/>
  <c r="W53" i="1"/>
  <c r="M53" i="1"/>
  <c r="G53" i="1"/>
  <c r="F53" i="1"/>
  <c r="H53" i="1"/>
  <c r="M46" i="1"/>
  <c r="F30" i="1"/>
  <c r="F34" i="1"/>
  <c r="X53" i="1" s="1"/>
  <c r="F25" i="1"/>
  <c r="O44" i="1" s="1"/>
  <c r="F23" i="1"/>
  <c r="N42" i="1" s="1"/>
  <c r="F27" i="1"/>
  <c r="W46" i="1" s="1"/>
  <c r="F21" i="1"/>
  <c r="G40" i="1" s="1"/>
  <c r="F24" i="1"/>
  <c r="O43" i="1" s="1"/>
  <c r="F29" i="1"/>
  <c r="AC48" i="1" s="1"/>
  <c r="F22" i="1"/>
  <c r="G41" i="1" s="1"/>
  <c r="F32" i="1"/>
  <c r="M45" i="1" s="1"/>
  <c r="F28" i="1"/>
  <c r="I45" i="1" s="1"/>
  <c r="F33" i="1"/>
  <c r="T52" i="1" s="1"/>
  <c r="F31" i="1"/>
  <c r="X50" i="1" s="1"/>
  <c r="V42" i="1"/>
  <c r="G48" i="1"/>
  <c r="T45" i="1"/>
  <c r="I52" i="1" l="1"/>
  <c r="B51" i="1"/>
  <c r="AD45" i="1"/>
  <c r="N40" i="1"/>
  <c r="M52" i="1"/>
  <c r="O51" i="1"/>
  <c r="O40" i="1"/>
  <c r="O42" i="1"/>
  <c r="D51" i="1"/>
  <c r="AD50" i="1"/>
  <c r="B52" i="1"/>
  <c r="AC50" i="1"/>
  <c r="V53" i="1"/>
  <c r="G42" i="1"/>
  <c r="F51" i="1"/>
  <c r="AD53" i="1"/>
  <c r="I53" i="1"/>
  <c r="O52" i="1"/>
  <c r="AE42" i="1"/>
  <c r="L51" i="1"/>
  <c r="N50" i="1"/>
  <c r="AD42" i="1"/>
  <c r="V47" i="1"/>
  <c r="L49" i="1"/>
  <c r="L67" i="1" s="1"/>
  <c r="N53" i="1"/>
  <c r="X52" i="1"/>
  <c r="AC44" i="1"/>
  <c r="V51" i="1"/>
  <c r="O47" i="1"/>
  <c r="AB52" i="1"/>
  <c r="AD47" i="1"/>
  <c r="N44" i="1"/>
  <c r="M47" i="1"/>
  <c r="N41" i="1"/>
  <c r="Z45" i="1"/>
  <c r="AD48" i="1"/>
  <c r="AE43" i="1"/>
  <c r="L53" i="1"/>
  <c r="AE40" i="1"/>
  <c r="J52" i="1"/>
  <c r="W52" i="1"/>
  <c r="AC52" i="1"/>
  <c r="AE49" i="1"/>
  <c r="AC42" i="1"/>
  <c r="O41" i="1"/>
  <c r="AD44" i="1"/>
  <c r="J51" i="1"/>
  <c r="H51" i="1"/>
  <c r="N51" i="1"/>
  <c r="AC45" i="1"/>
  <c r="M50" i="1"/>
  <c r="AC47" i="1"/>
  <c r="C53" i="1"/>
  <c r="R52" i="1"/>
  <c r="R51" i="1"/>
  <c r="B53" i="1"/>
  <c r="S53" i="1"/>
  <c r="Y53" i="1"/>
  <c r="AB53" i="1"/>
  <c r="N43" i="1"/>
  <c r="Z52" i="1"/>
  <c r="K52" i="1"/>
  <c r="Y52" i="1"/>
  <c r="AD49" i="1"/>
  <c r="M42" i="1"/>
  <c r="M41" i="1"/>
  <c r="AE44" i="1"/>
  <c r="Z51" i="1"/>
  <c r="K51" i="1"/>
  <c r="I51" i="1"/>
  <c r="N45" i="1"/>
  <c r="M48" i="1"/>
  <c r="AE46" i="1"/>
  <c r="N49" i="1"/>
  <c r="AC41" i="1"/>
  <c r="AD41" i="1"/>
  <c r="C51" i="1"/>
  <c r="H44" i="1"/>
  <c r="Z53" i="1"/>
  <c r="AA53" i="1"/>
  <c r="D53" i="1"/>
  <c r="AC53" i="1"/>
  <c r="N46" i="1"/>
  <c r="E52" i="1"/>
  <c r="S52" i="1"/>
  <c r="AE52" i="1"/>
  <c r="M49" i="1"/>
  <c r="AC43" i="1"/>
  <c r="T51" i="1"/>
  <c r="AD51" i="1"/>
  <c r="S51" i="1"/>
  <c r="Y51" i="1"/>
  <c r="AE45" i="1"/>
  <c r="O46" i="1"/>
  <c r="AD43" i="1"/>
  <c r="O49" i="1"/>
  <c r="AD40" i="1"/>
  <c r="E53" i="1"/>
  <c r="J53" i="1"/>
  <c r="T53" i="1"/>
  <c r="M40" i="1"/>
  <c r="G52" i="1"/>
  <c r="U52" i="1"/>
  <c r="AA52" i="1"/>
  <c r="D52" i="1"/>
  <c r="M43" i="1"/>
  <c r="N48" i="1"/>
  <c r="AD46" i="1"/>
  <c r="G51" i="1"/>
  <c r="E51" i="1"/>
  <c r="AA51" i="1"/>
  <c r="AE51" i="1"/>
  <c r="AE50" i="1"/>
  <c r="N47" i="1"/>
  <c r="O48" i="1"/>
  <c r="K53" i="1"/>
  <c r="C52" i="1"/>
  <c r="AC49" i="1"/>
  <c r="R50" i="1"/>
  <c r="U53" i="1"/>
  <c r="R53" i="1"/>
  <c r="AC40" i="1"/>
  <c r="L52" i="1"/>
  <c r="H52" i="1"/>
  <c r="F52" i="1"/>
  <c r="AE48" i="1"/>
  <c r="AE41" i="1"/>
  <c r="W51" i="1"/>
  <c r="U51" i="1"/>
  <c r="O50" i="1"/>
  <c r="AE47" i="1"/>
  <c r="AC46" i="1"/>
  <c r="AB46" i="1"/>
  <c r="J46" i="1"/>
  <c r="L42" i="1"/>
  <c r="AA44" i="1"/>
  <c r="K62" i="1" s="1"/>
  <c r="L40" i="1"/>
  <c r="W49" i="1"/>
  <c r="G46" i="1"/>
  <c r="K43" i="1"/>
  <c r="U49" i="1"/>
  <c r="H48" i="1"/>
  <c r="AA50" i="1"/>
  <c r="C42" i="1"/>
  <c r="C49" i="1"/>
  <c r="I41" i="1"/>
  <c r="AA45" i="1"/>
  <c r="T49" i="1"/>
  <c r="AA42" i="1"/>
  <c r="C45" i="1"/>
  <c r="D50" i="1"/>
  <c r="T41" i="1"/>
  <c r="AB43" i="1"/>
  <c r="K44" i="1"/>
  <c r="E41" i="1"/>
  <c r="G49" i="1"/>
  <c r="K50" i="1"/>
  <c r="D46" i="1"/>
  <c r="K45" i="1"/>
  <c r="K63" i="1" s="1"/>
  <c r="U42" i="1"/>
  <c r="F49" i="1"/>
  <c r="G47" i="1"/>
  <c r="V45" i="1"/>
  <c r="H50" i="1"/>
  <c r="H68" i="1" s="1"/>
  <c r="C48" i="1"/>
  <c r="AB49" i="1"/>
  <c r="X49" i="1"/>
  <c r="I44" i="1"/>
  <c r="L41" i="1"/>
  <c r="X44" i="1"/>
  <c r="V43" i="1"/>
  <c r="T44" i="1"/>
  <c r="E44" i="1"/>
  <c r="E46" i="1"/>
  <c r="AA47" i="1"/>
  <c r="B50" i="1"/>
  <c r="F43" i="1"/>
  <c r="D44" i="1"/>
  <c r="X43" i="1"/>
  <c r="E49" i="1"/>
  <c r="T43" i="1"/>
  <c r="J47" i="1"/>
  <c r="E42" i="1"/>
  <c r="X48" i="1"/>
  <c r="H66" i="1" s="1"/>
  <c r="Y41" i="1"/>
  <c r="I48" i="1"/>
  <c r="S43" i="1"/>
  <c r="AA41" i="1"/>
  <c r="V49" i="1"/>
  <c r="U44" i="1"/>
  <c r="S42" i="1"/>
  <c r="Y43" i="1"/>
  <c r="X41" i="1"/>
  <c r="C46" i="1"/>
  <c r="S49" i="1"/>
  <c r="Y45" i="1"/>
  <c r="I63" i="1" s="1"/>
  <c r="K41" i="1"/>
  <c r="U41" i="1"/>
  <c r="E59" i="1" s="1"/>
  <c r="S45" i="1"/>
  <c r="S44" i="1"/>
  <c r="Z41" i="1"/>
  <c r="K42" i="1"/>
  <c r="D47" i="1"/>
  <c r="J44" i="1"/>
  <c r="Y49" i="1"/>
  <c r="F41" i="1"/>
  <c r="I43" i="1"/>
  <c r="E47" i="1"/>
  <c r="G44" i="1"/>
  <c r="H43" i="1"/>
  <c r="U45" i="1"/>
  <c r="I46" i="1"/>
  <c r="X42" i="1"/>
  <c r="C43" i="1"/>
  <c r="U47" i="1"/>
  <c r="V41" i="1"/>
  <c r="C44" i="1"/>
  <c r="F42" i="1"/>
  <c r="AA43" i="1"/>
  <c r="W44" i="1"/>
  <c r="D43" i="1"/>
  <c r="D61" i="1" s="1"/>
  <c r="I42" i="1"/>
  <c r="D48" i="1"/>
  <c r="D45" i="1"/>
  <c r="D63" i="1" s="1"/>
  <c r="AB42" i="1"/>
  <c r="L44" i="1"/>
  <c r="F47" i="1"/>
  <c r="Y42" i="1"/>
  <c r="AB47" i="1"/>
  <c r="L48" i="1"/>
  <c r="W43" i="1"/>
  <c r="G43" i="1"/>
  <c r="I49" i="1"/>
  <c r="Y44" i="1"/>
  <c r="J43" i="1"/>
  <c r="E45" i="1"/>
  <c r="E63" i="1" s="1"/>
  <c r="F45" i="1"/>
  <c r="F63" i="1" s="1"/>
  <c r="Y48" i="1"/>
  <c r="W47" i="1"/>
  <c r="G65" i="1" s="1"/>
  <c r="B44" i="1"/>
  <c r="Z42" i="1"/>
  <c r="W42" i="1"/>
  <c r="D49" i="1"/>
  <c r="D41" i="1"/>
  <c r="S47" i="1"/>
  <c r="AB44" i="1"/>
  <c r="R49" i="1"/>
  <c r="Y40" i="1"/>
  <c r="W40" i="1"/>
  <c r="G58" i="1" s="1"/>
  <c r="H40" i="1"/>
  <c r="H45" i="1"/>
  <c r="S50" i="1"/>
  <c r="I50" i="1"/>
  <c r="X47" i="1"/>
  <c r="Z50" i="1"/>
  <c r="S48" i="1"/>
  <c r="G50" i="1"/>
  <c r="AB40" i="1"/>
  <c r="L58" i="1" s="1"/>
  <c r="E40" i="1"/>
  <c r="B43" i="1"/>
  <c r="B41" i="1"/>
  <c r="B46" i="1"/>
  <c r="D40" i="1"/>
  <c r="D58" i="1" s="1"/>
  <c r="R42" i="1"/>
  <c r="B48" i="1"/>
  <c r="B47" i="1"/>
  <c r="T40" i="1"/>
  <c r="B42" i="1"/>
  <c r="R43" i="1"/>
  <c r="H42" i="1"/>
  <c r="U40" i="1"/>
  <c r="E58" i="1" s="1"/>
  <c r="I40" i="1"/>
  <c r="I58" i="1" s="1"/>
  <c r="R46" i="1"/>
  <c r="H41" i="1"/>
  <c r="H59" i="1" s="1"/>
  <c r="J42" i="1"/>
  <c r="L45" i="1"/>
  <c r="L63" i="1" s="1"/>
  <c r="X45" i="1"/>
  <c r="H63" i="1" s="1"/>
  <c r="V46" i="1"/>
  <c r="U48" i="1"/>
  <c r="U50" i="1"/>
  <c r="Z47" i="1"/>
  <c r="J65" i="1" s="1"/>
  <c r="F46" i="1"/>
  <c r="B49" i="1"/>
  <c r="C40" i="1"/>
  <c r="AA40" i="1"/>
  <c r="K58" i="1" s="1"/>
  <c r="B45" i="1"/>
  <c r="V40" i="1"/>
  <c r="S40" i="1"/>
  <c r="R41" i="1"/>
  <c r="R47" i="1"/>
  <c r="B65" i="1" s="1"/>
  <c r="K40" i="1"/>
  <c r="Z40" i="1"/>
  <c r="Z44" i="1"/>
  <c r="H47" i="1"/>
  <c r="H49" i="1"/>
  <c r="J50" i="1"/>
  <c r="F50" i="1"/>
  <c r="J40" i="1"/>
  <c r="AB45" i="1"/>
  <c r="T46" i="1"/>
  <c r="D64" i="1" s="1"/>
  <c r="X40" i="1"/>
  <c r="H58" i="1" s="1"/>
  <c r="R45" i="1"/>
  <c r="J41" i="1"/>
  <c r="J59" i="1" s="1"/>
  <c r="E50" i="1"/>
  <c r="L46" i="1"/>
  <c r="L64" i="1" s="1"/>
  <c r="Y50" i="1"/>
  <c r="L43" i="1"/>
  <c r="L61" i="1" s="1"/>
  <c r="K46" i="1"/>
  <c r="AA46" i="1"/>
  <c r="K48" i="1"/>
  <c r="W50" i="1"/>
  <c r="R44" i="1"/>
  <c r="J49" i="1"/>
  <c r="T48" i="1"/>
  <c r="E48" i="1"/>
  <c r="L47" i="1"/>
  <c r="K47" i="1"/>
  <c r="T47" i="1"/>
  <c r="D65" i="1" s="1"/>
  <c r="J45" i="1"/>
  <c r="J63" i="1" s="1"/>
  <c r="V50" i="1"/>
  <c r="Y46" i="1"/>
  <c r="W48" i="1"/>
  <c r="G66" i="1" s="1"/>
  <c r="F40" i="1"/>
  <c r="Z46" i="1"/>
  <c r="J64" i="1" s="1"/>
  <c r="V48" i="1"/>
  <c r="F48" i="1"/>
  <c r="U46" i="1"/>
  <c r="E64" i="1" s="1"/>
  <c r="Z43" i="1"/>
  <c r="J61" i="1" s="1"/>
  <c r="W41" i="1"/>
  <c r="G59" i="1" s="1"/>
  <c r="C50" i="1"/>
  <c r="R48" i="1"/>
  <c r="AB48" i="1"/>
  <c r="L66" i="1" s="1"/>
  <c r="AA48" i="1"/>
  <c r="T50" i="1"/>
  <c r="Z49" i="1"/>
  <c r="S46" i="1"/>
  <c r="C64" i="1" s="1"/>
  <c r="C47" i="1"/>
  <c r="AB41" i="1"/>
  <c r="L59" i="1" s="1"/>
  <c r="G64" i="1"/>
  <c r="C61" i="1"/>
  <c r="F60" i="1"/>
  <c r="F61" i="1"/>
  <c r="I60" i="1"/>
  <c r="H65" i="1"/>
  <c r="F64" i="1"/>
  <c r="K61" i="1"/>
  <c r="L62" i="1"/>
  <c r="C67" i="1"/>
  <c r="I66" i="1"/>
  <c r="I67" i="1"/>
  <c r="K60" i="1"/>
  <c r="D67" i="1"/>
  <c r="H61" i="1"/>
  <c r="F65" i="1"/>
  <c r="I59" i="1"/>
  <c r="H62" i="1"/>
  <c r="G60" i="1"/>
  <c r="D62" i="1"/>
  <c r="G61" i="1" l="1"/>
  <c r="C63" i="1"/>
  <c r="C60" i="1"/>
  <c r="E60" i="1"/>
  <c r="L60" i="1"/>
  <c r="D59" i="1"/>
  <c r="G62" i="1"/>
  <c r="K59" i="1"/>
  <c r="G67" i="1"/>
  <c r="K64" i="1"/>
  <c r="B68" i="1"/>
  <c r="K65" i="1"/>
  <c r="F67" i="1"/>
  <c r="K68" i="1"/>
  <c r="C68" i="1"/>
  <c r="J58" i="1"/>
  <c r="I64" i="1"/>
  <c r="C58" i="1"/>
  <c r="B60" i="1"/>
  <c r="C62" i="1"/>
  <c r="J62" i="1"/>
  <c r="B61" i="1"/>
  <c r="E62" i="1"/>
  <c r="C66" i="1"/>
  <c r="E67" i="1"/>
  <c r="D66" i="1"/>
  <c r="D68" i="1"/>
  <c r="H67" i="1"/>
  <c r="I61" i="1"/>
  <c r="I68" i="1"/>
  <c r="H60" i="1"/>
  <c r="F68" i="1"/>
  <c r="I62" i="1"/>
  <c r="B62" i="1"/>
  <c r="E68" i="1"/>
  <c r="C65" i="1"/>
  <c r="B59" i="1"/>
  <c r="B64" i="1"/>
  <c r="J60" i="1"/>
  <c r="F59" i="1"/>
  <c r="E65" i="1"/>
  <c r="B63" i="1"/>
  <c r="F58" i="1"/>
  <c r="E66" i="1"/>
  <c r="B67" i="1"/>
  <c r="L65" i="1"/>
  <c r="J68" i="1"/>
  <c r="B66" i="1"/>
  <c r="J67" i="1"/>
  <c r="K66" i="1"/>
  <c r="F66" i="1"/>
  <c r="G68" i="1"/>
</calcChain>
</file>

<file path=xl/sharedStrings.xml><?xml version="1.0" encoding="utf-8"?>
<sst xmlns="http://schemas.openxmlformats.org/spreadsheetml/2006/main" count="323" uniqueCount="57">
  <si>
    <t>Gain</t>
  </si>
  <si>
    <t>C1</t>
  </si>
  <si>
    <t>C2</t>
  </si>
  <si>
    <t>C3</t>
  </si>
  <si>
    <t>C4</t>
  </si>
  <si>
    <t>C5</t>
  </si>
  <si>
    <t>xCompta</t>
  </si>
  <si>
    <t>xAtelier</t>
  </si>
  <si>
    <t>xStock</t>
  </si>
  <si>
    <t>xPerso</t>
  </si>
  <si>
    <t>xCom</t>
  </si>
  <si>
    <t>xCom2</t>
  </si>
  <si>
    <t>XCom3</t>
  </si>
  <si>
    <t>xStock90</t>
  </si>
  <si>
    <t>xPers2</t>
  </si>
  <si>
    <t>xPers3</t>
  </si>
  <si>
    <t>xStock2</t>
  </si>
  <si>
    <t>Gain Pourcentage</t>
  </si>
  <si>
    <t>Electre 2</t>
  </si>
  <si>
    <t>On remet toutes les valeurs sur une échelle de 1 à 10</t>
  </si>
  <si>
    <t>Evaluation</t>
  </si>
  <si>
    <t>Max</t>
  </si>
  <si>
    <t>Min</t>
  </si>
  <si>
    <t>a</t>
  </si>
  <si>
    <t>b</t>
  </si>
  <si>
    <t>C5 (abs)</t>
  </si>
  <si>
    <t xml:space="preserve">On évalue les valeurs de concordances : </t>
  </si>
  <si>
    <t xml:space="preserve">On évalue les valeurs de discordances : </t>
  </si>
  <si>
    <t>Indice</t>
  </si>
  <si>
    <t>Cconcf</t>
  </si>
  <si>
    <t>CconcF</t>
  </si>
  <si>
    <t>Cdisc</t>
  </si>
  <si>
    <t>Domine</t>
  </si>
  <si>
    <t>coefficient</t>
  </si>
  <si>
    <t>rang 1</t>
  </si>
  <si>
    <t>rang 2</t>
  </si>
  <si>
    <t>total</t>
  </si>
  <si>
    <t>r2 inversé</t>
  </si>
  <si>
    <t>rang final</t>
  </si>
  <si>
    <t>Matrice jugement</t>
  </si>
  <si>
    <t>c</t>
  </si>
  <si>
    <t>d</t>
  </si>
  <si>
    <t>e</t>
  </si>
  <si>
    <t>f</t>
  </si>
  <si>
    <t>g</t>
  </si>
  <si>
    <t>h</t>
  </si>
  <si>
    <t>g1</t>
  </si>
  <si>
    <t>g2</t>
  </si>
  <si>
    <t>g3</t>
  </si>
  <si>
    <t>g4</t>
  </si>
  <si>
    <t>dominé par h</t>
  </si>
  <si>
    <t>dominé par c et g</t>
  </si>
  <si>
    <t>dominé par d</t>
  </si>
  <si>
    <t>On a donc</t>
  </si>
  <si>
    <t>xCompta2</t>
  </si>
  <si>
    <t>xCompta3</t>
  </si>
  <si>
    <t>xCompta4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</si>
</sst>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7B3-351A-4CB2-B520-6B30F5F9E56E}">
  <dimension ref="A1:AE86"/>
  <sheetViews>
    <sheetView topLeftCell="A55" workbookViewId="0">
      <selection activeCell="O72" sqref="O72"/>
    </sheetView>
  </sheetViews>
  <sheetFormatPr baseColWidth="10" defaultRowHeight="15" x14ac:dyDescent="0.25"/>
  <cols>
    <col min="5" max="5" width="12" bestFit="1" customWidth="1"/>
    <col min="15" max="15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3"/>
      <c r="I1" s="3"/>
      <c r="J1" s="3"/>
      <c r="L1" s="1" t="s">
        <v>17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25">
      <c r="A2" s="1" t="s">
        <v>6</v>
      </c>
      <c r="B2" s="1">
        <v>10005.595950000001</v>
      </c>
      <c r="C2" s="1">
        <v>584.73609999999996</v>
      </c>
      <c r="D2" s="1">
        <v>2904.8117000000002</v>
      </c>
      <c r="E2" s="1">
        <v>6064.6192000000001</v>
      </c>
      <c r="F2" s="1">
        <v>38.765300000000003</v>
      </c>
      <c r="G2" s="1">
        <f>ABS(F2)</f>
        <v>38.765300000000003</v>
      </c>
      <c r="H2" s="3"/>
      <c r="I2" s="3"/>
      <c r="J2" s="3"/>
      <c r="L2" s="1" t="s">
        <v>6</v>
      </c>
      <c r="M2" s="1">
        <v>100</v>
      </c>
      <c r="N2" s="1">
        <v>93.940904585260498</v>
      </c>
      <c r="O2" s="1">
        <v>142.43990313654899</v>
      </c>
      <c r="P2" s="1">
        <v>155.89795792984299</v>
      </c>
      <c r="Q2" s="1">
        <v>3.8765299999999998</v>
      </c>
    </row>
    <row r="3" spans="1:17" x14ac:dyDescent="0.25">
      <c r="A3" s="1" t="s">
        <v>7</v>
      </c>
      <c r="B3" s="1">
        <v>9278.6834166666704</v>
      </c>
      <c r="C3" s="1">
        <v>622.45100000000002</v>
      </c>
      <c r="D3" s="1">
        <v>2977.451</v>
      </c>
      <c r="E3" s="1">
        <v>5191.5690000000004</v>
      </c>
      <c r="F3" s="1">
        <v>449.90199999999999</v>
      </c>
      <c r="G3" s="1">
        <f t="shared" ref="G3:G15" si="0">ABS(F3)</f>
        <v>449.90199999999999</v>
      </c>
      <c r="H3" s="3"/>
      <c r="I3" s="3"/>
      <c r="J3" s="3"/>
      <c r="L3" s="1" t="s">
        <v>7</v>
      </c>
      <c r="M3" s="1">
        <v>92.734940157829101</v>
      </c>
      <c r="N3" s="1">
        <v>100</v>
      </c>
      <c r="O3" s="1">
        <v>146.001832763831</v>
      </c>
      <c r="P3" s="1">
        <v>133.45520614911501</v>
      </c>
      <c r="Q3" s="1">
        <v>44.990200000000002</v>
      </c>
    </row>
    <row r="4" spans="1:17" x14ac:dyDescent="0.25">
      <c r="A4" s="1" t="s">
        <v>8</v>
      </c>
      <c r="B4" s="1">
        <v>8504.2045466666696</v>
      </c>
      <c r="C4" s="1">
        <v>450.22570000000002</v>
      </c>
      <c r="D4" s="1">
        <v>2039.3244</v>
      </c>
      <c r="E4" s="1">
        <v>4816.6359000000002</v>
      </c>
      <c r="F4" s="1">
        <v>211.80410000000001</v>
      </c>
      <c r="G4" s="1">
        <f t="shared" si="0"/>
        <v>211.80410000000001</v>
      </c>
      <c r="H4" s="3"/>
      <c r="I4" s="3"/>
      <c r="J4" s="3"/>
      <c r="L4" s="1" t="s">
        <v>8</v>
      </c>
      <c r="M4" s="1">
        <v>84.994482978964101</v>
      </c>
      <c r="N4" s="1">
        <v>72.331107187553698</v>
      </c>
      <c r="O4" s="1">
        <v>100</v>
      </c>
      <c r="P4" s="1">
        <v>123.817122912115</v>
      </c>
      <c r="Q4" s="1">
        <v>21.180409999999998</v>
      </c>
    </row>
    <row r="5" spans="1:17" x14ac:dyDescent="0.25">
      <c r="A5" s="1" t="s">
        <v>9</v>
      </c>
      <c r="B5" s="1">
        <v>8504.2050216666703</v>
      </c>
      <c r="C5" s="1">
        <v>591.67219999999998</v>
      </c>
      <c r="D5" s="1">
        <v>2846.6754000000001</v>
      </c>
      <c r="E5" s="1">
        <v>3890.1210000000001</v>
      </c>
      <c r="F5" s="1">
        <v>-544.97019999999998</v>
      </c>
      <c r="G5" s="1">
        <f t="shared" si="0"/>
        <v>544.97019999999998</v>
      </c>
      <c r="H5" s="3"/>
      <c r="I5" s="3"/>
      <c r="J5" s="3"/>
      <c r="L5" s="1" t="s">
        <v>9</v>
      </c>
      <c r="M5" s="1">
        <v>84.994487726307497</v>
      </c>
      <c r="N5" s="1">
        <v>95.055225230580405</v>
      </c>
      <c r="O5" s="1">
        <v>139.589140403557</v>
      </c>
      <c r="P5" s="1">
        <v>100</v>
      </c>
      <c r="Q5" s="1">
        <v>-54.497019999999999</v>
      </c>
    </row>
    <row r="6" spans="1:17" x14ac:dyDescent="0.25">
      <c r="A6" s="1" t="s">
        <v>10</v>
      </c>
      <c r="B6" s="1">
        <v>9969.16182833333</v>
      </c>
      <c r="C6" s="1">
        <v>587.36479999999995</v>
      </c>
      <c r="D6" s="1">
        <v>2913.3546999999999</v>
      </c>
      <c r="E6" s="1">
        <v>5953.8234000000002</v>
      </c>
      <c r="F6" s="2">
        <v>7.1054273576010003E-15</v>
      </c>
      <c r="G6" s="1">
        <f t="shared" si="0"/>
        <v>7.1054273576010003E-15</v>
      </c>
      <c r="H6" s="3"/>
      <c r="I6" s="3"/>
      <c r="J6" s="3"/>
      <c r="L6" s="1" t="s">
        <v>10</v>
      </c>
      <c r="M6" s="1">
        <v>99.635862552828101</v>
      </c>
      <c r="N6" s="1">
        <v>94.363218952174606</v>
      </c>
      <c r="O6" s="1">
        <v>142.85881638056199</v>
      </c>
      <c r="P6" s="1">
        <v>153.049825442448</v>
      </c>
      <c r="Q6" s="2">
        <v>7.1054273576010003E-16</v>
      </c>
    </row>
    <row r="7" spans="1:17" x14ac:dyDescent="0.25">
      <c r="A7" s="1" t="s">
        <v>11</v>
      </c>
      <c r="B7" s="1">
        <v>9396.8648334602894</v>
      </c>
      <c r="C7" s="1">
        <v>611.81038086532601</v>
      </c>
      <c r="D7" s="1">
        <v>2953.0640341255298</v>
      </c>
      <c r="E7" s="1">
        <v>5057.13</v>
      </c>
      <c r="F7" s="2">
        <v>-4.2632564145605999E-14</v>
      </c>
      <c r="G7" s="1">
        <f t="shared" si="0"/>
        <v>4.2632564145605999E-14</v>
      </c>
      <c r="H7" s="3"/>
      <c r="I7" s="3"/>
      <c r="J7" s="3"/>
      <c r="L7" s="1" t="s">
        <v>11</v>
      </c>
      <c r="M7" s="1">
        <v>93.916093358340007</v>
      </c>
      <c r="N7" s="1">
        <v>98.290529032056497</v>
      </c>
      <c r="O7" s="1">
        <v>144.80599722758799</v>
      </c>
      <c r="P7" s="1">
        <v>129.99929822234299</v>
      </c>
      <c r="Q7" s="2">
        <v>-4.2632564145606002E-15</v>
      </c>
    </row>
    <row r="8" spans="1:17" x14ac:dyDescent="0.25">
      <c r="A8" s="1" t="s">
        <v>12</v>
      </c>
      <c r="B8" s="1">
        <v>9274.6248961359197</v>
      </c>
      <c r="C8" s="1">
        <v>553.40921966621602</v>
      </c>
      <c r="D8" s="1">
        <v>2651.0120000000002</v>
      </c>
      <c r="E8" s="1">
        <v>5057.13</v>
      </c>
      <c r="F8" s="2">
        <v>-2.2737367544323201E-13</v>
      </c>
      <c r="G8" s="1">
        <f t="shared" si="0"/>
        <v>2.2737367544323201E-13</v>
      </c>
      <c r="H8" s="3"/>
      <c r="I8" s="3"/>
      <c r="J8" s="3"/>
      <c r="L8" s="1" t="s">
        <v>12</v>
      </c>
      <c r="M8" s="1">
        <v>92.694377651097497</v>
      </c>
      <c r="N8" s="1">
        <v>88.908077851303304</v>
      </c>
      <c r="O8" s="1">
        <v>129.994619786827</v>
      </c>
      <c r="P8" s="1">
        <v>129.99929822234299</v>
      </c>
      <c r="Q8" s="2">
        <v>-2.2737367544323201E-14</v>
      </c>
    </row>
    <row r="9" spans="1:17" x14ac:dyDescent="0.25">
      <c r="A9" s="1" t="s">
        <v>16</v>
      </c>
      <c r="B9" s="1">
        <v>9418.89646125539</v>
      </c>
      <c r="C9" s="1">
        <v>520.34337006160399</v>
      </c>
      <c r="D9" s="1">
        <v>2509.5225873153199</v>
      </c>
      <c r="E9" s="1">
        <v>5717.3211611674196</v>
      </c>
      <c r="F9" s="1">
        <v>111.11686601606699</v>
      </c>
      <c r="G9" s="1">
        <f t="shared" si="0"/>
        <v>111.11686601606699</v>
      </c>
      <c r="H9" s="3"/>
      <c r="I9" s="3"/>
      <c r="J9" s="3"/>
      <c r="L9" s="1" t="s">
        <v>16</v>
      </c>
      <c r="M9" s="1">
        <v>94.136286417356203</v>
      </c>
      <c r="N9" s="1">
        <v>83.5958766331172</v>
      </c>
      <c r="O9" s="1">
        <v>123.05656654308299</v>
      </c>
      <c r="P9" s="1">
        <v>146.970265479337</v>
      </c>
      <c r="Q9" s="1">
        <v>11.111686601606699</v>
      </c>
    </row>
    <row r="10" spans="1:17" x14ac:dyDescent="0.25">
      <c r="A10" s="1" t="s">
        <v>13</v>
      </c>
      <c r="B10" s="1">
        <v>8947.1519525593503</v>
      </c>
      <c r="C10" s="1">
        <v>484.25878750765497</v>
      </c>
      <c r="D10" s="1">
        <v>2266.6726594863298</v>
      </c>
      <c r="E10" s="1">
        <v>5367.8095241525898</v>
      </c>
      <c r="F10" s="1">
        <v>211.924325492598</v>
      </c>
      <c r="G10" s="1">
        <f t="shared" si="0"/>
        <v>211.924325492598</v>
      </c>
      <c r="H10" s="3"/>
      <c r="I10" s="3"/>
      <c r="J10" s="3"/>
      <c r="L10" s="1" t="s">
        <v>13</v>
      </c>
      <c r="M10" s="1">
        <v>89.421479712653706</v>
      </c>
      <c r="N10" s="1">
        <v>77.798700220202903</v>
      </c>
      <c r="O10" s="1">
        <v>111.148214550188</v>
      </c>
      <c r="P10" s="1">
        <v>137.98566996123199</v>
      </c>
      <c r="Q10" s="1">
        <v>21.192432549259799</v>
      </c>
    </row>
    <row r="11" spans="1:17" x14ac:dyDescent="0.25">
      <c r="A11" s="1" t="s">
        <v>14</v>
      </c>
      <c r="B11" s="1">
        <v>9456.6921039997305</v>
      </c>
      <c r="C11" s="1">
        <v>597.74637033820102</v>
      </c>
      <c r="D11" s="1">
        <v>2900.3210251483401</v>
      </c>
      <c r="E11" s="1">
        <v>5099.0143368729096</v>
      </c>
      <c r="F11" s="1">
        <v>-264.07779248959298</v>
      </c>
      <c r="G11" s="1">
        <f t="shared" si="0"/>
        <v>264.07779248959298</v>
      </c>
      <c r="H11" s="3"/>
      <c r="I11" s="3"/>
      <c r="J11" s="3"/>
      <c r="L11" s="1" t="s">
        <v>14</v>
      </c>
      <c r="M11" s="1">
        <v>94.514031460562094</v>
      </c>
      <c r="N11" s="1">
        <v>96.031072379705606</v>
      </c>
      <c r="O11" s="1">
        <v>142.21969908996999</v>
      </c>
      <c r="P11" s="1">
        <v>131.07598290317699</v>
      </c>
      <c r="Q11" s="1">
        <v>-26.407779248959301</v>
      </c>
    </row>
    <row r="12" spans="1:17" x14ac:dyDescent="0.25">
      <c r="A12" s="1" t="s">
        <v>15</v>
      </c>
      <c r="B12" s="1">
        <v>8992.6401052387992</v>
      </c>
      <c r="C12" s="1">
        <v>604.88795180330203</v>
      </c>
      <c r="D12" s="1">
        <v>2875.9223752224402</v>
      </c>
      <c r="E12" s="1">
        <v>4436.0137299316302</v>
      </c>
      <c r="F12" s="1">
        <v>-422.63223879332202</v>
      </c>
      <c r="G12" s="1">
        <f t="shared" si="0"/>
        <v>422.63223879332202</v>
      </c>
      <c r="H12" s="3"/>
      <c r="I12" s="3"/>
      <c r="J12" s="3"/>
      <c r="L12" s="1" t="s">
        <v>15</v>
      </c>
      <c r="M12" s="1">
        <v>89.876106832385204</v>
      </c>
      <c r="N12" s="1">
        <v>97.178404694233294</v>
      </c>
      <c r="O12" s="1">
        <v>141.02329061636499</v>
      </c>
      <c r="P12" s="1">
        <v>114.03279563621901</v>
      </c>
      <c r="Q12" s="1">
        <v>-42.263223879332202</v>
      </c>
    </row>
    <row r="13" spans="1:17" x14ac:dyDescent="0.25">
      <c r="A13" s="1" t="s">
        <v>54</v>
      </c>
      <c r="B13" s="1">
        <v>9004.4549999999999</v>
      </c>
      <c r="C13" s="1">
        <v>604.65971816335605</v>
      </c>
      <c r="D13" s="1">
        <v>2876.3462376966199</v>
      </c>
      <c r="E13" s="1">
        <v>4452.7399952590904</v>
      </c>
      <c r="F13" s="1">
        <v>-419.599991862612</v>
      </c>
      <c r="G13" s="1">
        <f t="shared" si="0"/>
        <v>419.599991862612</v>
      </c>
      <c r="H13" s="3"/>
      <c r="I13" s="3"/>
      <c r="J13" s="3"/>
      <c r="L13" s="1" t="s">
        <v>54</v>
      </c>
      <c r="M13" s="3">
        <v>89.994189701414101</v>
      </c>
      <c r="N13" s="3">
        <v>97.141737769455901</v>
      </c>
      <c r="O13" s="3">
        <v>141.044075071951</v>
      </c>
      <c r="P13" s="3">
        <v>114.462763375717</v>
      </c>
      <c r="Q13" s="3">
        <v>-41.9599991862612</v>
      </c>
    </row>
    <row r="14" spans="1:17" x14ac:dyDescent="0.25">
      <c r="A14" s="1" t="s">
        <v>55</v>
      </c>
      <c r="B14" s="1">
        <v>9428.4284024974295</v>
      </c>
      <c r="C14" s="1">
        <v>588.19949173914995</v>
      </c>
      <c r="D14" s="1">
        <v>2850.3107207878902</v>
      </c>
      <c r="E14" s="1">
        <v>5057.1559999999999</v>
      </c>
      <c r="F14" s="1">
        <v>-289.33773795388601</v>
      </c>
      <c r="G14" s="1">
        <f t="shared" si="0"/>
        <v>289.33773795388601</v>
      </c>
      <c r="H14" s="3"/>
      <c r="I14" s="3"/>
      <c r="J14" s="3"/>
      <c r="L14" s="1" t="s">
        <v>55</v>
      </c>
      <c r="M14" s="3">
        <v>94.231552519342202</v>
      </c>
      <c r="N14" s="3">
        <v>94.497316534016406</v>
      </c>
      <c r="O14" s="3">
        <v>139.76740143882401</v>
      </c>
      <c r="P14" s="3">
        <v>129.99996658201599</v>
      </c>
      <c r="Q14" s="3">
        <v>-28.9337737953886</v>
      </c>
    </row>
    <row r="15" spans="1:17" x14ac:dyDescent="0.25">
      <c r="A15" s="1" t="s">
        <v>56</v>
      </c>
      <c r="B15" s="1">
        <v>9252.1714331186304</v>
      </c>
      <c r="C15" s="1">
        <v>532.54300805153002</v>
      </c>
      <c r="D15" s="1">
        <v>2549.0500000000002</v>
      </c>
      <c r="E15" s="1">
        <v>5057.1559999999999</v>
      </c>
      <c r="F15" s="1">
        <v>-103.605468599034</v>
      </c>
      <c r="G15" s="1">
        <f t="shared" si="0"/>
        <v>103.605468599034</v>
      </c>
      <c r="I15" s="3"/>
      <c r="J15" s="3"/>
      <c r="K15" s="3"/>
      <c r="L15" s="1" t="s">
        <v>56</v>
      </c>
      <c r="M15" s="3">
        <v>92.4699685991081</v>
      </c>
      <c r="N15" s="3">
        <v>85.555812112363796</v>
      </c>
      <c r="O15">
        <v>124.994826718103</v>
      </c>
      <c r="P15">
        <v>129.99996658201599</v>
      </c>
      <c r="Q15">
        <v>-10.360546859903399</v>
      </c>
    </row>
    <row r="16" spans="1:17" x14ac:dyDescent="0.25">
      <c r="A16" s="3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</row>
    <row r="18" spans="1:15" x14ac:dyDescent="0.25">
      <c r="A18" t="s">
        <v>18</v>
      </c>
      <c r="J18" s="3"/>
      <c r="K18" s="1" t="s">
        <v>1</v>
      </c>
      <c r="L18" s="1" t="s">
        <v>2</v>
      </c>
      <c r="M18" s="1" t="s">
        <v>3</v>
      </c>
      <c r="N18" s="1" t="s">
        <v>4</v>
      </c>
      <c r="O18" s="1" t="s">
        <v>5</v>
      </c>
    </row>
    <row r="19" spans="1:15" x14ac:dyDescent="0.25">
      <c r="A19" t="s">
        <v>19</v>
      </c>
      <c r="J19" s="1" t="s">
        <v>21</v>
      </c>
      <c r="K19" s="1">
        <f xml:space="preserve"> MAX(B2:B15)</f>
        <v>10005.595950000001</v>
      </c>
      <c r="L19" s="1">
        <f xml:space="preserve"> MAX(C2:C15)</f>
        <v>622.45100000000002</v>
      </c>
      <c r="M19" s="1">
        <f t="shared" ref="M19:N19" si="1" xml:space="preserve"> MAX(D2:D15)</f>
        <v>2977.451</v>
      </c>
      <c r="N19" s="1">
        <f t="shared" si="1"/>
        <v>6064.6192000000001</v>
      </c>
      <c r="O19" s="1">
        <f xml:space="preserve"> MAX(G2:G15)</f>
        <v>544.97019999999998</v>
      </c>
    </row>
    <row r="20" spans="1:15" x14ac:dyDescent="0.25">
      <c r="A20" s="1" t="s">
        <v>20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J20" s="1" t="s">
        <v>22</v>
      </c>
      <c r="K20" s="1">
        <f>MIN(B2:B15)</f>
        <v>8504.2045466666696</v>
      </c>
      <c r="L20" s="1">
        <f t="shared" ref="L20:N20" si="2">MIN(C2:C15)</f>
        <v>450.22570000000002</v>
      </c>
      <c r="M20" s="1">
        <f t="shared" si="2"/>
        <v>2039.3244</v>
      </c>
      <c r="N20" s="1">
        <f t="shared" si="2"/>
        <v>3890.1210000000001</v>
      </c>
      <c r="O20" s="1">
        <f xml:space="preserve"> MIN(G3:G16)</f>
        <v>7.1054273576010003E-15</v>
      </c>
    </row>
    <row r="21" spans="1:15" x14ac:dyDescent="0.25">
      <c r="A21" s="1" t="s">
        <v>6</v>
      </c>
      <c r="B21" s="1">
        <f t="shared" ref="B21:B31" si="3">B2 * K$21 + K$22</f>
        <v>10</v>
      </c>
      <c r="C21" s="1">
        <f t="shared" ref="C21:C31" si="4">C2 * L$21 + L$22</f>
        <v>7.8101417155319162</v>
      </c>
      <c r="D21" s="1">
        <f t="shared" ref="D21:D31" si="5">ABS(10 - (D2 * M$21 + M$22))</f>
        <v>0.77430167740686429</v>
      </c>
      <c r="E21" s="1">
        <f t="shared" ref="E21:E31" si="6">ABS(10 - (E2 * N$21 + N$22))</f>
        <v>3.5527136788005009E-15</v>
      </c>
      <c r="F21" s="1">
        <f t="shared" ref="F21:F31" si="7">ABS(10 - (G2 * O$21 + O$22))</f>
        <v>9.2886711970672895</v>
      </c>
      <c r="J21" s="1" t="s">
        <v>23</v>
      </c>
      <c r="K21" s="1">
        <f xml:space="preserve">  10 / (  K19 - K20 )</f>
        <v>6.6604883828416664E-3</v>
      </c>
      <c r="L21" s="1">
        <f t="shared" ref="L21:M21" si="8" xml:space="preserve">  10 / (  L19 - L20 )</f>
        <v>5.8063478478481381E-2</v>
      </c>
      <c r="M21" s="1">
        <f t="shared" si="8"/>
        <v>1.0659542112972811E-2</v>
      </c>
      <c r="N21" s="1">
        <f xml:space="preserve">  10 / (  N19 - N20 )</f>
        <v>4.5987621419967149E-3</v>
      </c>
      <c r="O21" s="1">
        <f t="shared" ref="O21" si="9" xml:space="preserve">  10 / (  O19 - O20 )</f>
        <v>1.8349627190624367E-2</v>
      </c>
    </row>
    <row r="22" spans="1:15" x14ac:dyDescent="0.25">
      <c r="A22" s="1" t="s">
        <v>7</v>
      </c>
      <c r="B22" s="1">
        <f t="shared" si="3"/>
        <v>5.1584075163913425</v>
      </c>
      <c r="C22" s="1">
        <f t="shared" si="4"/>
        <v>9.9999999999999964</v>
      </c>
      <c r="D22" s="1">
        <f t="shared" si="5"/>
        <v>0</v>
      </c>
      <c r="E22" s="1">
        <f t="shared" si="6"/>
        <v>4.0149502078226575</v>
      </c>
      <c r="F22" s="1">
        <f t="shared" si="7"/>
        <v>1.7444660276837158</v>
      </c>
      <c r="J22" s="1" t="s">
        <v>24</v>
      </c>
      <c r="K22" s="1">
        <f xml:space="preserve"> - ( K21 * K20 )</f>
        <v>-56.642155588382636</v>
      </c>
      <c r="L22" s="1">
        <f t="shared" ref="L22:M22" si="10" xml:space="preserve"> - ( L21 * L20 )</f>
        <v>-26.141670242409216</v>
      </c>
      <c r="M22" s="1">
        <f t="shared" si="10"/>
        <v>-21.738264323813009</v>
      </c>
      <c r="N22" s="1">
        <f xml:space="preserve"> - ( N21 * N20 )</f>
        <v>-17.889741182586402</v>
      </c>
      <c r="O22" s="1">
        <f t="shared" ref="O22" si="11" xml:space="preserve"> - ( O21 * O20 )</f>
        <v>-1.3038194304204157E-16</v>
      </c>
    </row>
    <row r="23" spans="1:15" x14ac:dyDescent="0.25">
      <c r="A23" s="1" t="s">
        <v>8</v>
      </c>
      <c r="B23" s="1">
        <f t="shared" si="3"/>
        <v>0</v>
      </c>
      <c r="C23" s="1">
        <f t="shared" si="4"/>
        <v>0</v>
      </c>
      <c r="D23" s="1">
        <f t="shared" si="5"/>
        <v>10</v>
      </c>
      <c r="E23" s="1">
        <f t="shared" si="6"/>
        <v>5.7391783538841246</v>
      </c>
      <c r="F23" s="1">
        <f t="shared" si="7"/>
        <v>6.1134737275542772</v>
      </c>
      <c r="J23" s="7" t="s">
        <v>33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</row>
    <row r="24" spans="1:15" x14ac:dyDescent="0.25">
      <c r="A24" s="1" t="s">
        <v>9</v>
      </c>
      <c r="B24" s="1">
        <f t="shared" si="3"/>
        <v>3.1637319821697929E-6</v>
      </c>
      <c r="C24" s="1">
        <f t="shared" si="4"/>
        <v>8.2128758086065154</v>
      </c>
      <c r="D24" s="1">
        <f t="shared" si="5"/>
        <v>1.3940080155492858</v>
      </c>
      <c r="E24" s="1">
        <f t="shared" si="6"/>
        <v>10</v>
      </c>
      <c r="F24" s="1">
        <f t="shared" si="7"/>
        <v>0</v>
      </c>
    </row>
    <row r="25" spans="1:15" x14ac:dyDescent="0.25">
      <c r="A25" s="1" t="s">
        <v>10</v>
      </c>
      <c r="B25" s="1">
        <f t="shared" si="3"/>
        <v>9.7573309559001018</v>
      </c>
      <c r="C25" s="1">
        <f t="shared" si="4"/>
        <v>7.9627731814082985</v>
      </c>
      <c r="D25" s="1">
        <f t="shared" si="5"/>
        <v>0.68323720913573993</v>
      </c>
      <c r="E25" s="1">
        <f t="shared" si="6"/>
        <v>0.50952353053223831</v>
      </c>
      <c r="F25" s="1">
        <f t="shared" si="7"/>
        <v>10</v>
      </c>
    </row>
    <row r="26" spans="1:15" x14ac:dyDescent="0.25">
      <c r="A26" s="1" t="s">
        <v>11</v>
      </c>
      <c r="B26" s="1">
        <f t="shared" si="3"/>
        <v>5.9455534700130102</v>
      </c>
      <c r="C26" s="1">
        <f t="shared" si="4"/>
        <v>9.3821686398761379</v>
      </c>
      <c r="D26" s="1">
        <f t="shared" si="5"/>
        <v>0.25995388974654787</v>
      </c>
      <c r="E26" s="1">
        <f t="shared" si="6"/>
        <v>4.6332031914305531</v>
      </c>
      <c r="F26" s="1">
        <f t="shared" si="7"/>
        <v>10</v>
      </c>
    </row>
    <row r="27" spans="1:15" x14ac:dyDescent="0.25">
      <c r="A27" s="1" t="s">
        <v>12</v>
      </c>
      <c r="B27" s="1">
        <f t="shared" si="3"/>
        <v>5.131375787544755</v>
      </c>
      <c r="C27" s="1">
        <f t="shared" si="4"/>
        <v>5.9911940734732916</v>
      </c>
      <c r="D27" s="1">
        <f t="shared" si="5"/>
        <v>3.4796902678167285</v>
      </c>
      <c r="E27" s="1">
        <f t="shared" si="6"/>
        <v>4.6332031914305531</v>
      </c>
      <c r="F27" s="1">
        <f t="shared" si="7"/>
        <v>9.9999999999999964</v>
      </c>
    </row>
    <row r="28" spans="1:15" x14ac:dyDescent="0.25">
      <c r="A28" s="1" t="s">
        <v>16</v>
      </c>
      <c r="B28" s="1">
        <f t="shared" si="3"/>
        <v>6.092294870997371</v>
      </c>
      <c r="C28" s="1">
        <f t="shared" si="4"/>
        <v>4.0712758265832001</v>
      </c>
      <c r="D28" s="1">
        <f t="shared" si="5"/>
        <v>4.9879026208688693</v>
      </c>
      <c r="E28" s="1">
        <f t="shared" si="6"/>
        <v>1.597141072972974</v>
      </c>
      <c r="F28" s="1">
        <f t="shared" si="7"/>
        <v>7.9610469340146128</v>
      </c>
    </row>
    <row r="29" spans="1:15" x14ac:dyDescent="0.25">
      <c r="A29" s="1" t="s">
        <v>13</v>
      </c>
      <c r="B29" s="1">
        <f t="shared" si="3"/>
        <v>2.9502460511580466</v>
      </c>
      <c r="C29" s="1">
        <f t="shared" si="4"/>
        <v>1.976079444056996</v>
      </c>
      <c r="D29" s="1">
        <f t="shared" si="5"/>
        <v>7.5765716536943977</v>
      </c>
      <c r="E29" s="1">
        <f t="shared" si="6"/>
        <v>3.2044619574640727</v>
      </c>
      <c r="F29" s="1">
        <f t="shared" si="7"/>
        <v>6.1112676345862944</v>
      </c>
    </row>
    <row r="30" spans="1:15" x14ac:dyDescent="0.25">
      <c r="A30" s="1" t="s">
        <v>14</v>
      </c>
      <c r="B30" s="1">
        <f t="shared" si="3"/>
        <v>6.3440323104180862</v>
      </c>
      <c r="C30" s="1">
        <f t="shared" si="4"/>
        <v>8.5655632673132835</v>
      </c>
      <c r="D30" s="1">
        <f t="shared" si="5"/>
        <v>0.82217021510380306</v>
      </c>
      <c r="E30" s="1">
        <f t="shared" si="6"/>
        <v>4.4405870886767822</v>
      </c>
      <c r="F30" s="1">
        <f t="shared" si="7"/>
        <v>5.154270958492905</v>
      </c>
    </row>
    <row r="31" spans="1:15" x14ac:dyDescent="0.25">
      <c r="A31" s="1" t="s">
        <v>15</v>
      </c>
      <c r="B31" s="1">
        <f t="shared" si="3"/>
        <v>3.2532193636364468</v>
      </c>
      <c r="C31" s="1">
        <f t="shared" si="4"/>
        <v>8.9802283290144977</v>
      </c>
      <c r="D31" s="1">
        <f t="shared" si="5"/>
        <v>1.0822486514886123</v>
      </c>
      <c r="E31" s="1">
        <f t="shared" si="6"/>
        <v>7.489569179999183</v>
      </c>
      <c r="F31" s="1">
        <f t="shared" si="7"/>
        <v>2.2448559794036074</v>
      </c>
    </row>
    <row r="32" spans="1:15" x14ac:dyDescent="0.25">
      <c r="A32" s="1" t="s">
        <v>54</v>
      </c>
      <c r="B32" s="1">
        <f t="shared" ref="B32:C32" si="12">B13 * K$21 + K$22</f>
        <v>3.3319123329379181</v>
      </c>
      <c r="C32" s="1">
        <f t="shared" si="12"/>
        <v>8.9669762899734273</v>
      </c>
      <c r="D32" s="1">
        <f t="shared" ref="D32:E32" si="13">ABS(10 - (D13 * M$21 + M$22))</f>
        <v>1.077730471594986</v>
      </c>
      <c r="E32" s="1">
        <f t="shared" si="13"/>
        <v>7.4126490642342659</v>
      </c>
      <c r="F32" s="1">
        <f t="shared" ref="F32:F34" si="14">ABS(10 - (G13 * O$21 + O$22))</f>
        <v>2.3004965801320516</v>
      </c>
    </row>
    <row r="33" spans="1:31" x14ac:dyDescent="0.25">
      <c r="A33" s="1" t="s">
        <v>55</v>
      </c>
      <c r="B33" s="1">
        <f t="shared" ref="B33:C33" si="15">B14 * K$21 + K$22</f>
        <v>6.1557822549059011</v>
      </c>
      <c r="C33" s="1">
        <f t="shared" si="15"/>
        <v>8.0112382872406052</v>
      </c>
      <c r="D33" s="1">
        <f t="shared" ref="D33:E33" si="16">ABS(10 - (D14 * M$21 + M$22))</f>
        <v>1.3552571605166079</v>
      </c>
      <c r="E33" s="1">
        <f t="shared" si="16"/>
        <v>4.633083623614862</v>
      </c>
      <c r="F33" s="1">
        <f t="shared" si="14"/>
        <v>4.6907603763676251</v>
      </c>
    </row>
    <row r="34" spans="1:31" x14ac:dyDescent="0.25">
      <c r="A34" s="1" t="s">
        <v>56</v>
      </c>
      <c r="B34" s="1">
        <f t="shared" ref="B34:C34" si="17">B15 * K$21 + K$22</f>
        <v>4.9818247579635297</v>
      </c>
      <c r="C34" s="1">
        <f t="shared" si="17"/>
        <v>4.7796292444565331</v>
      </c>
      <c r="D34" s="1">
        <f t="shared" ref="D34:E34" si="18">ABS(10 - (D15 * M$21 + M$22))</f>
        <v>4.5665585007396636</v>
      </c>
      <c r="E34" s="1">
        <f t="shared" si="18"/>
        <v>4.633083623614862</v>
      </c>
      <c r="F34" s="1">
        <f t="shared" si="14"/>
        <v>8.0988782762977873</v>
      </c>
    </row>
    <row r="35" spans="1:31" x14ac:dyDescent="0.25">
      <c r="A35" s="3"/>
      <c r="B35" s="3"/>
      <c r="C35" s="3"/>
      <c r="D35" s="3"/>
      <c r="E35" s="3"/>
      <c r="F35" s="3"/>
    </row>
    <row r="38" spans="1:31" x14ac:dyDescent="0.25">
      <c r="A38" t="s">
        <v>26</v>
      </c>
      <c r="Q38" t="s">
        <v>27</v>
      </c>
    </row>
    <row r="39" spans="1:31" x14ac:dyDescent="0.25">
      <c r="A39" s="1" t="s">
        <v>20</v>
      </c>
      <c r="B39" s="1" t="s">
        <v>6</v>
      </c>
      <c r="C39" s="1" t="s">
        <v>7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12</v>
      </c>
      <c r="I39" s="1" t="s">
        <v>16</v>
      </c>
      <c r="J39" s="1" t="s">
        <v>13</v>
      </c>
      <c r="K39" s="1" t="s">
        <v>14</v>
      </c>
      <c r="L39" s="1" t="s">
        <v>15</v>
      </c>
      <c r="M39" s="1" t="s">
        <v>54</v>
      </c>
      <c r="N39" s="1" t="s">
        <v>55</v>
      </c>
      <c r="O39" s="1" t="s">
        <v>56</v>
      </c>
      <c r="Q39" s="1" t="s">
        <v>20</v>
      </c>
      <c r="R39" s="1" t="s">
        <v>6</v>
      </c>
      <c r="S39" s="1" t="s">
        <v>7</v>
      </c>
      <c r="T39" s="1" t="s">
        <v>8</v>
      </c>
      <c r="U39" s="1" t="s">
        <v>9</v>
      </c>
      <c r="V39" s="1" t="s">
        <v>10</v>
      </c>
      <c r="W39" s="1" t="s">
        <v>11</v>
      </c>
      <c r="X39" s="1" t="s">
        <v>12</v>
      </c>
      <c r="Y39" s="1" t="s">
        <v>16</v>
      </c>
      <c r="Z39" s="1" t="s">
        <v>13</v>
      </c>
      <c r="AA39" s="1" t="s">
        <v>14</v>
      </c>
      <c r="AB39" s="1" t="s">
        <v>15</v>
      </c>
      <c r="AC39" s="1" t="s">
        <v>54</v>
      </c>
      <c r="AD39" s="1" t="s">
        <v>55</v>
      </c>
      <c r="AE39" s="1" t="s">
        <v>56</v>
      </c>
    </row>
    <row r="40" spans="1:31" x14ac:dyDescent="0.25">
      <c r="A40" s="1" t="s">
        <v>6</v>
      </c>
      <c r="B40" s="4"/>
      <c r="C40" s="1">
        <f xml:space="preserve"> (IF($B21&gt;=$B$22,1,0)*$K$23 + IF($C21&gt;=$C$22,1,0) *$L$23+ IF($D21&gt;=$D$22,1,0) * $M$23+ IF($E21&gt;=$E$22,1,0) *$N$23+ IF($F21&gt;=$F$22,1,0) *$O$23) / SUM($K$23:$O$23)</f>
        <v>0.6</v>
      </c>
      <c r="D40" s="1">
        <f xml:space="preserve"> (IF($B21&gt;=$B$23,1,0)*$K$23 + IF($C21&gt;=$C$23,1,0) *$L$23+ IF($D21&gt;=$D$23,1,0) * $M$23+ IF($E21&gt;=$E$23,1,0) *$N$23+ IF($F21&gt;=$F$23,1,0) *$O$23) / SUM($K$23:$O$23)</f>
        <v>0.6</v>
      </c>
      <c r="E40" s="1">
        <f xml:space="preserve"> (IF($B21&gt;=$B$24,1,0)*$K$23 + IF($C21&gt;=$C$24,1,0) *$L$23+ IF($D21&gt;=$D$24,1,0) * $M$23+ IF($E21&gt;=$E$24,1,0) *$N$23+ IF($F21&gt;=$F$24,1,0) *$O$23) / SUM($K$23:$O$23)</f>
        <v>0.4</v>
      </c>
      <c r="F40" s="1">
        <f xml:space="preserve"> (IF($B21&gt;=$B$25,1,0)*$K$23 + IF($C21&gt;=$C$25,1,0) *$L$23+ IF($D21&gt;=$D$25,1,0) * $M$23+ IF($E21&gt;=$E$25,1,0) *$N$23+ IF($F21&gt;=$F$25,1,0) *$O$23) / SUM($K$23:$O$23)</f>
        <v>0.4</v>
      </c>
      <c r="G40" s="1">
        <f xml:space="preserve"> (IF($B21&gt;=$B$26,1,0)*$K$23 + IF($C21&gt;=$C$26,1,0) *$L$23+ IF($D21&gt;=$D$26,1,0) * $M$23+ IF($E21&gt;=$E$26,1,0) *$N$23+ IF($F21&gt;=$F$26,1,0) *$O$23) / SUM($K$23:$O$23)</f>
        <v>0.4</v>
      </c>
      <c r="H40" s="1">
        <f t="shared" ref="H40:H45" si="19" xml:space="preserve"> (IF($B21&gt;=$B$27,1,0)*$K$23 + IF($C21&gt;=$C$27,1,0) *$L$23+ IF($D21&gt;=$D$27,1,0) * $M$23+ IF($E21&gt;=$E$27,1,0) *$N$23+ IF($F21&gt;=$F$27,1,0) *$O$23) / SUM($K$23:$O$23)</f>
        <v>0.4</v>
      </c>
      <c r="I40" s="1">
        <f t="shared" ref="I40:I46" si="20" xml:space="preserve"> (IF($B21&gt;=$B$28,1,0)*$K$23 + IF($C21&gt;=$C$28,1,0) *$L$23+ IF($D21&gt;=$D$28,1,0) * $M$23+ IF($E21&gt;=$E$28,1,0) *$N$23+ IF($F21&gt;=$F$28,1,0) *$O$23) / SUM($K$23:$O$23)</f>
        <v>0.6</v>
      </c>
      <c r="J40" s="1">
        <f t="shared" ref="J40:J47" si="21" xml:space="preserve"> (IF($B21&gt;=$B$29,1,0)*$K$23 + IF($C21&gt;=$C$29,1,0) *$L$23+ IF($D21&gt;=$D$29,1,0) * $M$23+ IF($E21&gt;=$E$29,1,0) *$N$23+ IF($F21&gt;=$F$29,1,0) *$O$23) / SUM($K$23:$O$23)</f>
        <v>0.6</v>
      </c>
      <c r="K40" s="1">
        <f t="shared" ref="K40:K48" si="22" xml:space="preserve"> (IF($B21&gt;=$B$30,1,0)*$K$23 + IF($C21&gt;=$C$30,1,0) *$L$23+ IF($D21&gt;=$D$30,1,0) * $M$23+ IF($E21&gt;=$E$30,1,0) *$N$23+ IF($F21&gt;=$F$30,1,0) *$O$23) / SUM($K$23:$O$23)</f>
        <v>0.4</v>
      </c>
      <c r="L40" s="1">
        <f t="shared" ref="L40:L49" si="23" xml:space="preserve"> (IF($B21&gt;=$B$31,1,0)*$K$23 + IF($C21&gt;=$C$31,1,0) *$L$23+ IF($D21&gt;=$D$31,1,0) * $M$23+ IF($E21&gt;=$E$31,1,0) *$N$23+ IF($F21&gt;=$F$31,1,0) *$O$23) / SUM($K$23:$O$23)</f>
        <v>0.4</v>
      </c>
      <c r="M40" s="1">
        <f xml:space="preserve"> (IF($B21&gt;=$B$32,1,0)*$K$23 + IF($C21&gt;=$C$32,1,0) *$L$23+ IF($D21&gt;=$D$32,1,0) * $M$23+ IF($E21&gt;=$E$32,1,0) *$N$23+ IF($F21&gt;=$F$32,1,0) *$O$23) / SUM($K$23:$O$23)</f>
        <v>0.4</v>
      </c>
      <c r="N40" s="1">
        <f xml:space="preserve"> (IF($B21&gt;=$B$33,1,0)*$K$23 + IF($C21&gt;=$C$33,1,0) *$L$23+ IF($D21&gt;=$D$33,1,0) * $M$23+ IF($E21&gt;=$E$33,1,0) *$N$23+ IF($F21&gt;=$F$33,1,0) *$O$23) / SUM($K$23:$O$23)</f>
        <v>0.4</v>
      </c>
      <c r="O40" s="1">
        <f xml:space="preserve"> (IF($B21&gt;=$B$34,1,0)*$K$23 + IF($C21&gt;=$C$34,1,0) *$L$23+ IF($D21&gt;=$D$34,1,0) * $M$23+ IF($E21&gt;=$E$34,1,0) *$N$23+ IF($F21&gt;=$F$34,1,0) *$O$23) / SUM($K$23:$O$23)</f>
        <v>0.6</v>
      </c>
      <c r="Q40" s="1" t="s">
        <v>6</v>
      </c>
      <c r="R40" s="4"/>
      <c r="S40" s="1">
        <f xml:space="preserve"> MAX($B21-$B$22,$C21-$C$22,$D21-$D$22,$E21-$E$22,$F21-$F$22,0)/10</f>
        <v>0.75442051693835732</v>
      </c>
      <c r="T40" s="1">
        <f xml:space="preserve"> MAX($B21-$B$23,$C21-$C$23,$D21-$D$23,$E21-$E$23,$F21-$F$23,0)/10</f>
        <v>1</v>
      </c>
      <c r="U40" s="1">
        <f xml:space="preserve"> MAX($B21-$B$24,$C21-$C$24,$D21-$D$24,$E21-$E$24,$F21-$F$24,0)/10</f>
        <v>0.99999968362680181</v>
      </c>
      <c r="V40" s="1">
        <f xml:space="preserve"> MAX($B21-$B$25,$C21-$C$25,$D21-$D$25,$E21-$E$25,$F21-$F$25,0)/10</f>
        <v>2.4266904409989819E-2</v>
      </c>
      <c r="W40" s="1">
        <f xml:space="preserve"> MAX($B21-$B$26,$C21-$C$26,$D21-$D$26,$E21-$E$26,$F21-$F$26,0)/10</f>
        <v>0.40544465299869897</v>
      </c>
      <c r="X40" s="1">
        <f t="shared" ref="X40:X45" si="24" xml:space="preserve"> MAX($B21-$B$27,$C21-$C$27,$D21-$D$27,$E21-$E$27,$F21-$F$27,0)/10</f>
        <v>0.48686242124552448</v>
      </c>
      <c r="Y40" s="1">
        <f t="shared" ref="Y40:Y46" si="25" xml:space="preserve"> MAX($B21-$B$28,$C21-$C$28,$D21-$D$28,$E21-$E$28,$F21-$F$28,0)/10</f>
        <v>0.39077051290026288</v>
      </c>
      <c r="Z40" s="1">
        <f t="shared" ref="Z40:Z47" si="26" xml:space="preserve"> MAX($B21-$B$29,$C21-$C$29,$D21-$D$29,$E21-$E$29,$F21-$F$29,0)/10</f>
        <v>0.70497539488419536</v>
      </c>
      <c r="AA40" s="1">
        <f t="shared" ref="AA40:AA48" si="27" xml:space="preserve"> MAX($B21-$B$30,$C21-$C$30,$D21-$D$30,$E21-$E$30,$F21-$F$30,0)/10</f>
        <v>0.41344002385743844</v>
      </c>
      <c r="AB40" s="1">
        <f t="shared" ref="AB40:AB49" si="28" xml:space="preserve"> MAX($B21-$B$31,$C21-$C$31,$D21-$D$31,$E21-$E$31,$F21-$F$31,0)/10</f>
        <v>0.70438152176636826</v>
      </c>
      <c r="AC40" s="1">
        <f xml:space="preserve"> MAX($B21-$B$32,$C21-$C$32,$D21-$D$32,$E21-$E$32,$F21-$F$32,0)/10</f>
        <v>0.69881746169352377</v>
      </c>
      <c r="AD40" s="1">
        <f xml:space="preserve"> MAX($B21-$B$33,$C21-$C$33,$D21-$D$33,$E21-$E$33,$F21-$F$33,0)/10</f>
        <v>0.45979108206996644</v>
      </c>
      <c r="AE40" s="1">
        <f xml:space="preserve"> MAX($B21-$B$34,$C21-$C$34,$D21-$D$34,$E21-$E$34,$F21-$F$31,0)/10</f>
        <v>0.70438152176636826</v>
      </c>
    </row>
    <row r="41" spans="1:31" x14ac:dyDescent="0.25">
      <c r="A41" s="1" t="s">
        <v>7</v>
      </c>
      <c r="B41" s="1">
        <f t="shared" ref="B41:B50" si="29" xml:space="preserve"> (IF($B22&gt;=$B$21,1,0)*$K$23 + IF($C22&gt;=$C$21,1,0) *$L$23+ IF($D22&gt;=$D$21,1,0) * $M$23+ IF($E22&gt;=$E$21,1,0) *$N$23+ IF($F22&gt;=$F$21,1,0) *$O$23) / SUM($K$23:$O$23)</f>
        <v>0.4</v>
      </c>
      <c r="C41" s="4"/>
      <c r="D41" s="1">
        <f xml:space="preserve"> (IF($B22&gt;=$B$23,1,0)*$K$23 + IF($C22&gt;=$C$23,1,0) *$L$23+ IF($D22&gt;=$D$23,1,0) * $M$23+ IF($E22&gt;=$E$23,1,0) *$N$23+ IF($F22&gt;=$F$23,1,0) *$O$23) / SUM($K$23:$O$23)</f>
        <v>0.4</v>
      </c>
      <c r="E41" s="1">
        <f xml:space="preserve"> (IF($B22&gt;=$B$24,1,0)*$K$23 + IF($C22&gt;=$C$24,1,0) *$L$23+ IF($D22&gt;=$D$24,1,0) * $M$23+ IF($E22&gt;=$E$24,1,0) *$N$23+ IF($F22&gt;=$F$24,1,0) *$O$23) / SUM($K$23:$O$23)</f>
        <v>0.6</v>
      </c>
      <c r="F41" s="1">
        <f xml:space="preserve"> (IF($B22&gt;=$B$25,1,0)*$K$23 + IF($C22&gt;=$C$25,1,0) *$L$23+ IF($D22&gt;=$D$25,1,0) * $M$23+ IF($E22&gt;=$E$25,1,0) *$N$23+ IF($F22&gt;=$F$25,1,0) *$O$23) / SUM($K$23:$O$23)</f>
        <v>0.4</v>
      </c>
      <c r="G41" s="1">
        <f xml:space="preserve"> (IF($B22&gt;=$B$26,1,0)*$K$23 + IF($C22&gt;=$C$26,1,0) *$L$23+ IF($D22&gt;=$D$26,1,0) * $M$23+ IF($E22&gt;=$E$26,1,0) *$N$23+ IF($F22&gt;=$F$26,1,0) *$O$23) / SUM($K$23:$O$23)</f>
        <v>0.2</v>
      </c>
      <c r="H41" s="1">
        <f t="shared" si="19"/>
        <v>0.4</v>
      </c>
      <c r="I41" s="1">
        <f t="shared" si="20"/>
        <v>0.4</v>
      </c>
      <c r="J41" s="1">
        <f t="shared" si="21"/>
        <v>0.6</v>
      </c>
      <c r="K41" s="1">
        <f t="shared" si="22"/>
        <v>0.2</v>
      </c>
      <c r="L41" s="1">
        <f t="shared" si="23"/>
        <v>0.4</v>
      </c>
      <c r="M41" s="1">
        <f t="shared" ref="M41:M53" si="30" xml:space="preserve"> (IF($B22&gt;=$B$32,1,0)*$K$23 + IF($C22&gt;=$C$32,1,0) *$L$23+ IF($D22&gt;=$D$32,1,0) * $M$23+ IF($E22&gt;=$E$32,1,0) *$N$23+ IF($F22&gt;=$F$32,1,0) *$O$23) / SUM($K$23:$O$23)</f>
        <v>0.4</v>
      </c>
      <c r="N41" s="1">
        <f t="shared" ref="N41:N53" si="31" xml:space="preserve"> (IF($B22&gt;=$B$33,1,0)*$K$23 + IF($C22&gt;=$C$33,1,0) *$L$23+ IF($D22&gt;=$D$33,1,0) * $M$23+ IF($E22&gt;=$E$33,1,0) *$N$23+ IF($F22&gt;=$F$33,1,0) *$O$23) / SUM($K$23:$O$23)</f>
        <v>0.2</v>
      </c>
      <c r="O41" s="1">
        <f t="shared" ref="O41:O52" si="32" xml:space="preserve"> (IF($B22&gt;=$B$34,1,0)*$K$23 + IF($C22&gt;=$C$34,1,0) *$L$23+ IF($D22&gt;=$D$34,1,0) * $M$23+ IF($E22&gt;=$E$34,1,0) *$N$23+ IF($F22&gt;=$F$34,1,0) *$O$23) / SUM($K$23:$O$23)</f>
        <v>0.4</v>
      </c>
      <c r="Q41" s="1" t="s">
        <v>7</v>
      </c>
      <c r="R41" s="1">
        <f t="shared" ref="R41:R50" si="33" xml:space="preserve"> MAX($B22-$B$21,$C22-$C$21,$D22-$D$21,$E22-$E$21,$F22-$F$21,0)/10</f>
        <v>0.4014950207822654</v>
      </c>
      <c r="S41" s="4"/>
      <c r="T41" s="1">
        <f xml:space="preserve"> MAX($B22-$B$23,$C22-$C$23,$D22-$D$23,$E22-$E$23,$F22-$F$23,0)/10</f>
        <v>0.99999999999999967</v>
      </c>
      <c r="U41" s="1">
        <f xml:space="preserve"> MAX($B22-$B$24,$C22-$C$24,$D22-$D$24,$E22-$E$24,$F22-$F$24,0)/10</f>
        <v>0.51584043526593604</v>
      </c>
      <c r="V41" s="1">
        <f xml:space="preserve"> MAX($B22-$B$25,$C22-$C$25,$D22-$D$25,$E22-$E$25,$F22-$F$25,0)/10</f>
        <v>0.35054266772904191</v>
      </c>
      <c r="W41" s="1">
        <f xml:space="preserve"> MAX($B22-$B$26,$C22-$C$26,$D22-$D$26,$E22-$E$26,$F22-$F$26,0)/10</f>
        <v>6.1783136012385852E-2</v>
      </c>
      <c r="X41" s="1">
        <f t="shared" si="24"/>
        <v>0.40088059265267051</v>
      </c>
      <c r="Y41" s="1">
        <f t="shared" si="25"/>
        <v>0.59287241734167961</v>
      </c>
      <c r="Z41" s="1">
        <f t="shared" si="26"/>
        <v>0.80239205559430005</v>
      </c>
      <c r="AA41" s="1">
        <f t="shared" si="27"/>
        <v>0.1434436732686713</v>
      </c>
      <c r="AB41" s="1">
        <f t="shared" si="28"/>
        <v>0.19051881527548958</v>
      </c>
      <c r="AC41" s="1">
        <f t="shared" ref="AC41:AC49" si="34" xml:space="preserve"> MAX($B22-$B$32,$C22-$C$32,$D22-$D$32,$E22-$E$32,$F22-$F$32,0)/10</f>
        <v>0.18264951834534243</v>
      </c>
      <c r="AD41" s="1">
        <f t="shared" ref="AD41:AD53" si="35" xml:space="preserve"> MAX($B22-$B$33,$C22-$C$33,$D22-$D$33,$E22-$E$33,$F22-$F$33,0)/10</f>
        <v>0.19887617127593912</v>
      </c>
      <c r="AE41" s="1">
        <f t="shared" ref="AE41:AE52" si="36" xml:space="preserve"> MAX($B22-$B$34,$C22-$C$34,$D22-$D$34,$E22-$E$34,$F22-$F$31,0)/10</f>
        <v>0.52203707555434631</v>
      </c>
    </row>
    <row r="42" spans="1:31" x14ac:dyDescent="0.25">
      <c r="A42" s="1" t="s">
        <v>8</v>
      </c>
      <c r="B42" s="1">
        <f t="shared" si="29"/>
        <v>0.4</v>
      </c>
      <c r="C42" s="1">
        <f t="shared" ref="C42:C50" si="37" xml:space="preserve"> (IF($B23&gt;=$B$22,1,0)*$K$23 + IF($C23&gt;=$C$22,1,0) *$L$23+ IF($D23&gt;=$D$22,1,0) * $M$23+ IF($E23&gt;=$E$22,1,0) *$N$23+ IF($F23&gt;=$F$22,1,0) *$O$23) / SUM($K$23:$O$23)</f>
        <v>0.6</v>
      </c>
      <c r="D42" s="4"/>
      <c r="E42" s="1">
        <f xml:space="preserve"> (IF($B23&gt;=$B$24,1,0)*$K$23 + IF($C23&gt;=$C$24,1,0) *$L$23+ IF($D23&gt;=$D$24,1,0) * $M$23+ IF($E23&gt;=$E$24,1,0) *$N$23+ IF($F23&gt;=$F$24,1,0) *$O$23) / SUM($K$23:$O$23)</f>
        <v>0.4</v>
      </c>
      <c r="F42" s="1">
        <f xml:space="preserve"> (IF($B23&gt;=$B$25,1,0)*$K$23 + IF($C23&gt;=$C$25,1,0) *$L$23+ IF($D23&gt;=$D$25,1,0) * $M$23+ IF($E23&gt;=$E$25,1,0) *$N$23+ IF($F23&gt;=$F$25,1,0) *$O$23) / SUM($K$23:$O$23)</f>
        <v>0.4</v>
      </c>
      <c r="G42" s="1">
        <f xml:space="preserve"> (IF($B23&gt;=$B$26,1,0)*$K$23 + IF($C23&gt;=$C$26,1,0) *$L$23+ IF($D23&gt;=$D$26,1,0) * $M$23+ IF($E23&gt;=$E$26,1,0) *$N$23+ IF($F23&gt;=$F$26,1,0) *$O$23) / SUM($K$23:$O$23)</f>
        <v>0.4</v>
      </c>
      <c r="H42" s="1">
        <f t="shared" si="19"/>
        <v>0.4</v>
      </c>
      <c r="I42" s="1">
        <f t="shared" si="20"/>
        <v>0.4</v>
      </c>
      <c r="J42" s="1">
        <f t="shared" si="21"/>
        <v>0.6</v>
      </c>
      <c r="K42" s="1">
        <f t="shared" si="22"/>
        <v>0.6</v>
      </c>
      <c r="L42" s="1">
        <f t="shared" si="23"/>
        <v>0.4</v>
      </c>
      <c r="M42" s="1">
        <f t="shared" si="30"/>
        <v>0.4</v>
      </c>
      <c r="N42" s="1">
        <f t="shared" si="31"/>
        <v>0.6</v>
      </c>
      <c r="O42" s="1">
        <f t="shared" si="32"/>
        <v>0.4</v>
      </c>
      <c r="Q42" s="1" t="s">
        <v>8</v>
      </c>
      <c r="R42" s="1">
        <f t="shared" si="33"/>
        <v>0.92256983225931355</v>
      </c>
      <c r="S42" s="1">
        <f t="shared" ref="S42:S50" si="38" xml:space="preserve"> MAX($B23-$B$22,$C23-$C$22,$D23-$D$22,$E23-$E$22,$F23-$F$22,0)/10</f>
        <v>1</v>
      </c>
      <c r="T42" s="4"/>
      <c r="U42" s="1">
        <f xml:space="preserve"> MAX($B23-$B$24,$C23-$C$24,$D23-$D$24,$E23-$E$24,$F23-$F$24,0)/10</f>
        <v>0.86059919844507138</v>
      </c>
      <c r="V42" s="1">
        <f xml:space="preserve"> MAX($B23-$B$25,$C23-$C$25,$D23-$D$25,$E23-$E$25,$F23-$F$25,0)/10</f>
        <v>0.93167627908642603</v>
      </c>
      <c r="W42" s="1">
        <f xml:space="preserve"> MAX($B23-$B$26,$C23-$C$26,$D23-$D$26,$E23-$E$26,$F23-$F$26,0)/10</f>
        <v>0.97400461102534519</v>
      </c>
      <c r="X42" s="1">
        <f t="shared" si="24"/>
        <v>0.65203097321832715</v>
      </c>
      <c r="Y42" s="1">
        <f t="shared" si="25"/>
        <v>0.50120973791311307</v>
      </c>
      <c r="Z42" s="1">
        <f t="shared" si="26"/>
        <v>0.2534716396420052</v>
      </c>
      <c r="AA42" s="1">
        <f t="shared" si="27"/>
        <v>0.91778297848961965</v>
      </c>
      <c r="AB42" s="1">
        <f t="shared" si="28"/>
        <v>0.8917751348511388</v>
      </c>
      <c r="AC42" s="1">
        <f t="shared" si="34"/>
        <v>0.89222695284050135</v>
      </c>
      <c r="AD42" s="1">
        <f t="shared" si="35"/>
        <v>0.86447428394833925</v>
      </c>
      <c r="AE42" s="1">
        <f t="shared" si="36"/>
        <v>0.54334414992603364</v>
      </c>
    </row>
    <row r="43" spans="1:31" x14ac:dyDescent="0.25">
      <c r="A43" s="1" t="s">
        <v>9</v>
      </c>
      <c r="B43" s="1">
        <f t="shared" si="29"/>
        <v>0.6</v>
      </c>
      <c r="C43" s="1">
        <f t="shared" si="37"/>
        <v>0.4</v>
      </c>
      <c r="D43" s="1">
        <f t="shared" ref="D43:D50" si="39" xml:space="preserve"> (IF($B24&gt;=$B$23,1,0)*$K$23 + IF($C24&gt;=$C$23,1,0) *$L$23+ IF($D24&gt;=$D$23,1,0) * $M$23+ IF($E24&gt;=$E$23,1,0) *$N$23+ IF($F24&gt;=$F$23,1,0) *$O$23) / SUM($K$23:$O$23)</f>
        <v>0.6</v>
      </c>
      <c r="E43" s="4"/>
      <c r="F43" s="1">
        <f xml:space="preserve"> (IF($B24&gt;=$B$25,1,0)*$K$23 + IF($C24&gt;=$C$25,1,0) *$L$23+ IF($D24&gt;=$D$25,1,0) * $M$23+ IF($E24&gt;=$E$25,1,0) *$N$23+ IF($F24&gt;=$F$25,1,0) *$O$23) / SUM($K$23:$O$23)</f>
        <v>0.6</v>
      </c>
      <c r="G43" s="1">
        <f xml:space="preserve"> (IF($B24&gt;=$B$26,1,0)*$K$23 + IF($C24&gt;=$C$26,1,0) *$L$23+ IF($D24&gt;=$D$26,1,0) * $M$23+ IF($E24&gt;=$E$26,1,0) *$N$23+ IF($F24&gt;=$F$26,1,0) *$O$23) / SUM($K$23:$O$23)</f>
        <v>0.4</v>
      </c>
      <c r="H43" s="1">
        <f t="shared" si="19"/>
        <v>0.4</v>
      </c>
      <c r="I43" s="1">
        <f t="shared" si="20"/>
        <v>0.4</v>
      </c>
      <c r="J43" s="1">
        <f t="shared" si="21"/>
        <v>0.4</v>
      </c>
      <c r="K43" s="1">
        <f t="shared" si="22"/>
        <v>0.4</v>
      </c>
      <c r="L43" s="1">
        <f t="shared" si="23"/>
        <v>0.4</v>
      </c>
      <c r="M43" s="1">
        <f t="shared" si="30"/>
        <v>0.4</v>
      </c>
      <c r="N43" s="1">
        <f t="shared" si="31"/>
        <v>0.6</v>
      </c>
      <c r="O43" s="1">
        <f t="shared" si="32"/>
        <v>0.4</v>
      </c>
      <c r="Q43" s="1" t="s">
        <v>9</v>
      </c>
      <c r="R43" s="1">
        <f t="shared" si="33"/>
        <v>0.99999999999999967</v>
      </c>
      <c r="S43" s="1">
        <f t="shared" si="38"/>
        <v>0.59850497921773427</v>
      </c>
      <c r="T43" s="1">
        <f t="shared" ref="T43:T50" si="40" xml:space="preserve"> MAX($B24-$B$23,$C24-$C$23,$D24-$D$23,$E24-$E$23,$F24-$F$23,0)/10</f>
        <v>0.82128758086065157</v>
      </c>
      <c r="U43" s="4"/>
      <c r="V43" s="1">
        <f xml:space="preserve"> MAX($B24-$B$25,$C24-$C$25,$D24-$D$25,$E24-$E$25,$F24-$F$25,0)/10</f>
        <v>0.94904764694677612</v>
      </c>
      <c r="W43" s="1">
        <f xml:space="preserve"> MAX($B24-$B$26,$C24-$C$26,$D24-$D$26,$E24-$E$26,$F24-$F$26,0)/10</f>
        <v>0.53667968085694473</v>
      </c>
      <c r="X43" s="1">
        <f t="shared" si="24"/>
        <v>0.53667968085694473</v>
      </c>
      <c r="Y43" s="1">
        <f t="shared" si="25"/>
        <v>0.8402858927027026</v>
      </c>
      <c r="Z43" s="1">
        <f t="shared" si="26"/>
        <v>0.67955380425359269</v>
      </c>
      <c r="AA43" s="1">
        <f t="shared" si="27"/>
        <v>0.55594129113232182</v>
      </c>
      <c r="AB43" s="1">
        <f t="shared" si="28"/>
        <v>0.25104308200008169</v>
      </c>
      <c r="AC43" s="1">
        <f t="shared" si="34"/>
        <v>0.25873509357657343</v>
      </c>
      <c r="AD43" s="1">
        <f t="shared" si="35"/>
        <v>0.5366916376385138</v>
      </c>
      <c r="AE43" s="1">
        <f t="shared" si="36"/>
        <v>0.5366916376385138</v>
      </c>
    </row>
    <row r="44" spans="1:31" x14ac:dyDescent="0.25">
      <c r="A44" s="1" t="s">
        <v>10</v>
      </c>
      <c r="B44" s="1">
        <f t="shared" si="29"/>
        <v>0.6</v>
      </c>
      <c r="C44" s="1">
        <f t="shared" si="37"/>
        <v>0.6</v>
      </c>
      <c r="D44" s="1">
        <f t="shared" si="39"/>
        <v>0.6</v>
      </c>
      <c r="E44" s="1">
        <f t="shared" ref="E44:E50" si="41" xml:space="preserve"> (IF($B25&gt;=$B$24,1,0)*$K$23 + IF($C25&gt;=$C$24,1,0) *$L$23+ IF($D25&gt;=$D$24,1,0) * $M$23+ IF($E25&gt;=$E$24,1,0) *$N$23+ IF($F25&gt;=$F$24,1,0) *$O$23) / SUM($K$23:$O$23)</f>
        <v>0.4</v>
      </c>
      <c r="F44" s="4"/>
      <c r="G44" s="1">
        <f xml:space="preserve"> (IF($B25&gt;=$B$26,1,0)*$K$23 + IF($C25&gt;=$C$26,1,0) *$L$23+ IF($D25&gt;=$D$26,1,0) * $M$23+ IF($E25&gt;=$E$26,1,0) *$N$23+ IF($F25&gt;=$F$26,1,0) *$O$23) / SUM($K$23:$O$23)</f>
        <v>0.6</v>
      </c>
      <c r="H44" s="1">
        <f t="shared" si="19"/>
        <v>0.6</v>
      </c>
      <c r="I44" s="1">
        <f t="shared" si="20"/>
        <v>0.6</v>
      </c>
      <c r="J44" s="1">
        <f t="shared" si="21"/>
        <v>0.6</v>
      </c>
      <c r="K44" s="1">
        <f t="shared" si="22"/>
        <v>0.4</v>
      </c>
      <c r="L44" s="1">
        <f t="shared" si="23"/>
        <v>0.4</v>
      </c>
      <c r="M44" s="1">
        <f t="shared" si="30"/>
        <v>0.4</v>
      </c>
      <c r="N44" s="1">
        <f t="shared" si="31"/>
        <v>0.4</v>
      </c>
      <c r="O44" s="1">
        <f t="shared" si="32"/>
        <v>0.6</v>
      </c>
      <c r="Q44" s="1" t="s">
        <v>10</v>
      </c>
      <c r="R44" s="1">
        <f t="shared" si="33"/>
        <v>7.1132880293271056E-2</v>
      </c>
      <c r="S44" s="1">
        <f t="shared" si="38"/>
        <v>0.82555339723162846</v>
      </c>
      <c r="T44" s="1">
        <f t="shared" si="40"/>
        <v>0.9757330955900102</v>
      </c>
      <c r="U44" s="1">
        <f t="shared" ref="U44:U50" si="42" xml:space="preserve"> MAX($B25-$B$24,$C25-$C$24,$D25-$D$24,$E25-$E$24,$F25-$F$24,0)/10</f>
        <v>1</v>
      </c>
      <c r="V44" s="4"/>
      <c r="W44" s="1">
        <f xml:space="preserve"> MAX($B25-$B$26,$C25-$C$26,$D25-$D$26,$E25-$E$26,$F25-$F$26,0)/10</f>
        <v>0.38117774858870918</v>
      </c>
      <c r="X44" s="1">
        <f t="shared" si="24"/>
        <v>0.46259551683553468</v>
      </c>
      <c r="Y44" s="1">
        <f t="shared" si="25"/>
        <v>0.38914973548250986</v>
      </c>
      <c r="Z44" s="1">
        <f t="shared" si="26"/>
        <v>0.68070849047420556</v>
      </c>
      <c r="AA44" s="1">
        <f t="shared" si="27"/>
        <v>0.48457290415070953</v>
      </c>
      <c r="AB44" s="1">
        <f t="shared" si="28"/>
        <v>0.77551440205963929</v>
      </c>
      <c r="AC44" s="1">
        <f t="shared" si="34"/>
        <v>0.7699503419867948</v>
      </c>
      <c r="AD44" s="1">
        <f t="shared" si="35"/>
        <v>0.53092396236323747</v>
      </c>
      <c r="AE44" s="1">
        <f t="shared" si="36"/>
        <v>0.77551440205963929</v>
      </c>
    </row>
    <row r="45" spans="1:31" x14ac:dyDescent="0.25">
      <c r="A45" s="1" t="s">
        <v>11</v>
      </c>
      <c r="B45" s="1">
        <f t="shared" si="29"/>
        <v>0.6</v>
      </c>
      <c r="C45" s="1">
        <f t="shared" si="37"/>
        <v>0.8</v>
      </c>
      <c r="D45" s="1">
        <f t="shared" si="39"/>
        <v>0.6</v>
      </c>
      <c r="E45" s="1">
        <f t="shared" si="41"/>
        <v>0.6</v>
      </c>
      <c r="F45" s="1">
        <f t="shared" ref="F45:F50" si="43" xml:space="preserve"> (IF($B26&gt;=$B$25,1,0)*$K$23 + IF($C26&gt;=$C$25,1,0) *$L$23+ IF($D26&gt;=$D$25,1,0) * $M$23+ IF($E26&gt;=$E$25,1,0) *$N$23+ IF($F26&gt;=$F$25,1,0) *$O$23) / SUM($K$23:$O$23)</f>
        <v>0.6</v>
      </c>
      <c r="G45" s="4"/>
      <c r="H45" s="1">
        <f t="shared" si="19"/>
        <v>0.8</v>
      </c>
      <c r="I45" s="1">
        <f t="shared" si="20"/>
        <v>0.6</v>
      </c>
      <c r="J45" s="1">
        <f t="shared" si="21"/>
        <v>0.8</v>
      </c>
      <c r="K45" s="1">
        <f t="shared" si="22"/>
        <v>0.6</v>
      </c>
      <c r="L45" s="1">
        <f t="shared" si="23"/>
        <v>0.6</v>
      </c>
      <c r="M45" s="1">
        <f t="shared" si="30"/>
        <v>0.6</v>
      </c>
      <c r="N45" s="1">
        <f t="shared" si="31"/>
        <v>0.6</v>
      </c>
      <c r="O45" s="1">
        <f t="shared" si="32"/>
        <v>0.8</v>
      </c>
      <c r="Q45" s="1" t="s">
        <v>11</v>
      </c>
      <c r="R45" s="1">
        <f t="shared" si="33"/>
        <v>0.46332031914305494</v>
      </c>
      <c r="S45" s="1">
        <f t="shared" si="38"/>
        <v>0.82555339723162846</v>
      </c>
      <c r="T45" s="1">
        <f t="shared" si="40"/>
        <v>0.93821686398761384</v>
      </c>
      <c r="U45" s="1">
        <f t="shared" si="42"/>
        <v>1</v>
      </c>
      <c r="V45" s="1">
        <f t="shared" ref="V45:V50" si="44" xml:space="preserve"> MAX($B26-$B$25,$C26-$C$25,$D26-$D$25,$E26-$E$25,$F26-$F$25,0)/10</f>
        <v>0.41236796608983151</v>
      </c>
      <c r="W45" s="4"/>
      <c r="X45" s="1">
        <f t="shared" si="24"/>
        <v>0.33909745664028462</v>
      </c>
      <c r="Y45" s="1">
        <f t="shared" si="25"/>
        <v>0.53108928132929378</v>
      </c>
      <c r="Z45" s="1">
        <f t="shared" si="26"/>
        <v>0.74060891958191422</v>
      </c>
      <c r="AA45" s="1">
        <f t="shared" si="27"/>
        <v>0.48457290415070953</v>
      </c>
      <c r="AB45" s="1">
        <f t="shared" si="28"/>
        <v>0.77551440205963929</v>
      </c>
      <c r="AC45" s="1">
        <f t="shared" si="34"/>
        <v>0.7699503419867948</v>
      </c>
      <c r="AD45" s="1">
        <f t="shared" si="35"/>
        <v>0.53092396236323747</v>
      </c>
      <c r="AE45" s="1">
        <f t="shared" si="36"/>
        <v>0.77551440205963929</v>
      </c>
    </row>
    <row r="46" spans="1:31" x14ac:dyDescent="0.25">
      <c r="A46" s="1" t="s">
        <v>12</v>
      </c>
      <c r="B46" s="1">
        <f t="shared" si="29"/>
        <v>0.6</v>
      </c>
      <c r="C46" s="1">
        <f t="shared" si="37"/>
        <v>0.6</v>
      </c>
      <c r="D46" s="1">
        <f t="shared" si="39"/>
        <v>0.6</v>
      </c>
      <c r="E46" s="1">
        <f t="shared" si="41"/>
        <v>0.6</v>
      </c>
      <c r="F46" s="1">
        <f t="shared" si="43"/>
        <v>0.6</v>
      </c>
      <c r="G46" s="1">
        <f xml:space="preserve"> (IF($B27&gt;=$B$26,1,0)*$K$23 + IF($C27&gt;=$C$26,1,0) *$L$23+ IF($D27&gt;=$D$26,1,0) * $M$23+ IF($E27&gt;=$E$26,1,0) *$N$23+ IF($F27&gt;=$F$26,1,0) *$O$23) / SUM($K$23:$O$23)</f>
        <v>0.6</v>
      </c>
      <c r="H46" s="4"/>
      <c r="I46" s="1">
        <f t="shared" si="20"/>
        <v>0.6</v>
      </c>
      <c r="J46" s="1">
        <f t="shared" si="21"/>
        <v>0.8</v>
      </c>
      <c r="K46" s="1">
        <f t="shared" si="22"/>
        <v>0.6</v>
      </c>
      <c r="L46" s="1">
        <f t="shared" si="23"/>
        <v>0.6</v>
      </c>
      <c r="M46" s="1">
        <f t="shared" si="30"/>
        <v>0.6</v>
      </c>
      <c r="N46" s="1">
        <f t="shared" si="31"/>
        <v>0.6</v>
      </c>
      <c r="O46" s="1">
        <f t="shared" si="32"/>
        <v>0.8</v>
      </c>
      <c r="Q46" s="1" t="s">
        <v>12</v>
      </c>
      <c r="R46" s="1">
        <f t="shared" si="33"/>
        <v>0.46332031914305494</v>
      </c>
      <c r="S46" s="1">
        <f t="shared" si="38"/>
        <v>0.82555339723162802</v>
      </c>
      <c r="T46" s="1">
        <f t="shared" si="40"/>
        <v>0.59911940734732916</v>
      </c>
      <c r="U46" s="1">
        <f t="shared" si="42"/>
        <v>0.99999999999999967</v>
      </c>
      <c r="V46" s="1">
        <f t="shared" si="44"/>
        <v>0.41236796608983151</v>
      </c>
      <c r="W46" s="1">
        <f xml:space="preserve"> MAX($B27-$B$26,$C27-$C$26,$D27-$D$26,$E27-$E$26,$F27-$F$26,0)/10</f>
        <v>0.32197363780701804</v>
      </c>
      <c r="X46" s="4"/>
      <c r="Y46" s="1">
        <f t="shared" si="25"/>
        <v>0.30360621184575792</v>
      </c>
      <c r="Z46" s="1">
        <f t="shared" si="26"/>
        <v>0.40151146294162954</v>
      </c>
      <c r="AA46" s="1">
        <f t="shared" si="27"/>
        <v>0.48457290415070914</v>
      </c>
      <c r="AB46" s="1">
        <f t="shared" si="28"/>
        <v>0.77551440205963895</v>
      </c>
      <c r="AC46" s="1">
        <f t="shared" si="34"/>
        <v>0.76995034198679446</v>
      </c>
      <c r="AD46" s="1">
        <f t="shared" si="35"/>
        <v>0.53092396236323713</v>
      </c>
      <c r="AE46" s="1">
        <f t="shared" si="36"/>
        <v>0.77551440205963895</v>
      </c>
    </row>
    <row r="47" spans="1:31" x14ac:dyDescent="0.25">
      <c r="A47" s="1" t="s">
        <v>16</v>
      </c>
      <c r="B47" s="1">
        <f t="shared" si="29"/>
        <v>0.4</v>
      </c>
      <c r="C47" s="1">
        <f t="shared" si="37"/>
        <v>0.6</v>
      </c>
      <c r="D47" s="1">
        <f t="shared" si="39"/>
        <v>0.6</v>
      </c>
      <c r="E47" s="1">
        <f t="shared" si="41"/>
        <v>0.6</v>
      </c>
      <c r="F47" s="1">
        <f t="shared" si="43"/>
        <v>0.4</v>
      </c>
      <c r="G47" s="1">
        <f xml:space="preserve"> (IF($B28&gt;=$B$26,1,0)*$K$23 + IF($C28&gt;=$C$26,1,0) *$L$23+ IF($D28&gt;=$D$26,1,0) * $M$23+ IF($E28&gt;=$E$26,1,0) *$N$23+ IF($F28&gt;=$F$26,1,0) *$O$23) / SUM($K$23:$O$23)</f>
        <v>0.4</v>
      </c>
      <c r="H47" s="1">
        <f xml:space="preserve"> (IF($B28&gt;=$B$27,1,0)*$K$23 + IF($C28&gt;=$C$27,1,0) *$L$23+ IF($D28&gt;=$D$27,1,0) * $M$23+ IF($E28&gt;=$E$27,1,0) *$N$23+ IF($F28&gt;=$F$27,1,0) *$O$23) / SUM($K$23:$O$23)</f>
        <v>0.4</v>
      </c>
      <c r="I47" s="4"/>
      <c r="J47" s="1">
        <f t="shared" si="21"/>
        <v>0.6</v>
      </c>
      <c r="K47" s="1">
        <f t="shared" si="22"/>
        <v>0.4</v>
      </c>
      <c r="L47" s="1">
        <f t="shared" si="23"/>
        <v>0.6</v>
      </c>
      <c r="M47" s="1">
        <f t="shared" si="30"/>
        <v>0.6</v>
      </c>
      <c r="N47" s="1">
        <f t="shared" si="31"/>
        <v>0.4</v>
      </c>
      <c r="O47" s="1">
        <f t="shared" si="32"/>
        <v>0.4</v>
      </c>
      <c r="Q47" s="1" t="s">
        <v>16</v>
      </c>
      <c r="R47" s="1">
        <f t="shared" si="33"/>
        <v>0.42136009434620048</v>
      </c>
      <c r="S47" s="1">
        <f t="shared" si="38"/>
        <v>0.62165809063308974</v>
      </c>
      <c r="T47" s="1">
        <f t="shared" si="40"/>
        <v>0.60922948709973712</v>
      </c>
      <c r="U47" s="1">
        <f t="shared" si="42"/>
        <v>0.79610469340146128</v>
      </c>
      <c r="V47" s="1">
        <f t="shared" si="44"/>
        <v>0.43046654117331296</v>
      </c>
      <c r="W47" s="1">
        <f xml:space="preserve"> MAX($B28-$B$26,$C28-$C$26,$D28-$D$26,$E28-$E$26,$F28-$F$26,0)/10</f>
        <v>0.47279487311223212</v>
      </c>
      <c r="X47" s="1">
        <f xml:space="preserve"> MAX($B28-$B$27,$C28-$C$27,$D28-$D$27,$E28-$E$27,$F28-$F$27,0)/10</f>
        <v>0.15082123530521407</v>
      </c>
      <c r="Y47" s="4"/>
      <c r="Z47" s="1">
        <f t="shared" si="26"/>
        <v>0.31420488198393243</v>
      </c>
      <c r="AA47" s="1">
        <f t="shared" si="27"/>
        <v>0.41657324057650663</v>
      </c>
      <c r="AB47" s="1">
        <f t="shared" si="28"/>
        <v>0.57161909546110057</v>
      </c>
      <c r="AC47" s="1">
        <f t="shared" si="34"/>
        <v>0.56605503538825608</v>
      </c>
      <c r="AD47" s="1">
        <f t="shared" si="35"/>
        <v>0.36326454603522612</v>
      </c>
      <c r="AE47" s="1">
        <f t="shared" si="36"/>
        <v>0.57161909546110057</v>
      </c>
    </row>
    <row r="48" spans="1:31" x14ac:dyDescent="0.25">
      <c r="A48" s="1" t="s">
        <v>13</v>
      </c>
      <c r="B48" s="1">
        <f t="shared" si="29"/>
        <v>0.4</v>
      </c>
      <c r="C48" s="1">
        <f t="shared" si="37"/>
        <v>0.4</v>
      </c>
      <c r="D48" s="1">
        <f t="shared" si="39"/>
        <v>0.4</v>
      </c>
      <c r="E48" s="1">
        <f t="shared" si="41"/>
        <v>0.6</v>
      </c>
      <c r="F48" s="1">
        <f t="shared" si="43"/>
        <v>0.4</v>
      </c>
      <c r="G48" s="1">
        <f xml:space="preserve"> (IF($B29&gt;=$B$26,1,0)*$K$23 + IF($C29&gt;=$C$26,1,0) *$L$23+ IF($D29&gt;=$D$26,1,0) * $M$23+ IF($E29&gt;=$E$26,1,0) *$N$23+ IF($F29&gt;=$F$26,1,0) *$O$23) / SUM($K$23:$O$23)</f>
        <v>0.2</v>
      </c>
      <c r="H48" s="1">
        <f xml:space="preserve"> (IF($B29&gt;=$B$27,1,0)*$K$23 + IF($C29&gt;=$C$27,1,0) *$L$23+ IF($D29&gt;=$D$27,1,0) * $M$23+ IF($E29&gt;=$E$27,1,0) *$N$23+ IF($F29&gt;=$F$27,1,0) *$O$23) / SUM($K$23:$O$23)</f>
        <v>0.2</v>
      </c>
      <c r="I48" s="1">
        <f xml:space="preserve"> (IF($B29&gt;=$B$28,1,0)*$K$23 + IF($C29&gt;=$C$28,1,0) *$L$23+ IF($D29&gt;=$D$28,1,0) * $M$23+ IF($E29&gt;=$E$28,1,0) *$N$23+ IF($F29&gt;=$F$28,1,0) *$O$23) / SUM($K$23:$O$23)</f>
        <v>0.4</v>
      </c>
      <c r="J48" s="4"/>
      <c r="K48" s="1">
        <f t="shared" si="22"/>
        <v>0.4</v>
      </c>
      <c r="L48" s="1">
        <f t="shared" si="23"/>
        <v>0.4</v>
      </c>
      <c r="M48" s="1">
        <f t="shared" si="30"/>
        <v>0.4</v>
      </c>
      <c r="N48" s="1">
        <f t="shared" si="31"/>
        <v>0.4</v>
      </c>
      <c r="O48" s="1">
        <f t="shared" si="32"/>
        <v>0.2</v>
      </c>
      <c r="Q48" s="1" t="s">
        <v>13</v>
      </c>
      <c r="R48" s="1">
        <f t="shared" si="33"/>
        <v>0.68022699762875338</v>
      </c>
      <c r="S48" s="1">
        <f t="shared" si="38"/>
        <v>0.75765716536943972</v>
      </c>
      <c r="T48" s="1">
        <f t="shared" si="40"/>
        <v>0.29502460511580464</v>
      </c>
      <c r="U48" s="1">
        <f t="shared" si="42"/>
        <v>0.61825636381451121</v>
      </c>
      <c r="V48" s="1">
        <f t="shared" si="44"/>
        <v>0.68933344445586575</v>
      </c>
      <c r="W48" s="1">
        <f xml:space="preserve"> MAX($B29-$B$26,$C29-$C$26,$D29-$D$26,$E29-$E$26,$F29-$F$26,0)/10</f>
        <v>0.73166177639478502</v>
      </c>
      <c r="X48" s="1">
        <f xml:space="preserve"> MAX($B29-$B$27,$C29-$C$27,$D29-$D$27,$E29-$E$27,$F29-$F$27,0)/10</f>
        <v>0.40968813858776693</v>
      </c>
      <c r="Y48" s="1">
        <f xml:space="preserve"> MAX($B29-$B$28,$C29-$C$28,$D29-$D$28,$E29-$E$28,$F29-$F$28,0)/10</f>
        <v>0.25886690328255285</v>
      </c>
      <c r="Z48" s="4"/>
      <c r="AA48" s="1">
        <f t="shared" si="27"/>
        <v>0.67544014385905948</v>
      </c>
      <c r="AB48" s="1">
        <f t="shared" si="28"/>
        <v>0.64943230022057852</v>
      </c>
      <c r="AC48" s="1">
        <f t="shared" si="34"/>
        <v>0.64988411820994119</v>
      </c>
      <c r="AD48" s="1">
        <f t="shared" si="35"/>
        <v>0.62213144931777897</v>
      </c>
      <c r="AE48" s="1">
        <f t="shared" si="36"/>
        <v>0.38664116551826871</v>
      </c>
    </row>
    <row r="49" spans="1:31" x14ac:dyDescent="0.25">
      <c r="A49" s="1" t="s">
        <v>14</v>
      </c>
      <c r="B49" s="1">
        <f t="shared" si="29"/>
        <v>0.6</v>
      </c>
      <c r="C49" s="1">
        <f t="shared" si="37"/>
        <v>0.8</v>
      </c>
      <c r="D49" s="1">
        <f t="shared" si="39"/>
        <v>0.4</v>
      </c>
      <c r="E49" s="1">
        <f t="shared" si="41"/>
        <v>0.6</v>
      </c>
      <c r="F49" s="1">
        <f t="shared" si="43"/>
        <v>0.6</v>
      </c>
      <c r="G49" s="1">
        <f xml:space="preserve"> (IF($B30&gt;=$B$26,1,0)*$K$23 + IF($C30&gt;=$C$26,1,0) *$L$23+ IF($D30&gt;=$D$26,1,0) * $M$23+ IF($E30&gt;=$E$26,1,0) *$N$23+ IF($F30&gt;=$F$26,1,0) *$O$23) / SUM($K$23:$O$23)</f>
        <v>0.4</v>
      </c>
      <c r="H49" s="1">
        <f xml:space="preserve"> (IF($B30&gt;=$B$27,1,0)*$K$23 + IF($C30&gt;=$C$27,1,0) *$L$23+ IF($D30&gt;=$D$27,1,0) * $M$23+ IF($E30&gt;=$E$27,1,0) *$N$23+ IF($F30&gt;=$F$27,1,0) *$O$23) / SUM($K$23:$O$23)</f>
        <v>0.4</v>
      </c>
      <c r="I49" s="1">
        <f xml:space="preserve"> (IF($B30&gt;=$B$28,1,0)*$K$23 + IF($C30&gt;=$C$28,1,0) *$L$23+ IF($D30&gt;=$D$28,1,0) * $M$23+ IF($E30&gt;=$E$28,1,0) *$N$23+ IF($F30&gt;=$F$28,1,0) *$O$23) / SUM($K$23:$O$23)</f>
        <v>0.6</v>
      </c>
      <c r="J49" s="1">
        <f xml:space="preserve"> (IF($B30&gt;=$B$29,1,0)*$K$23 + IF($C30&gt;=$C$29,1,0) *$L$23+ IF($D30&gt;=$D$29,1,0) * $M$23+ IF($E30&gt;=$E$29,1,0) *$N$23+ IF($F30&gt;=$F$29,1,0) *$O$23) / SUM($K$23:$O$23)</f>
        <v>0.6</v>
      </c>
      <c r="K49" s="4"/>
      <c r="L49" s="1">
        <f t="shared" si="23"/>
        <v>0.4</v>
      </c>
      <c r="M49" s="1">
        <f t="shared" si="30"/>
        <v>0.4</v>
      </c>
      <c r="N49" s="1">
        <f t="shared" si="31"/>
        <v>0.6</v>
      </c>
      <c r="O49" s="1">
        <f t="shared" si="32"/>
        <v>0.4</v>
      </c>
      <c r="Q49" s="1" t="s">
        <v>14</v>
      </c>
      <c r="R49" s="1">
        <f t="shared" si="33"/>
        <v>0.44405870886767784</v>
      </c>
      <c r="S49" s="1">
        <f t="shared" si="38"/>
        <v>0.34098049308091893</v>
      </c>
      <c r="T49" s="1">
        <f t="shared" si="40"/>
        <v>0.85655632673132831</v>
      </c>
      <c r="U49" s="1">
        <f t="shared" si="42"/>
        <v>0.63440291466861043</v>
      </c>
      <c r="V49" s="1">
        <f t="shared" si="44"/>
        <v>0.39310635581445441</v>
      </c>
      <c r="W49" s="1">
        <f xml:space="preserve"> MAX($B30-$B$26,$C30-$C$26,$D30-$D$26,$E30-$E$26,$F30-$F$26,0)/10</f>
        <v>5.622163253572552E-2</v>
      </c>
      <c r="X49" s="1">
        <f xml:space="preserve"> MAX($B30-$B$27,$C30-$C$27,$D30-$D$27,$E30-$E$27,$F30-$F$27,0)/10</f>
        <v>0.25743691938399921</v>
      </c>
      <c r="Y49" s="1">
        <f xml:space="preserve"> MAX($B30-$B$28,$C30-$C$28,$D30-$D$28,$E30-$E$28,$F30-$F$28,0)/10</f>
        <v>0.44942874407300837</v>
      </c>
      <c r="Z49" s="1">
        <f xml:space="preserve"> MAX($B30-$B$29,$C30-$C$29,$D30-$D$29,$E30-$E$29,$F30-$F$29,0)/10</f>
        <v>0.6589483823256288</v>
      </c>
      <c r="AA49" s="4"/>
      <c r="AB49" s="1">
        <f t="shared" si="28"/>
        <v>0.30908129467816392</v>
      </c>
      <c r="AC49" s="1">
        <f t="shared" si="34"/>
        <v>0.30121199774801682</v>
      </c>
      <c r="AD49" s="1">
        <f t="shared" si="35"/>
        <v>5.5432498007267836E-2</v>
      </c>
      <c r="AE49" s="1">
        <f t="shared" si="36"/>
        <v>0.37859340228567506</v>
      </c>
    </row>
    <row r="50" spans="1:31" x14ac:dyDescent="0.25">
      <c r="A50" s="1" t="s">
        <v>15</v>
      </c>
      <c r="B50" s="1">
        <f t="shared" si="29"/>
        <v>0.6</v>
      </c>
      <c r="C50" s="1">
        <f t="shared" si="37"/>
        <v>0.6</v>
      </c>
      <c r="D50" s="1">
        <f t="shared" si="39"/>
        <v>0.6</v>
      </c>
      <c r="E50" s="1">
        <f t="shared" si="41"/>
        <v>0.6</v>
      </c>
      <c r="F50" s="1">
        <f t="shared" si="43"/>
        <v>0.6</v>
      </c>
      <c r="G50" s="1">
        <f xml:space="preserve"> (IF($B31&gt;=$B$26,1,0)*$K$23 + IF($C31&gt;=$C$26,1,0) *$L$23+ IF($D31&gt;=$D$26,1,0) * $M$23+ IF($E31&gt;=$E$26,1,0) *$N$23+ IF($F31&gt;=$F$26,1,0) *$O$23) / SUM($K$23:$O$23)</f>
        <v>0.4</v>
      </c>
      <c r="H50" s="1">
        <f xml:space="preserve"> (IF($B31&gt;=$B$27,1,0)*$K$23 + IF($C31&gt;=$C$27,1,0) *$L$23+ IF($D31&gt;=$D$27,1,0) * $M$23+ IF($E31&gt;=$E$27,1,0) *$N$23+ IF($F31&gt;=$F$27,1,0) *$O$23) / SUM($K$23:$O$23)</f>
        <v>0.4</v>
      </c>
      <c r="I50" s="1">
        <f xml:space="preserve"> (IF($B31&gt;=$B$28,1,0)*$K$23 + IF($C31&gt;=$C$28,1,0) *$L$23+ IF($D31&gt;=$D$28,1,0) * $M$23+ IF($E31&gt;=$E$28,1,0) *$N$23+ IF($F31&gt;=$F$28,1,0) *$O$23) / SUM($K$23:$O$23)</f>
        <v>0.4</v>
      </c>
      <c r="J50" s="1">
        <f xml:space="preserve"> (IF($B31&gt;=$B$29,1,0)*$K$23 + IF($C31&gt;=$C$29,1,0) *$L$23+ IF($D31&gt;=$D$29,1,0) * $M$23+ IF($E31&gt;=$E$29,1,0) *$N$23+ IF($F31&gt;=$F$29,1,0) *$O$23) / SUM($K$23:$O$23)</f>
        <v>0.6</v>
      </c>
      <c r="K50" s="1">
        <f xml:space="preserve"> (IF($B31&gt;=$B$30,1,0)*$K$23 + IF($C31&gt;=$C$30,1,0) *$L$23+ IF($D31&gt;=$D$30,1,0) * $M$23+ IF($E31&gt;=$E$30,1,0) *$N$23+ IF($F31&gt;=$F$30,1,0) *$O$23) / SUM($K$23:$O$23)</f>
        <v>0.6</v>
      </c>
      <c r="L50" s="4"/>
      <c r="M50" s="1">
        <f t="shared" si="30"/>
        <v>0.6</v>
      </c>
      <c r="N50" s="1">
        <f t="shared" si="31"/>
        <v>0.4</v>
      </c>
      <c r="O50" s="1">
        <f t="shared" si="32"/>
        <v>0.4</v>
      </c>
      <c r="Q50" s="1" t="s">
        <v>15</v>
      </c>
      <c r="R50" s="1">
        <f t="shared" si="33"/>
        <v>0.74895691799991793</v>
      </c>
      <c r="S50" s="1">
        <f t="shared" si="38"/>
        <v>0.34746189721765253</v>
      </c>
      <c r="T50" s="1">
        <f t="shared" si="40"/>
        <v>0.8980228329014498</v>
      </c>
      <c r="U50" s="1">
        <f t="shared" si="42"/>
        <v>0.32532161999044645</v>
      </c>
      <c r="V50" s="1">
        <f t="shared" si="44"/>
        <v>0.69800456494669449</v>
      </c>
      <c r="W50" s="1">
        <f xml:space="preserve"> MAX($B31-$B$26,$C31-$C$26,$D31-$D$26,$E31-$E$26,$F31-$F$26,0)/10</f>
        <v>0.28563659885686299</v>
      </c>
      <c r="X50" s="1">
        <f xml:space="preserve"> MAX($B31-$B$27,$C31-$C$27,$D31-$D$27,$E31-$E$27,$F31-$F$27,0)/10</f>
        <v>0.29890342555412064</v>
      </c>
      <c r="Y50" s="1">
        <f xml:space="preserve"> MAX($B31-$B$28,$C31-$C$28,$D31-$D$28,$E31-$E$28,$F31-$F$28,0)/10</f>
        <v>0.58924281070262086</v>
      </c>
      <c r="Z50" s="1">
        <f xml:space="preserve"> MAX($B31-$B$29,$C31-$C$29,$D31-$D$29,$E31-$E$29,$F31-$F$29,0)/10</f>
        <v>0.70041488849575018</v>
      </c>
      <c r="AA50" s="1">
        <f xml:space="preserve"> MAX($B31-$B$30,$C31-$C$30,$D31-$D$30,$E31-$E$30,$F31-$F$30,0)/10</f>
        <v>0.30489820913224008</v>
      </c>
      <c r="AB50" s="4"/>
      <c r="AC50" s="1">
        <f xml:space="preserve"> MAX($B31-$B$32,$C31-$C$32,$D31-$D$32,$E31-$E$32,$F31-$F$32,0)/10</f>
        <v>7.6920115764917089E-3</v>
      </c>
      <c r="AD50" s="1">
        <f t="shared" si="35"/>
        <v>0.28564855563843211</v>
      </c>
      <c r="AE50" s="1">
        <f t="shared" si="36"/>
        <v>0.42005990845579644</v>
      </c>
    </row>
    <row r="51" spans="1:31" x14ac:dyDescent="0.25">
      <c r="A51" s="1" t="s">
        <v>54</v>
      </c>
      <c r="B51" s="1">
        <f t="shared" ref="B51:B53" si="45" xml:space="preserve"> (IF($B32&gt;=$B$21,1,0)*$K$23 + IF($C32&gt;=$C$21,1,0) *$L$23+ IF($D32&gt;=$D$21,1,0) * $M$23+ IF($E32&gt;=$E$21,1,0) *$N$23+ IF($F32&gt;=$F$21,1,0) *$O$23) / SUM($K$23:$O$23)</f>
        <v>0.6</v>
      </c>
      <c r="C51" s="1">
        <f t="shared" ref="C51:C53" si="46" xml:space="preserve"> (IF($B32&gt;=$B$22,1,0)*$K$23 + IF($C32&gt;=$C$22,1,0) *$L$23+ IF($D32&gt;=$D$22,1,0) * $M$23+ IF($E32&gt;=$E$22,1,0) *$N$23+ IF($F32&gt;=$F$22,1,0) *$O$23) / SUM($K$23:$O$23)</f>
        <v>0.6</v>
      </c>
      <c r="D51" s="1">
        <f t="shared" ref="D51:D53" si="47" xml:space="preserve"> (IF($B32&gt;=$B$23,1,0)*$K$23 + IF($C32&gt;=$C$23,1,0) *$L$23+ IF($D32&gt;=$D$23,1,0) * $M$23+ IF($E32&gt;=$E$23,1,0) *$N$23+ IF($F32&gt;=$F$23,1,0) *$O$23) / SUM($K$23:$O$23)</f>
        <v>0.6</v>
      </c>
      <c r="E51" s="1">
        <f t="shared" ref="E51:E53" si="48" xml:space="preserve"> (IF($B32&gt;=$B$24,1,0)*$K$23 + IF($C32&gt;=$C$24,1,0) *$L$23+ IF($D32&gt;=$D$24,1,0) * $M$23+ IF($E32&gt;=$E$24,1,0) *$N$23+ IF($F32&gt;=$F$24,1,0) *$O$23) / SUM($K$23:$O$23)</f>
        <v>0.6</v>
      </c>
      <c r="F51" s="1">
        <f t="shared" ref="F51:F53" si="49" xml:space="preserve"> (IF($B32&gt;=$B$25,1,0)*$K$23 + IF($C32&gt;=$C$25,1,0) *$L$23+ IF($D32&gt;=$D$25,1,0) * $M$23+ IF($E32&gt;=$E$25,1,0) *$N$23+ IF($F32&gt;=$F$25,1,0) *$O$23) / SUM($K$23:$O$23)</f>
        <v>0.6</v>
      </c>
      <c r="G51" s="1">
        <f t="shared" ref="G51:G53" si="50" xml:space="preserve"> (IF($B32&gt;=$B$26,1,0)*$K$23 + IF($C32&gt;=$C$26,1,0) *$L$23+ IF($D32&gt;=$D$26,1,0) * $M$23+ IF($E32&gt;=$E$26,1,0) *$N$23+ IF($F32&gt;=$F$26,1,0) *$O$23) / SUM($K$23:$O$23)</f>
        <v>0.4</v>
      </c>
      <c r="H51" s="1">
        <f t="shared" ref="H51:H53" si="51" xml:space="preserve"> (IF($B32&gt;=$B$27,1,0)*$K$23 + IF($C32&gt;=$C$27,1,0) *$L$23+ IF($D32&gt;=$D$27,1,0) * $M$23+ IF($E32&gt;=$E$27,1,0) *$N$23+ IF($F32&gt;=$F$27,1,0) *$O$23) / SUM($K$23:$O$23)</f>
        <v>0.4</v>
      </c>
      <c r="I51" s="1">
        <f t="shared" ref="I51:I53" si="52" xml:space="preserve"> (IF($B32&gt;=$B$28,1,0)*$K$23 + IF($C32&gt;=$C$28,1,0) *$L$23+ IF($D32&gt;=$D$28,1,0) * $M$23+ IF($E32&gt;=$E$28,1,0) *$N$23+ IF($F32&gt;=$F$28,1,0) *$O$23) / SUM($K$23:$O$23)</f>
        <v>0.4</v>
      </c>
      <c r="J51" s="1">
        <f t="shared" ref="J51:J53" si="53" xml:space="preserve"> (IF($B32&gt;=$B$29,1,0)*$K$23 + IF($C32&gt;=$C$29,1,0) *$L$23+ IF($D32&gt;=$D$29,1,0) * $M$23+ IF($E32&gt;=$E$29,1,0) *$N$23+ IF($F32&gt;=$F$29,1,0) *$O$23) / SUM($K$23:$O$23)</f>
        <v>0.6</v>
      </c>
      <c r="K51" s="1">
        <f t="shared" ref="K51:K53" si="54" xml:space="preserve"> (IF($B32&gt;=$B$30,1,0)*$K$23 + IF($C32&gt;=$C$30,1,0) *$L$23+ IF($D32&gt;=$D$30,1,0) * $M$23+ IF($E32&gt;=$E$30,1,0) *$N$23+ IF($F32&gt;=$F$30,1,0) *$O$23) / SUM($K$23:$O$23)</f>
        <v>0.6</v>
      </c>
      <c r="L51" s="1">
        <f xml:space="preserve"> (IF($B32&gt;=$B$31,1,0)*$K$23 + IF($C32&gt;=$C$31,1,0) *$L$23+ IF($D32&gt;=$D$31,1,0) * $M$23+ IF($E32&gt;=$E$31,1,0) *$N$23+ IF($F32&gt;=$F$31,1,0) *$O$23) / SUM($K$23:$O$23)</f>
        <v>0.4</v>
      </c>
      <c r="M51" s="4"/>
      <c r="N51" s="1">
        <f t="shared" si="31"/>
        <v>0.4</v>
      </c>
      <c r="O51" s="1">
        <f t="shared" si="32"/>
        <v>0.4</v>
      </c>
      <c r="Q51" s="1" t="s">
        <v>54</v>
      </c>
      <c r="R51" s="1">
        <f t="shared" ref="R51:R53" si="55" xml:space="preserve"> MAX($B32-$B$21,$C32-$C$21,$D32-$D$21,$E32-$E$21,$F32-$F$21,0)/10</f>
        <v>0.74126490642342624</v>
      </c>
      <c r="S51" s="1">
        <f t="shared" ref="S51:S53" si="56" xml:space="preserve"> MAX($B32-$B$22,$C32-$C$22,$D32-$D$22,$E32-$E$22,$F32-$F$22,0)/10</f>
        <v>0.33976988564116084</v>
      </c>
      <c r="T51" s="1">
        <f t="shared" ref="T51:T53" si="57" xml:space="preserve"> MAX($B32-$B$23,$C32-$C$23,$D32-$D$23,$E32-$E$23,$F32-$F$23,0)/10</f>
        <v>0.89669762899734273</v>
      </c>
      <c r="U51" s="1">
        <f t="shared" ref="U51:U53" si="58" xml:space="preserve"> MAX($B32-$B$24,$C32-$C$24,$D32-$D$24,$E32-$E$24,$F32-$F$24,0)/10</f>
        <v>0.3331909169205936</v>
      </c>
      <c r="V51" s="1">
        <f t="shared" ref="V51:V53" si="59" xml:space="preserve"> MAX($B32-$B$25,$C32-$C$25,$D32-$D$25,$E32-$E$25,$F32-$F$25,0)/10</f>
        <v>0.69031255337020281</v>
      </c>
      <c r="W51" s="1">
        <f t="shared" ref="W51:W53" si="60" xml:space="preserve"> MAX($B32-$B$26,$C32-$C$26,$D32-$D$26,$E32-$E$26,$F32-$F$26,0)/10</f>
        <v>0.2779445872803713</v>
      </c>
      <c r="X51" s="1">
        <f t="shared" ref="X51:X53" si="61" xml:space="preserve"> MAX($B32-$B$27,$C32-$C$27,$D32-$D$27,$E32-$E$27,$F32-$F$27,0)/10</f>
        <v>0.29757822165001357</v>
      </c>
      <c r="Y51" s="1">
        <f t="shared" ref="Y51:Y53" si="62" xml:space="preserve"> MAX($B32-$B$28,$C32-$C$28,$D32-$D$28,$E32-$E$28,$F32-$F$28,0)/10</f>
        <v>0.58155079912612917</v>
      </c>
      <c r="Z51" s="1">
        <f t="shared" ref="Z51:Z53" si="63" xml:space="preserve"> MAX($B32-$B$29,$C32-$C$29,$D32-$D$29,$E32-$E$29,$F32-$F$29,0)/10</f>
        <v>0.69908968459164311</v>
      </c>
      <c r="AA51" s="1">
        <f t="shared" ref="AA51:AA53" si="64" xml:space="preserve"> MAX($B32-$B$30,$C32-$C$30,$D32-$D$30,$E32-$E$30,$F32-$F$30,0)/10</f>
        <v>0.2972061975557484</v>
      </c>
      <c r="AB51" s="1">
        <f xml:space="preserve"> MAX($B32-$B$31,$C32-$C$31,$D32-$D$31,$E32-$E$31,$F32-$F$31,0)/10</f>
        <v>7.869296930147129E-3</v>
      </c>
      <c r="AC51" s="4"/>
      <c r="AD51" s="1">
        <f t="shared" si="35"/>
        <v>0.27795654406194037</v>
      </c>
      <c r="AE51" s="1">
        <f t="shared" si="36"/>
        <v>0.41873470455168943</v>
      </c>
    </row>
    <row r="52" spans="1:31" x14ac:dyDescent="0.25">
      <c r="A52" s="1" t="s">
        <v>55</v>
      </c>
      <c r="B52" s="1">
        <f t="shared" si="45"/>
        <v>0.6</v>
      </c>
      <c r="C52" s="1">
        <f t="shared" si="46"/>
        <v>0.8</v>
      </c>
      <c r="D52" s="1">
        <f t="shared" si="47"/>
        <v>0.4</v>
      </c>
      <c r="E52" s="1">
        <f t="shared" si="48"/>
        <v>0.4</v>
      </c>
      <c r="F52" s="1">
        <f t="shared" si="49"/>
        <v>0.6</v>
      </c>
      <c r="G52" s="1">
        <f t="shared" si="50"/>
        <v>0.4</v>
      </c>
      <c r="H52" s="1">
        <f t="shared" si="51"/>
        <v>0.4</v>
      </c>
      <c r="I52" s="1">
        <f t="shared" si="52"/>
        <v>0.6</v>
      </c>
      <c r="J52" s="1">
        <f t="shared" si="53"/>
        <v>0.6</v>
      </c>
      <c r="K52" s="1">
        <f t="shared" si="54"/>
        <v>0.4</v>
      </c>
      <c r="L52" s="1">
        <f t="shared" ref="L52:L53" si="65" xml:space="preserve"> (IF($B33&gt;=$B$31,1,0)*$K$23 + IF($C33&gt;=$C$31,1,0) *$L$23+ IF($D33&gt;=$D$31,1,0) * $M$23+ IF($E33&gt;=$E$31,1,0) *$N$23+ IF($F33&gt;=$F$31,1,0) *$O$23) / SUM($K$23:$O$23)</f>
        <v>0.6</v>
      </c>
      <c r="M52" s="1">
        <f t="shared" si="30"/>
        <v>0.6</v>
      </c>
      <c r="N52" s="4"/>
      <c r="O52" s="1">
        <f t="shared" si="32"/>
        <v>0.6</v>
      </c>
      <c r="Q52" s="1" t="s">
        <v>55</v>
      </c>
      <c r="R52" s="1">
        <f t="shared" si="55"/>
        <v>0.46330836236148587</v>
      </c>
      <c r="S52" s="1">
        <f t="shared" si="56"/>
        <v>0.29462943486839094</v>
      </c>
      <c r="T52" s="1">
        <f t="shared" si="57"/>
        <v>0.80112382872406052</v>
      </c>
      <c r="U52" s="1">
        <f t="shared" si="58"/>
        <v>0.61557790911739185</v>
      </c>
      <c r="V52" s="1">
        <f t="shared" si="59"/>
        <v>0.41235600930826238</v>
      </c>
      <c r="W52" s="1">
        <f t="shared" si="60"/>
        <v>0.10953032707700601</v>
      </c>
      <c r="X52" s="1">
        <f t="shared" si="61"/>
        <v>0.20200442137673136</v>
      </c>
      <c r="Y52" s="1">
        <f t="shared" si="62"/>
        <v>0.39399624606574052</v>
      </c>
      <c r="Z52" s="1">
        <f t="shared" si="63"/>
        <v>0.6035158843183609</v>
      </c>
      <c r="AA52" s="1">
        <f t="shared" si="64"/>
        <v>5.3308694541280489E-2</v>
      </c>
      <c r="AB52" s="1">
        <f t="shared" ref="AB52:AB53" si="66" xml:space="preserve"> MAX($B33-$B$31,$C33-$C$31,$D33-$D$31,$E33-$E$31,$F33-$F$31,0)/10</f>
        <v>0.29025628912694545</v>
      </c>
      <c r="AC52" s="1">
        <f xml:space="preserve"> MAX($B33-$B$32,$C33-$C$32,$D33-$D$32,$E33-$E$32,$F33-$F$32,0)/10</f>
        <v>0.2823869921967983</v>
      </c>
      <c r="AD52" s="4"/>
      <c r="AE52" s="1">
        <f t="shared" si="36"/>
        <v>0.32316090427840721</v>
      </c>
    </row>
    <row r="53" spans="1:31" x14ac:dyDescent="0.25">
      <c r="A53" s="1" t="s">
        <v>56</v>
      </c>
      <c r="B53" s="1">
        <f t="shared" si="45"/>
        <v>0.4</v>
      </c>
      <c r="C53" s="1">
        <f t="shared" si="46"/>
        <v>0.6</v>
      </c>
      <c r="D53" s="1">
        <f t="shared" si="47"/>
        <v>0.6</v>
      </c>
      <c r="E53" s="1">
        <f t="shared" si="48"/>
        <v>0.6</v>
      </c>
      <c r="F53" s="1">
        <f t="shared" si="49"/>
        <v>0.4</v>
      </c>
      <c r="G53" s="1">
        <f t="shared" si="50"/>
        <v>0.2</v>
      </c>
      <c r="H53" s="1">
        <f t="shared" si="51"/>
        <v>0.2</v>
      </c>
      <c r="I53" s="1">
        <f t="shared" si="52"/>
        <v>0.6</v>
      </c>
      <c r="J53" s="1">
        <f t="shared" si="53"/>
        <v>0.8</v>
      </c>
      <c r="K53" s="1">
        <f t="shared" si="54"/>
        <v>0.6</v>
      </c>
      <c r="L53" s="1">
        <f t="shared" si="65"/>
        <v>0.6</v>
      </c>
      <c r="M53" s="1">
        <f t="shared" si="30"/>
        <v>0.6</v>
      </c>
      <c r="N53" s="1">
        <f t="shared" si="31"/>
        <v>0.6</v>
      </c>
      <c r="O53" s="4"/>
      <c r="Q53" s="1" t="s">
        <v>56</v>
      </c>
      <c r="R53" s="1">
        <f t="shared" si="55"/>
        <v>0.46330836236148587</v>
      </c>
      <c r="S53" s="1">
        <f t="shared" si="56"/>
        <v>0.63544122486140719</v>
      </c>
      <c r="T53" s="1">
        <f t="shared" si="57"/>
        <v>0.498182475796353</v>
      </c>
      <c r="U53" s="1">
        <f t="shared" si="58"/>
        <v>0.80988782762977873</v>
      </c>
      <c r="V53" s="1">
        <f t="shared" si="59"/>
        <v>0.41235600930826238</v>
      </c>
      <c r="W53" s="1">
        <f t="shared" si="60"/>
        <v>0.43066046109931155</v>
      </c>
      <c r="X53" s="1">
        <f t="shared" si="61"/>
        <v>0.10868682329229351</v>
      </c>
      <c r="Y53" s="1">
        <f t="shared" si="62"/>
        <v>0.3035942550641888</v>
      </c>
      <c r="Z53" s="1">
        <f t="shared" si="63"/>
        <v>0.28035498003995374</v>
      </c>
      <c r="AA53" s="1">
        <f t="shared" si="64"/>
        <v>0.37443882856358607</v>
      </c>
      <c r="AB53" s="1">
        <f t="shared" si="66"/>
        <v>0.58540222968941802</v>
      </c>
      <c r="AC53" s="1">
        <f xml:space="preserve"> MAX($B34-$B$32,$C34-$C$32,$D34-$D$32,$E34-$E$32,$F34-$F$32,0)/10</f>
        <v>0.57983816961657353</v>
      </c>
      <c r="AD53" s="1">
        <f t="shared" si="35"/>
        <v>0.3408117899930162</v>
      </c>
      <c r="AE53" s="4"/>
    </row>
    <row r="54" spans="1:31" x14ac:dyDescent="0.25">
      <c r="M54" s="3"/>
      <c r="N54" s="3"/>
      <c r="O54" s="3"/>
    </row>
    <row r="55" spans="1:31" x14ac:dyDescent="0.25">
      <c r="N55" s="3"/>
      <c r="O55" s="3"/>
    </row>
    <row r="57" spans="1:31" x14ac:dyDescent="0.25">
      <c r="A57" s="1" t="s">
        <v>32</v>
      </c>
      <c r="B57" s="1" t="s">
        <v>6</v>
      </c>
      <c r="C57" s="1" t="s">
        <v>7</v>
      </c>
      <c r="D57" s="1" t="s">
        <v>8</v>
      </c>
      <c r="E57" s="1" t="s">
        <v>9</v>
      </c>
      <c r="F57" s="1" t="s">
        <v>10</v>
      </c>
      <c r="G57" s="1" t="s">
        <v>11</v>
      </c>
      <c r="H57" s="1" t="s">
        <v>12</v>
      </c>
      <c r="I57" s="1" t="s">
        <v>16</v>
      </c>
      <c r="J57" s="1" t="s">
        <v>13</v>
      </c>
      <c r="K57" s="1" t="s">
        <v>14</v>
      </c>
      <c r="L57" s="1" t="s">
        <v>15</v>
      </c>
      <c r="M57" s="1" t="s">
        <v>54</v>
      </c>
      <c r="N57" s="1" t="s">
        <v>55</v>
      </c>
      <c r="O57" s="1" t="s">
        <v>56</v>
      </c>
      <c r="Q57" s="1" t="s">
        <v>28</v>
      </c>
      <c r="R57" s="1"/>
    </row>
    <row r="58" spans="1:31" x14ac:dyDescent="0.25">
      <c r="A58" s="1" t="s">
        <v>6</v>
      </c>
      <c r="B58" s="4"/>
      <c r="C58" s="1">
        <f t="shared" ref="C58:L58" si="67">_xlfn.IFS(AND(C40&gt;=$R$58,S40&lt;=$R$60 ),1,AND(C40&gt;=$R$59,S40&lt;=$R$60 ),0.5,TRUE,0)</f>
        <v>0</v>
      </c>
      <c r="D58" s="1">
        <f t="shared" si="67"/>
        <v>0</v>
      </c>
      <c r="E58" s="1">
        <f t="shared" si="67"/>
        <v>0</v>
      </c>
      <c r="F58" s="1">
        <f t="shared" si="67"/>
        <v>0</v>
      </c>
      <c r="G58" s="1">
        <f t="shared" si="67"/>
        <v>0</v>
      </c>
      <c r="H58" s="1">
        <f t="shared" si="67"/>
        <v>0</v>
      </c>
      <c r="I58" s="1">
        <f t="shared" si="67"/>
        <v>0.5</v>
      </c>
      <c r="J58" s="1">
        <f t="shared" si="67"/>
        <v>0</v>
      </c>
      <c r="K58" s="1">
        <f t="shared" si="67"/>
        <v>0</v>
      </c>
      <c r="L58" s="1">
        <f t="shared" si="67"/>
        <v>0</v>
      </c>
      <c r="M58" s="1">
        <f t="shared" ref="M58:O58" si="68">_xlfn.IFS(AND(M40&gt;=$R$58,AC40&lt;=$R$60 ),1,AND(M40&gt;=$R$59,AC40&lt;=$R$60 ),0.5,TRUE,0)</f>
        <v>0</v>
      </c>
      <c r="N58" s="1">
        <f t="shared" si="68"/>
        <v>0</v>
      </c>
      <c r="O58" s="1">
        <f t="shared" si="68"/>
        <v>0</v>
      </c>
      <c r="P58" s="6"/>
      <c r="Q58" s="1" t="s">
        <v>30</v>
      </c>
      <c r="R58" s="1">
        <v>0.8</v>
      </c>
    </row>
    <row r="59" spans="1:31" x14ac:dyDescent="0.25">
      <c r="A59" s="1" t="s">
        <v>7</v>
      </c>
      <c r="B59" s="1">
        <f t="shared" ref="B59:B68" si="69">_xlfn.IFS(AND(B41&gt;=$R$58,R41&lt;=$R$60 ),1,AND(B41&gt;=$R$59,R41&lt;=$R$60 ),0.5,TRUE,0)</f>
        <v>0</v>
      </c>
      <c r="C59" s="4"/>
      <c r="D59" s="1">
        <f t="shared" ref="D59:L59" si="70">_xlfn.IFS(AND(D41&gt;=$R$58,T41&lt;=$R$60 ),1,AND(D41&gt;=$R$59,T41&lt;=$R$60 ),0.5,TRUE,0)</f>
        <v>0</v>
      </c>
      <c r="E59" s="1">
        <f t="shared" si="70"/>
        <v>0.5</v>
      </c>
      <c r="F59" s="1">
        <f t="shared" si="70"/>
        <v>0</v>
      </c>
      <c r="G59" s="1">
        <f t="shared" si="70"/>
        <v>0</v>
      </c>
      <c r="H59" s="1">
        <f t="shared" si="70"/>
        <v>0</v>
      </c>
      <c r="I59" s="1">
        <f t="shared" si="70"/>
        <v>0</v>
      </c>
      <c r="J59" s="1">
        <f t="shared" si="70"/>
        <v>0</v>
      </c>
      <c r="K59" s="1">
        <f t="shared" si="70"/>
        <v>0</v>
      </c>
      <c r="L59" s="1">
        <f t="shared" si="70"/>
        <v>0</v>
      </c>
      <c r="M59" s="1">
        <f t="shared" ref="M59:M68" si="71">_xlfn.IFS(AND(M41&gt;=$R$58,AC41&lt;=$R$60 ),1,AND(M41&gt;=$R$59,AC41&lt;=$R$60 ),0.5,TRUE,0)</f>
        <v>0</v>
      </c>
      <c r="N59" s="1">
        <f t="shared" ref="N59:N69" si="72">_xlfn.IFS(AND(N41&gt;=$R$58,AD41&lt;=$R$60 ),1,AND(N41&gt;=$R$59,AD41&lt;=$R$60 ),0.5,TRUE,0)</f>
        <v>0</v>
      </c>
      <c r="O59" s="1">
        <f t="shared" ref="O59:O70" si="73">_xlfn.IFS(AND(O41&gt;=$R$58,AE41&lt;=$R$60 ),1,AND(O41&gt;=$R$59,AE41&lt;=$R$60 ),0.5,TRUE,0)</f>
        <v>0</v>
      </c>
      <c r="P59" s="6"/>
      <c r="Q59" s="1" t="s">
        <v>29</v>
      </c>
      <c r="R59" s="1">
        <v>0.6</v>
      </c>
    </row>
    <row r="60" spans="1:31" x14ac:dyDescent="0.25">
      <c r="A60" s="1" t="s">
        <v>8</v>
      </c>
      <c r="B60" s="1">
        <f t="shared" si="69"/>
        <v>0</v>
      </c>
      <c r="C60" s="1">
        <f t="shared" ref="C60:C68" si="74">_xlfn.IFS(AND(C42&gt;=$R$58,S42&lt;=$R$60 ),1,AND(C42&gt;=$R$59,S42&lt;=$R$60 ),0.5,TRUE,0)</f>
        <v>0</v>
      </c>
      <c r="D60" s="4"/>
      <c r="E60" s="1">
        <f t="shared" ref="E60:L60" si="75">_xlfn.IFS(AND(E42&gt;=$R$58,U42&lt;=$R$60 ),1,AND(E42&gt;=$R$59,U42&lt;=$R$60 ),0.5,TRUE,0)</f>
        <v>0</v>
      </c>
      <c r="F60" s="1">
        <f t="shared" si="75"/>
        <v>0</v>
      </c>
      <c r="G60" s="1">
        <f t="shared" si="75"/>
        <v>0</v>
      </c>
      <c r="H60" s="1">
        <f t="shared" si="75"/>
        <v>0</v>
      </c>
      <c r="I60" s="1">
        <f t="shared" si="75"/>
        <v>0</v>
      </c>
      <c r="J60" s="1">
        <f t="shared" si="75"/>
        <v>0.5</v>
      </c>
      <c r="K60" s="1">
        <f t="shared" si="75"/>
        <v>0</v>
      </c>
      <c r="L60" s="1">
        <f t="shared" si="75"/>
        <v>0</v>
      </c>
      <c r="M60" s="1">
        <f t="shared" si="71"/>
        <v>0</v>
      </c>
      <c r="N60" s="1">
        <f t="shared" si="72"/>
        <v>0</v>
      </c>
      <c r="O60" s="1">
        <f t="shared" si="73"/>
        <v>0</v>
      </c>
      <c r="P60" s="6"/>
      <c r="Q60" s="1" t="s">
        <v>31</v>
      </c>
      <c r="R60" s="1">
        <v>0.6</v>
      </c>
    </row>
    <row r="61" spans="1:31" x14ac:dyDescent="0.25">
      <c r="A61" s="1" t="s">
        <v>9</v>
      </c>
      <c r="B61" s="1">
        <f t="shared" si="69"/>
        <v>0</v>
      </c>
      <c r="C61" s="1">
        <f t="shared" si="74"/>
        <v>0</v>
      </c>
      <c r="D61" s="1">
        <f t="shared" ref="D61:D68" si="76">_xlfn.IFS(AND(D43&gt;=$R$58,T43&lt;=$R$60 ),1,AND(D43&gt;=$R$59,T43&lt;=$R$60 ),0.5,TRUE,0)</f>
        <v>0</v>
      </c>
      <c r="E61" s="4"/>
      <c r="F61" s="1">
        <f t="shared" ref="F61:L61" si="77">_xlfn.IFS(AND(F43&gt;=$R$58,V43&lt;=$R$60 ),1,AND(F43&gt;=$R$59,V43&lt;=$R$60 ),0.5,TRUE,0)</f>
        <v>0</v>
      </c>
      <c r="G61" s="1">
        <f t="shared" si="77"/>
        <v>0</v>
      </c>
      <c r="H61" s="1">
        <f t="shared" si="77"/>
        <v>0</v>
      </c>
      <c r="I61" s="1">
        <f t="shared" si="77"/>
        <v>0</v>
      </c>
      <c r="J61" s="1">
        <f t="shared" si="77"/>
        <v>0</v>
      </c>
      <c r="K61" s="1">
        <f t="shared" si="77"/>
        <v>0</v>
      </c>
      <c r="L61" s="1">
        <f t="shared" si="77"/>
        <v>0</v>
      </c>
      <c r="M61" s="1">
        <f t="shared" si="71"/>
        <v>0</v>
      </c>
      <c r="N61" s="1">
        <f t="shared" si="72"/>
        <v>0.5</v>
      </c>
      <c r="O61" s="1">
        <f t="shared" si="73"/>
        <v>0</v>
      </c>
      <c r="P61" s="5"/>
    </row>
    <row r="62" spans="1:31" x14ac:dyDescent="0.25">
      <c r="A62" s="1" t="s">
        <v>10</v>
      </c>
      <c r="B62" s="1">
        <f t="shared" si="69"/>
        <v>0.5</v>
      </c>
      <c r="C62" s="1">
        <f t="shared" si="74"/>
        <v>0</v>
      </c>
      <c r="D62" s="1">
        <f t="shared" si="76"/>
        <v>0</v>
      </c>
      <c r="E62" s="1">
        <f t="shared" ref="E62:E68" si="78">_xlfn.IFS(AND(E44&gt;=$R$58,U44&lt;=$R$60 ),1,AND(E44&gt;=$R$59,U44&lt;=$R$60 ),0.5,TRUE,0)</f>
        <v>0</v>
      </c>
      <c r="F62" s="4"/>
      <c r="G62" s="1">
        <f t="shared" ref="G62:L62" si="79">_xlfn.IFS(AND(G44&gt;=$R$58,W44&lt;=$R$60 ),1,AND(G44&gt;=$R$59,W44&lt;=$R$60 ),0.5,TRUE,0)</f>
        <v>0.5</v>
      </c>
      <c r="H62" s="1">
        <f t="shared" si="79"/>
        <v>0.5</v>
      </c>
      <c r="I62" s="1">
        <f t="shared" si="79"/>
        <v>0.5</v>
      </c>
      <c r="J62" s="1">
        <f t="shared" si="79"/>
        <v>0</v>
      </c>
      <c r="K62" s="1">
        <f t="shared" si="79"/>
        <v>0</v>
      </c>
      <c r="L62" s="1">
        <f t="shared" si="79"/>
        <v>0</v>
      </c>
      <c r="M62" s="1">
        <f t="shared" si="71"/>
        <v>0</v>
      </c>
      <c r="N62" s="1">
        <f t="shared" si="72"/>
        <v>0</v>
      </c>
      <c r="O62" s="1">
        <f t="shared" si="73"/>
        <v>0</v>
      </c>
      <c r="P62" s="5"/>
    </row>
    <row r="63" spans="1:31" x14ac:dyDescent="0.25">
      <c r="A63" s="1" t="s">
        <v>11</v>
      </c>
      <c r="B63" s="1">
        <f t="shared" si="69"/>
        <v>0.5</v>
      </c>
      <c r="C63" s="1">
        <f t="shared" si="74"/>
        <v>0</v>
      </c>
      <c r="D63" s="1">
        <f t="shared" si="76"/>
        <v>0</v>
      </c>
      <c r="E63" s="1">
        <f t="shared" si="78"/>
        <v>0</v>
      </c>
      <c r="F63" s="1">
        <f t="shared" ref="F63:F68" si="80">_xlfn.IFS(AND(F45&gt;=$R$58,V45&lt;=$R$60 ),1,AND(F45&gt;=$R$59,V45&lt;=$R$60 ),0.5,TRUE,0)</f>
        <v>0.5</v>
      </c>
      <c r="G63" s="4"/>
      <c r="H63" s="1">
        <f>_xlfn.IFS(AND(H45&gt;=$R$58,X45&lt;=$R$60 ),1,AND(H45&gt;=$R$59,X45&lt;=$R$60 ),0.5,TRUE,0)</f>
        <v>1</v>
      </c>
      <c r="I63" s="1">
        <f>_xlfn.IFS(AND(I45&gt;=$R$58,Y45&lt;=$R$60 ),1,AND(I45&gt;=$R$59,Y45&lt;=$R$60 ),0.5,TRUE,0)</f>
        <v>0.5</v>
      </c>
      <c r="J63" s="1">
        <f>_xlfn.IFS(AND(J45&gt;=$R$58,Z45&lt;=$R$60 ),1,AND(J45&gt;=$R$59,Z45&lt;=$R$60 ),0.5,TRUE,0)</f>
        <v>0</v>
      </c>
      <c r="K63" s="1">
        <f>_xlfn.IFS(AND(K45&gt;=$R$58,AA45&lt;=$R$60 ),1,AND(K45&gt;=$R$59,AA45&lt;=$R$60 ),0.5,TRUE,0)</f>
        <v>0.5</v>
      </c>
      <c r="L63" s="1">
        <f>_xlfn.IFS(AND(L45&gt;=$R$58,AB45&lt;=$R$60 ),1,AND(L45&gt;=$R$59,AB45&lt;=$R$60 ),0.5,TRUE,0)</f>
        <v>0</v>
      </c>
      <c r="M63" s="1">
        <f t="shared" si="71"/>
        <v>0</v>
      </c>
      <c r="N63" s="1">
        <f t="shared" si="72"/>
        <v>0.5</v>
      </c>
      <c r="O63" s="1">
        <f t="shared" si="73"/>
        <v>0</v>
      </c>
      <c r="P63" s="5"/>
    </row>
    <row r="64" spans="1:31" x14ac:dyDescent="0.25">
      <c r="A64" s="1" t="s">
        <v>12</v>
      </c>
      <c r="B64" s="1">
        <f t="shared" si="69"/>
        <v>0.5</v>
      </c>
      <c r="C64" s="1">
        <f t="shared" si="74"/>
        <v>0</v>
      </c>
      <c r="D64" s="1">
        <f t="shared" si="76"/>
        <v>0.5</v>
      </c>
      <c r="E64" s="1">
        <f t="shared" si="78"/>
        <v>0</v>
      </c>
      <c r="F64" s="1">
        <f t="shared" si="80"/>
        <v>0.5</v>
      </c>
      <c r="G64" s="1">
        <f>_xlfn.IFS(AND(G46&gt;=$R$58,W46&lt;=$R$60 ),1,AND(G46&gt;=$R$59,W46&lt;=$R$60 ),0.5,TRUE,0)</f>
        <v>0.5</v>
      </c>
      <c r="H64" s="4"/>
      <c r="I64" s="1">
        <f>_xlfn.IFS(AND(I46&gt;=$R$58,Y46&lt;=$R$60 ),1,AND(I46&gt;=$R$59,Y46&lt;=$R$60 ),0.5,TRUE,0)</f>
        <v>0.5</v>
      </c>
      <c r="J64" s="1">
        <f>_xlfn.IFS(AND(J46&gt;=$R$58,Z46&lt;=$R$60 ),1,AND(J46&gt;=$R$59,Z46&lt;=$R$60 ),0.5,TRUE,0)</f>
        <v>1</v>
      </c>
      <c r="K64" s="1">
        <f>_xlfn.IFS(AND(K46&gt;=$R$58,AA46&lt;=$R$60 ),1,AND(K46&gt;=$R$59,AA46&lt;=$R$60 ),0.5,TRUE,0)</f>
        <v>0.5</v>
      </c>
      <c r="L64" s="1">
        <f>_xlfn.IFS(AND(L46&gt;=$R$58,AB46&lt;=$R$60 ),1,AND(L46&gt;=$R$59,AB46&lt;=$R$60 ),0.5,TRUE,0)</f>
        <v>0</v>
      </c>
      <c r="M64" s="1">
        <f t="shared" si="71"/>
        <v>0</v>
      </c>
      <c r="N64" s="1">
        <f t="shared" si="72"/>
        <v>0.5</v>
      </c>
      <c r="O64" s="1">
        <f t="shared" si="73"/>
        <v>0</v>
      </c>
      <c r="P64" s="5"/>
    </row>
    <row r="65" spans="1:16" x14ac:dyDescent="0.25">
      <c r="A65" s="1" t="s">
        <v>16</v>
      </c>
      <c r="B65" s="1">
        <f t="shared" si="69"/>
        <v>0</v>
      </c>
      <c r="C65" s="1">
        <f t="shared" si="74"/>
        <v>0</v>
      </c>
      <c r="D65" s="1">
        <f t="shared" si="76"/>
        <v>0</v>
      </c>
      <c r="E65" s="1">
        <f t="shared" si="78"/>
        <v>0</v>
      </c>
      <c r="F65" s="1">
        <f t="shared" si="80"/>
        <v>0</v>
      </c>
      <c r="G65" s="1">
        <f>_xlfn.IFS(AND(G47&gt;=$R$58,W47&lt;=$R$60 ),1,AND(G47&gt;=$R$59,W47&lt;=$R$60 ),0.5,TRUE,0)</f>
        <v>0</v>
      </c>
      <c r="H65" s="1">
        <f>_xlfn.IFS(AND(H47&gt;=$R$58,X47&lt;=$R$60 ),1,AND(H47&gt;=$R$59,X47&lt;=$R$60 ),0.5,TRUE,0)</f>
        <v>0</v>
      </c>
      <c r="I65" s="4"/>
      <c r="J65" s="1">
        <f>_xlfn.IFS(AND(J47&gt;=$R$58,Z47&lt;=$R$60 ),1,AND(J47&gt;=$R$59,Z47&lt;=$R$60 ),0.5,TRUE,0)</f>
        <v>0.5</v>
      </c>
      <c r="K65" s="1">
        <f>_xlfn.IFS(AND(K47&gt;=$R$58,AA47&lt;=$R$60 ),1,AND(K47&gt;=$R$59,AA47&lt;=$R$60 ),0.5,TRUE,0)</f>
        <v>0</v>
      </c>
      <c r="L65" s="1">
        <f>_xlfn.IFS(AND(L47&gt;=$R$58,AB47&lt;=$R$60 ),1,AND(L47&gt;=$R$59,AB47&lt;=$R$60 ),0.5,TRUE,0)</f>
        <v>0.5</v>
      </c>
      <c r="M65" s="1">
        <f t="shared" si="71"/>
        <v>0.5</v>
      </c>
      <c r="N65" s="1">
        <f t="shared" si="72"/>
        <v>0</v>
      </c>
      <c r="O65" s="1">
        <f t="shared" si="73"/>
        <v>0</v>
      </c>
      <c r="P65" s="5"/>
    </row>
    <row r="66" spans="1:16" x14ac:dyDescent="0.25">
      <c r="A66" s="1" t="s">
        <v>13</v>
      </c>
      <c r="B66" s="1">
        <f t="shared" si="69"/>
        <v>0</v>
      </c>
      <c r="C66" s="1">
        <f t="shared" si="74"/>
        <v>0</v>
      </c>
      <c r="D66" s="1">
        <f t="shared" si="76"/>
        <v>0</v>
      </c>
      <c r="E66" s="1">
        <f t="shared" si="78"/>
        <v>0</v>
      </c>
      <c r="F66" s="1">
        <f t="shared" si="80"/>
        <v>0</v>
      </c>
      <c r="G66" s="1">
        <f>_xlfn.IFS(AND(G48&gt;=$R$58,W48&lt;=$R$60 ),1,AND(G48&gt;=$R$59,W48&lt;=$R$60 ),0.5,TRUE,0)</f>
        <v>0</v>
      </c>
      <c r="H66" s="1">
        <f>_xlfn.IFS(AND(H48&gt;=$R$58,X48&lt;=$R$60 ),1,AND(H48&gt;=$R$59,X48&lt;=$R$60 ),0.5,TRUE,0)</f>
        <v>0</v>
      </c>
      <c r="I66" s="1">
        <f>_xlfn.IFS(AND(I48&gt;=$R$58,Y48&lt;=$R$60 ),1,AND(I48&gt;=$R$59,Y48&lt;=$R$60 ),0.5,TRUE,0)</f>
        <v>0</v>
      </c>
      <c r="J66" s="4"/>
      <c r="K66" s="1">
        <f>_xlfn.IFS(AND(K48&gt;=$R$58,AA48&lt;=$R$60 ),1,AND(K48&gt;=$R$59,AA48&lt;=$R$60 ),0.5,TRUE,0)</f>
        <v>0</v>
      </c>
      <c r="L66" s="1">
        <f>_xlfn.IFS(AND(L48&gt;=$R$58,AB48&lt;=$R$60 ),1,AND(L48&gt;=$R$59,AB48&lt;=$R$60 ),0.5,TRUE,0)</f>
        <v>0</v>
      </c>
      <c r="M66" s="1">
        <f t="shared" si="71"/>
        <v>0</v>
      </c>
      <c r="N66" s="1">
        <f t="shared" si="72"/>
        <v>0</v>
      </c>
      <c r="O66" s="1">
        <f t="shared" si="73"/>
        <v>0</v>
      </c>
      <c r="P66" s="5"/>
    </row>
    <row r="67" spans="1:16" x14ac:dyDescent="0.25">
      <c r="A67" s="1" t="s">
        <v>14</v>
      </c>
      <c r="B67" s="1">
        <f t="shared" si="69"/>
        <v>0.5</v>
      </c>
      <c r="C67" s="1">
        <f t="shared" si="74"/>
        <v>1</v>
      </c>
      <c r="D67" s="1">
        <f t="shared" si="76"/>
        <v>0</v>
      </c>
      <c r="E67" s="1">
        <f t="shared" si="78"/>
        <v>0</v>
      </c>
      <c r="F67" s="1">
        <f t="shared" si="80"/>
        <v>0.5</v>
      </c>
      <c r="G67" s="1">
        <f>_xlfn.IFS(AND(G49&gt;=$R$58,W49&lt;=$R$60 ),1,AND(G49&gt;=$R$59,W49&lt;=$R$60 ),0.5,TRUE,0)</f>
        <v>0</v>
      </c>
      <c r="H67" s="1">
        <f>_xlfn.IFS(AND(H49&gt;=$R$58,X49&lt;=$R$60 ),1,AND(H49&gt;=$R$59,X49&lt;=$R$60 ),0.5,TRUE,0)</f>
        <v>0</v>
      </c>
      <c r="I67" s="1">
        <f>_xlfn.IFS(AND(I49&gt;=$R$58,Y49&lt;=$R$60 ),1,AND(I49&gt;=$R$59,Y49&lt;=$R$60 ),0.5,TRUE,0)</f>
        <v>0.5</v>
      </c>
      <c r="J67" s="1">
        <f>_xlfn.IFS(AND(J49&gt;=$R$58,Z49&lt;=$R$60 ),1,AND(J49&gt;=$R$59,Z49&lt;=$R$60 ),0.5,TRUE,0)</f>
        <v>0</v>
      </c>
      <c r="K67" s="4"/>
      <c r="L67" s="1">
        <f>_xlfn.IFS(AND(L49&gt;=$R$58,AB49&lt;=$R$60 ),1,AND(L49&gt;=$R$59,AB49&lt;=$R$60 ),0.5,TRUE,0)</f>
        <v>0</v>
      </c>
      <c r="M67" s="1">
        <f t="shared" si="71"/>
        <v>0</v>
      </c>
      <c r="N67" s="1">
        <f t="shared" si="72"/>
        <v>0.5</v>
      </c>
      <c r="O67" s="1">
        <f t="shared" si="73"/>
        <v>0</v>
      </c>
      <c r="P67" s="5"/>
    </row>
    <row r="68" spans="1:16" x14ac:dyDescent="0.25">
      <c r="A68" s="1" t="s">
        <v>15</v>
      </c>
      <c r="B68" s="1">
        <f t="shared" si="69"/>
        <v>0</v>
      </c>
      <c r="C68" s="1">
        <f t="shared" si="74"/>
        <v>0.5</v>
      </c>
      <c r="D68" s="1">
        <f t="shared" si="76"/>
        <v>0</v>
      </c>
      <c r="E68" s="1">
        <f t="shared" si="78"/>
        <v>0.5</v>
      </c>
      <c r="F68" s="1">
        <f t="shared" si="80"/>
        <v>0</v>
      </c>
      <c r="G68" s="1">
        <f>_xlfn.IFS(AND(G50&gt;=$R$58,W50&lt;=$R$60 ),1,AND(G50&gt;=$R$59,W50&lt;=$R$60 ),0.5,TRUE,0)</f>
        <v>0</v>
      </c>
      <c r="H68" s="1">
        <f>_xlfn.IFS(AND(H50&gt;=$R$58,X50&lt;=$R$60 ),1,AND(H50&gt;=$R$59,X50&lt;=$R$60 ),0.5,TRUE,0)</f>
        <v>0</v>
      </c>
      <c r="I68" s="1">
        <f>_xlfn.IFS(AND(I50&gt;=$R$58,Y50&lt;=$R$60 ),1,AND(I50&gt;=$R$59,Y50&lt;=$R$60 ),0.5,TRUE,0)</f>
        <v>0</v>
      </c>
      <c r="J68" s="1">
        <f>_xlfn.IFS(AND(J50&gt;=$R$58,Z50&lt;=$R$60 ),1,AND(J50&gt;=$R$59,Z50&lt;=$R$60 ),0.5,TRUE,0)</f>
        <v>0</v>
      </c>
      <c r="K68" s="1">
        <f>_xlfn.IFS(AND(K50&gt;=$R$58,AA50&lt;=$R$60 ),1,AND(K50&gt;=$R$59,AA50&lt;=$R$60 ),0.5,TRUE,0)</f>
        <v>0.5</v>
      </c>
      <c r="L68" s="4"/>
      <c r="M68" s="1">
        <f t="shared" si="71"/>
        <v>0.5</v>
      </c>
      <c r="N68" s="1">
        <f t="shared" si="72"/>
        <v>0</v>
      </c>
      <c r="O68" s="1">
        <f t="shared" si="73"/>
        <v>0</v>
      </c>
      <c r="P68" s="5"/>
    </row>
    <row r="69" spans="1:16" x14ac:dyDescent="0.25">
      <c r="A69" s="1" t="s">
        <v>54</v>
      </c>
      <c r="B69" s="1">
        <f t="shared" ref="B69:B71" si="81">_xlfn.IFS(AND(B51&gt;=$R$58,R51&lt;=$R$60 ),1,AND(B51&gt;=$R$59,R51&lt;=$R$60 ),0.5,TRUE,0)</f>
        <v>0</v>
      </c>
      <c r="C69" s="1">
        <f t="shared" ref="C69" si="82">_xlfn.IFS(AND(C51&gt;=$R$58,S51&lt;=$R$60 ),1,AND(C51&gt;=$R$59,S51&lt;=$R$60 ),0.5,TRUE,0)</f>
        <v>0.5</v>
      </c>
      <c r="D69" s="1">
        <f t="shared" ref="D69" si="83">_xlfn.IFS(AND(D51&gt;=$R$58,T51&lt;=$R$60 ),1,AND(D51&gt;=$R$59,T51&lt;=$R$60 ),0.5,TRUE,0)</f>
        <v>0</v>
      </c>
      <c r="E69" s="1">
        <f t="shared" ref="E69" si="84">_xlfn.IFS(AND(E51&gt;=$R$58,U51&lt;=$R$60 ),1,AND(E51&gt;=$R$59,U51&lt;=$R$60 ),0.5,TRUE,0)</f>
        <v>0.5</v>
      </c>
      <c r="F69" s="1">
        <f t="shared" ref="F69" si="85">_xlfn.IFS(AND(F51&gt;=$R$58,V51&lt;=$R$60 ),1,AND(F51&gt;=$R$59,V51&lt;=$R$60 ),0.5,TRUE,0)</f>
        <v>0</v>
      </c>
      <c r="G69" s="1">
        <f t="shared" ref="G69" si="86">_xlfn.IFS(AND(G51&gt;=$R$58,W51&lt;=$R$60 ),1,AND(G51&gt;=$R$59,W51&lt;=$R$60 ),0.5,TRUE,0)</f>
        <v>0</v>
      </c>
      <c r="H69" s="1">
        <f t="shared" ref="H69" si="87">_xlfn.IFS(AND(H51&gt;=$R$58,X51&lt;=$R$60 ),1,AND(H51&gt;=$R$59,X51&lt;=$R$60 ),0.5,TRUE,0)</f>
        <v>0</v>
      </c>
      <c r="I69" s="1">
        <f t="shared" ref="I69" si="88">_xlfn.IFS(AND(I51&gt;=$R$58,Y51&lt;=$R$60 ),1,AND(I51&gt;=$R$59,Y51&lt;=$R$60 ),0.5,TRUE,0)</f>
        <v>0</v>
      </c>
      <c r="J69" s="1">
        <f t="shared" ref="J69" si="89">_xlfn.IFS(AND(J51&gt;=$R$58,Z51&lt;=$R$60 ),1,AND(J51&gt;=$R$59,Z51&lt;=$R$60 ),0.5,TRUE,0)</f>
        <v>0</v>
      </c>
      <c r="K69" s="1">
        <f t="shared" ref="K69" si="90">_xlfn.IFS(AND(K51&gt;=$R$58,AA51&lt;=$R$60 ),1,AND(K51&gt;=$R$59,AA51&lt;=$R$60 ),0.5,TRUE,0)</f>
        <v>0.5</v>
      </c>
      <c r="L69" s="1">
        <f t="shared" ref="L69" si="91">_xlfn.IFS(AND(L51&gt;=$R$58,AB51&lt;=$R$60 ),1,AND(L51&gt;=$R$59,AB51&lt;=$R$60 ),0.5,TRUE,0)</f>
        <v>0</v>
      </c>
      <c r="M69" s="4"/>
      <c r="N69" s="1">
        <f t="shared" si="72"/>
        <v>0</v>
      </c>
      <c r="O69" s="1">
        <f t="shared" si="73"/>
        <v>0</v>
      </c>
    </row>
    <row r="70" spans="1:16" x14ac:dyDescent="0.25">
      <c r="A70" s="1" t="s">
        <v>55</v>
      </c>
      <c r="B70" s="1">
        <f t="shared" si="81"/>
        <v>0.5</v>
      </c>
      <c r="C70" s="1">
        <f t="shared" ref="C70" si="92">_xlfn.IFS(AND(C52&gt;=$R$58,S52&lt;=$R$60 ),1,AND(C52&gt;=$R$59,S52&lt;=$R$60 ),0.5,TRUE,0)</f>
        <v>1</v>
      </c>
      <c r="D70" s="1">
        <f t="shared" ref="D70" si="93">_xlfn.IFS(AND(D52&gt;=$R$58,T52&lt;=$R$60 ),1,AND(D52&gt;=$R$59,T52&lt;=$R$60 ),0.5,TRUE,0)</f>
        <v>0</v>
      </c>
      <c r="E70" s="1">
        <f t="shared" ref="E70" si="94">_xlfn.IFS(AND(E52&gt;=$R$58,U52&lt;=$R$60 ),1,AND(E52&gt;=$R$59,U52&lt;=$R$60 ),0.5,TRUE,0)</f>
        <v>0</v>
      </c>
      <c r="F70" s="1">
        <f t="shared" ref="F70" si="95">_xlfn.IFS(AND(F52&gt;=$R$58,V52&lt;=$R$60 ),1,AND(F52&gt;=$R$59,V52&lt;=$R$60 ),0.5,TRUE,0)</f>
        <v>0.5</v>
      </c>
      <c r="G70" s="1">
        <f t="shared" ref="G70" si="96">_xlfn.IFS(AND(G52&gt;=$R$58,W52&lt;=$R$60 ),1,AND(G52&gt;=$R$59,W52&lt;=$R$60 ),0.5,TRUE,0)</f>
        <v>0</v>
      </c>
      <c r="H70" s="1">
        <f t="shared" ref="H70" si="97">_xlfn.IFS(AND(H52&gt;=$R$58,X52&lt;=$R$60 ),1,AND(H52&gt;=$R$59,X52&lt;=$R$60 ),0.5,TRUE,0)</f>
        <v>0</v>
      </c>
      <c r="I70" s="1">
        <f t="shared" ref="I70" si="98">_xlfn.IFS(AND(I52&gt;=$R$58,Y52&lt;=$R$60 ),1,AND(I52&gt;=$R$59,Y52&lt;=$R$60 ),0.5,TRUE,0)</f>
        <v>0.5</v>
      </c>
      <c r="J70" s="1">
        <f t="shared" ref="J70" si="99">_xlfn.IFS(AND(J52&gt;=$R$58,Z52&lt;=$R$60 ),1,AND(J52&gt;=$R$59,Z52&lt;=$R$60 ),0.5,TRUE,0)</f>
        <v>0</v>
      </c>
      <c r="K70" s="1">
        <f t="shared" ref="K70" si="100">_xlfn.IFS(AND(K52&gt;=$R$58,AA52&lt;=$R$60 ),1,AND(K52&gt;=$R$59,AA52&lt;=$R$60 ),0.5,TRUE,0)</f>
        <v>0</v>
      </c>
      <c r="L70" s="1">
        <f t="shared" ref="L70" si="101">_xlfn.IFS(AND(L52&gt;=$R$58,AB52&lt;=$R$60 ),1,AND(L52&gt;=$R$59,AB52&lt;=$R$60 ),0.5,TRUE,0)</f>
        <v>0.5</v>
      </c>
      <c r="M70" s="1">
        <f t="shared" ref="M70" si="102">_xlfn.IFS(AND(M52&gt;=$R$58,AC52&lt;=$R$60 ),1,AND(M52&gt;=$R$59,AC52&lt;=$R$60 ),0.5,TRUE,0)</f>
        <v>0.5</v>
      </c>
      <c r="N70" s="4"/>
      <c r="O70" s="1">
        <f t="shared" si="73"/>
        <v>0.5</v>
      </c>
    </row>
    <row r="71" spans="1:16" x14ac:dyDescent="0.25">
      <c r="A71" s="1" t="s">
        <v>56</v>
      </c>
      <c r="B71" s="1">
        <f t="shared" si="81"/>
        <v>0</v>
      </c>
      <c r="C71" s="1">
        <f t="shared" ref="C71" si="103">_xlfn.IFS(AND(C53&gt;=$R$58,S53&lt;=$R$60 ),1,AND(C53&gt;=$R$59,S53&lt;=$R$60 ),0.5,TRUE,0)</f>
        <v>0</v>
      </c>
      <c r="D71" s="1">
        <f t="shared" ref="D71" si="104">_xlfn.IFS(AND(D53&gt;=$R$58,T53&lt;=$R$60 ),1,AND(D53&gt;=$R$59,T53&lt;=$R$60 ),0.5,TRUE,0)</f>
        <v>0.5</v>
      </c>
      <c r="E71" s="1">
        <f t="shared" ref="E71" si="105">_xlfn.IFS(AND(E53&gt;=$R$58,U53&lt;=$R$60 ),1,AND(E53&gt;=$R$59,U53&lt;=$R$60 ),0.5,TRUE,0)</f>
        <v>0</v>
      </c>
      <c r="F71" s="1">
        <f t="shared" ref="F71" si="106">_xlfn.IFS(AND(F53&gt;=$R$58,V53&lt;=$R$60 ),1,AND(F53&gt;=$R$59,V53&lt;=$R$60 ),0.5,TRUE,0)</f>
        <v>0</v>
      </c>
      <c r="G71" s="1">
        <f t="shared" ref="G71" si="107">_xlfn.IFS(AND(G53&gt;=$R$58,W53&lt;=$R$60 ),1,AND(G53&gt;=$R$59,W53&lt;=$R$60 ),0.5,TRUE,0)</f>
        <v>0</v>
      </c>
      <c r="H71" s="1">
        <f t="shared" ref="H71" si="108">_xlfn.IFS(AND(H53&gt;=$R$58,X53&lt;=$R$60 ),1,AND(H53&gt;=$R$59,X53&lt;=$R$60 ),0.5,TRUE,0)</f>
        <v>0</v>
      </c>
      <c r="I71" s="1">
        <f t="shared" ref="I71" si="109">_xlfn.IFS(AND(I53&gt;=$R$58,Y53&lt;=$R$60 ),1,AND(I53&gt;=$R$59,Y53&lt;=$R$60 ),0.5,TRUE,0)</f>
        <v>0.5</v>
      </c>
      <c r="J71" s="1">
        <f t="shared" ref="J71" si="110">_xlfn.IFS(AND(J53&gt;=$R$58,Z53&lt;=$R$60 ),1,AND(J53&gt;=$R$59,Z53&lt;=$R$60 ),0.5,TRUE,0)</f>
        <v>1</v>
      </c>
      <c r="K71" s="1">
        <f t="shared" ref="K71" si="111">_xlfn.IFS(AND(K53&gt;=$R$58,AA53&lt;=$R$60 ),1,AND(K53&gt;=$R$59,AA53&lt;=$R$60 ),0.5,TRUE,0)</f>
        <v>0.5</v>
      </c>
      <c r="L71" s="1">
        <f t="shared" ref="L71" si="112">_xlfn.IFS(AND(L53&gt;=$R$58,AB53&lt;=$R$60 ),1,AND(L53&gt;=$R$59,AB53&lt;=$R$60 ),0.5,TRUE,0)</f>
        <v>0.5</v>
      </c>
      <c r="M71" s="1">
        <f t="shared" ref="M71" si="113">_xlfn.IFS(AND(M53&gt;=$R$58,AC53&lt;=$R$60 ),1,AND(M53&gt;=$R$59,AC53&lt;=$R$60 ),0.5,TRUE,0)</f>
        <v>0.5</v>
      </c>
      <c r="N71" s="1">
        <f>_xlfn.IFS(AND(N53&gt;=$R$58,AD53&lt;=$R$60 ),1,AND(N53&gt;=$R$59,AD53&lt;=$R$60 ),0.5,TRUE,0)</f>
        <v>0.5</v>
      </c>
      <c r="O71" s="4"/>
    </row>
    <row r="72" spans="1:16" x14ac:dyDescent="0.25">
      <c r="A72" s="3"/>
    </row>
    <row r="73" spans="1:16" x14ac:dyDescent="0.25">
      <c r="A73" s="3"/>
    </row>
    <row r="75" spans="1:16" x14ac:dyDescent="0.25">
      <c r="B75" t="s">
        <v>34</v>
      </c>
      <c r="C75" t="s">
        <v>35</v>
      </c>
      <c r="D75" t="s">
        <v>37</v>
      </c>
      <c r="E75" t="s">
        <v>36</v>
      </c>
      <c r="F75" t="s">
        <v>38</v>
      </c>
    </row>
    <row r="76" spans="1:16" x14ac:dyDescent="0.25">
      <c r="A76" s="1" t="s">
        <v>6</v>
      </c>
      <c r="B76">
        <v>6</v>
      </c>
      <c r="C76">
        <v>4</v>
      </c>
      <c r="D76">
        <v>3</v>
      </c>
      <c r="E76">
        <f>(B76+D76)/2</f>
        <v>4.5</v>
      </c>
      <c r="F76">
        <v>6</v>
      </c>
      <c r="G76" s="1" t="s">
        <v>6</v>
      </c>
    </row>
    <row r="77" spans="1:16" x14ac:dyDescent="0.25">
      <c r="A77" s="1" t="s">
        <v>7</v>
      </c>
      <c r="B77">
        <v>5</v>
      </c>
      <c r="C77">
        <v>2</v>
      </c>
      <c r="D77">
        <v>5</v>
      </c>
      <c r="E77">
        <f t="shared" ref="E77:E86" si="114">(B77+D77)/2</f>
        <v>5</v>
      </c>
      <c r="F77">
        <v>7</v>
      </c>
      <c r="G77" s="1" t="s">
        <v>7</v>
      </c>
    </row>
    <row r="78" spans="1:16" x14ac:dyDescent="0.25">
      <c r="A78" s="1" t="s">
        <v>8</v>
      </c>
      <c r="B78">
        <v>5</v>
      </c>
      <c r="C78">
        <v>7</v>
      </c>
      <c r="D78">
        <v>1</v>
      </c>
      <c r="E78">
        <f t="shared" si="114"/>
        <v>3</v>
      </c>
      <c r="F78">
        <v>3</v>
      </c>
      <c r="G78" s="1" t="s">
        <v>8</v>
      </c>
    </row>
    <row r="79" spans="1:16" x14ac:dyDescent="0.25">
      <c r="A79" s="1" t="s">
        <v>9</v>
      </c>
      <c r="B79">
        <v>6</v>
      </c>
      <c r="C79">
        <v>6</v>
      </c>
      <c r="D79">
        <v>2</v>
      </c>
      <c r="E79">
        <f t="shared" si="114"/>
        <v>4</v>
      </c>
      <c r="F79">
        <v>5</v>
      </c>
      <c r="G79" s="1" t="s">
        <v>9</v>
      </c>
    </row>
    <row r="80" spans="1:16" x14ac:dyDescent="0.25">
      <c r="A80" s="1" t="s">
        <v>10</v>
      </c>
      <c r="B80">
        <v>3</v>
      </c>
      <c r="C80">
        <v>5</v>
      </c>
      <c r="D80">
        <v>2</v>
      </c>
      <c r="E80">
        <f t="shared" si="114"/>
        <v>2.5</v>
      </c>
      <c r="F80">
        <v>2</v>
      </c>
      <c r="G80" s="1" t="s">
        <v>10</v>
      </c>
    </row>
    <row r="81" spans="1:7" x14ac:dyDescent="0.25">
      <c r="A81" s="1" t="s">
        <v>11</v>
      </c>
      <c r="B81">
        <v>3</v>
      </c>
      <c r="C81">
        <v>7</v>
      </c>
      <c r="D81">
        <v>1</v>
      </c>
      <c r="E81">
        <f t="shared" si="114"/>
        <v>2</v>
      </c>
      <c r="F81">
        <v>1</v>
      </c>
      <c r="G81" s="1" t="s">
        <v>11</v>
      </c>
    </row>
    <row r="82" spans="1:7" x14ac:dyDescent="0.25">
      <c r="A82" s="1" t="s">
        <v>12</v>
      </c>
      <c r="B82">
        <v>1</v>
      </c>
      <c r="C82">
        <v>2</v>
      </c>
      <c r="D82">
        <v>6</v>
      </c>
      <c r="E82">
        <f t="shared" si="114"/>
        <v>3.5</v>
      </c>
      <c r="F82">
        <v>4</v>
      </c>
      <c r="G82" s="1" t="s">
        <v>12</v>
      </c>
    </row>
    <row r="83" spans="1:7" x14ac:dyDescent="0.25">
      <c r="A83" s="1" t="s">
        <v>16</v>
      </c>
      <c r="B83">
        <v>4</v>
      </c>
      <c r="C83">
        <v>3</v>
      </c>
      <c r="D83">
        <v>5</v>
      </c>
      <c r="E83">
        <f t="shared" si="114"/>
        <v>4.5</v>
      </c>
      <c r="F83">
        <v>6</v>
      </c>
      <c r="G83" s="1" t="s">
        <v>16</v>
      </c>
    </row>
    <row r="84" spans="1:7" x14ac:dyDescent="0.25">
      <c r="A84" s="1" t="s">
        <v>13</v>
      </c>
      <c r="B84">
        <v>6</v>
      </c>
      <c r="C84">
        <v>1</v>
      </c>
      <c r="D84">
        <v>7</v>
      </c>
      <c r="E84">
        <f t="shared" si="114"/>
        <v>6.5</v>
      </c>
      <c r="F84">
        <v>8</v>
      </c>
      <c r="G84" s="1" t="s">
        <v>13</v>
      </c>
    </row>
    <row r="85" spans="1:7" x14ac:dyDescent="0.25">
      <c r="A85" s="1" t="s">
        <v>14</v>
      </c>
      <c r="B85">
        <v>2</v>
      </c>
      <c r="C85">
        <v>5</v>
      </c>
      <c r="D85">
        <v>3</v>
      </c>
      <c r="E85">
        <f t="shared" si="114"/>
        <v>2.5</v>
      </c>
      <c r="F85">
        <v>2</v>
      </c>
      <c r="G85" s="1" t="s">
        <v>14</v>
      </c>
    </row>
    <row r="86" spans="1:7" x14ac:dyDescent="0.25">
      <c r="A86" s="1" t="s">
        <v>15</v>
      </c>
      <c r="B86">
        <v>4</v>
      </c>
      <c r="C86">
        <v>7</v>
      </c>
      <c r="D86">
        <v>1</v>
      </c>
      <c r="E86">
        <f t="shared" si="114"/>
        <v>2.5</v>
      </c>
      <c r="F86">
        <v>2</v>
      </c>
      <c r="G86" s="1" t="s">
        <v>15</v>
      </c>
    </row>
  </sheetData>
  <conditionalFormatting sqref="F76:F8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B71 C71:N71 C70:M70 C69:L69 B58:O67 N68:N69 O68:O70 B68:M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86AC-30B8-4CB5-9664-1DADB6B11FF4}">
  <dimension ref="A1:V55"/>
  <sheetViews>
    <sheetView tabSelected="1" topLeftCell="A7" workbookViewId="0">
      <selection activeCell="C15" sqref="C15"/>
    </sheetView>
  </sheetViews>
  <sheetFormatPr baseColWidth="10" defaultRowHeight="15" x14ac:dyDescent="0.25"/>
  <sheetData>
    <row r="1" spans="1:22" x14ac:dyDescent="0.25">
      <c r="A1" s="1" t="s">
        <v>39</v>
      </c>
      <c r="B1" s="1" t="s">
        <v>46</v>
      </c>
      <c r="C1" s="1" t="s">
        <v>47</v>
      </c>
      <c r="D1" s="1" t="s">
        <v>48</v>
      </c>
      <c r="E1" s="1" t="s">
        <v>49</v>
      </c>
      <c r="H1" s="3"/>
      <c r="I1" s="1" t="s">
        <v>1</v>
      </c>
      <c r="J1" s="1" t="s">
        <v>2</v>
      </c>
      <c r="K1" s="1" t="s">
        <v>3</v>
      </c>
      <c r="L1" s="1" t="s">
        <v>4</v>
      </c>
    </row>
    <row r="2" spans="1:22" x14ac:dyDescent="0.25">
      <c r="A2" s="1" t="s">
        <v>23</v>
      </c>
      <c r="B2" s="1">
        <v>6</v>
      </c>
      <c r="C2" s="1">
        <v>2</v>
      </c>
      <c r="D2" s="1">
        <v>5</v>
      </c>
      <c r="E2" s="1">
        <v>7</v>
      </c>
      <c r="H2" s="1" t="s">
        <v>21</v>
      </c>
      <c r="I2" s="1">
        <f xml:space="preserve"> MAX(B2:B9)</f>
        <v>7</v>
      </c>
      <c r="J2" s="1">
        <f t="shared" ref="J2:L2" si="0" xml:space="preserve"> MAX(C2:C9)</f>
        <v>7</v>
      </c>
      <c r="K2" s="1">
        <f t="shared" si="0"/>
        <v>5</v>
      </c>
      <c r="L2" s="1">
        <f t="shared" si="0"/>
        <v>8</v>
      </c>
    </row>
    <row r="3" spans="1:22" x14ac:dyDescent="0.25">
      <c r="A3" s="8" t="s">
        <v>24</v>
      </c>
      <c r="B3" s="8">
        <v>4</v>
      </c>
      <c r="C3" s="8">
        <v>3</v>
      </c>
      <c r="D3" s="8">
        <v>2</v>
      </c>
      <c r="E3" s="8">
        <v>5</v>
      </c>
      <c r="F3" t="s">
        <v>51</v>
      </c>
      <c r="H3" s="1" t="s">
        <v>22</v>
      </c>
      <c r="I3" s="1">
        <f>MIN(B2:B9)</f>
        <v>2</v>
      </c>
      <c r="J3" s="1">
        <f t="shared" ref="J3:L3" si="1">MIN(C2:C9)</f>
        <v>1</v>
      </c>
      <c r="K3" s="1">
        <f t="shared" si="1"/>
        <v>2</v>
      </c>
      <c r="L3" s="1">
        <f t="shared" si="1"/>
        <v>3</v>
      </c>
    </row>
    <row r="4" spans="1:22" x14ac:dyDescent="0.25">
      <c r="A4" s="1" t="s">
        <v>40</v>
      </c>
      <c r="B4" s="1">
        <v>6</v>
      </c>
      <c r="C4" s="1">
        <v>6</v>
      </c>
      <c r="D4" s="1">
        <v>4</v>
      </c>
      <c r="E4" s="1">
        <v>5</v>
      </c>
      <c r="H4" s="1" t="s">
        <v>23</v>
      </c>
      <c r="I4" s="1">
        <f xml:space="preserve">  10 / (  I2 - I3 )</f>
        <v>2</v>
      </c>
      <c r="J4" s="1">
        <f t="shared" ref="J4:K4" si="2" xml:space="preserve">  10 / (  J2 - J3 )</f>
        <v>1.6666666666666667</v>
      </c>
      <c r="K4" s="1">
        <f t="shared" si="2"/>
        <v>3.3333333333333335</v>
      </c>
      <c r="L4" s="1">
        <f xml:space="preserve">  10 / (  L2 - L3 )</f>
        <v>2</v>
      </c>
    </row>
    <row r="5" spans="1:22" x14ac:dyDescent="0.25">
      <c r="A5" s="1" t="s">
        <v>41</v>
      </c>
      <c r="B5" s="1">
        <v>3</v>
      </c>
      <c r="C5" s="1">
        <v>7</v>
      </c>
      <c r="D5" s="1">
        <v>5</v>
      </c>
      <c r="E5" s="1">
        <v>4</v>
      </c>
      <c r="H5" s="1" t="s">
        <v>24</v>
      </c>
      <c r="I5" s="1">
        <f xml:space="preserve"> - ( I4 * I3 )</f>
        <v>-4</v>
      </c>
      <c r="J5" s="1">
        <f t="shared" ref="J5:K5" si="3" xml:space="preserve"> - ( J4 * J3 )</f>
        <v>-1.6666666666666667</v>
      </c>
      <c r="K5" s="1">
        <f t="shared" si="3"/>
        <v>-6.666666666666667</v>
      </c>
      <c r="L5" s="1">
        <f xml:space="preserve"> - ( L4 * L3 )</f>
        <v>-6</v>
      </c>
    </row>
    <row r="6" spans="1:22" x14ac:dyDescent="0.25">
      <c r="A6" s="1" t="s">
        <v>42</v>
      </c>
      <c r="B6" s="1">
        <v>7</v>
      </c>
      <c r="C6" s="1">
        <v>1</v>
      </c>
      <c r="D6" s="1">
        <v>2</v>
      </c>
      <c r="E6" s="1">
        <v>8</v>
      </c>
      <c r="H6" s="7" t="s">
        <v>33</v>
      </c>
      <c r="I6" s="7">
        <v>1</v>
      </c>
      <c r="J6" s="7">
        <v>1</v>
      </c>
      <c r="K6" s="7">
        <v>1</v>
      </c>
      <c r="L6" s="7">
        <v>1</v>
      </c>
    </row>
    <row r="7" spans="1:22" x14ac:dyDescent="0.25">
      <c r="A7" s="8" t="s">
        <v>43</v>
      </c>
      <c r="B7" s="8">
        <v>2</v>
      </c>
      <c r="C7" s="8">
        <v>5</v>
      </c>
      <c r="D7" s="8">
        <v>3</v>
      </c>
      <c r="E7" s="8">
        <v>3</v>
      </c>
      <c r="F7" t="s">
        <v>50</v>
      </c>
    </row>
    <row r="8" spans="1:22" x14ac:dyDescent="0.25">
      <c r="A8" s="1" t="s">
        <v>44</v>
      </c>
      <c r="B8" s="1">
        <v>5</v>
      </c>
      <c r="C8" s="1">
        <v>4</v>
      </c>
      <c r="D8" s="1">
        <v>2</v>
      </c>
      <c r="E8" s="1">
        <v>6</v>
      </c>
    </row>
    <row r="9" spans="1:22" x14ac:dyDescent="0.25">
      <c r="A9" s="8" t="s">
        <v>45</v>
      </c>
      <c r="B9" s="8">
        <v>3</v>
      </c>
      <c r="C9" s="8">
        <v>7</v>
      </c>
      <c r="D9" s="8">
        <v>3</v>
      </c>
      <c r="E9" s="8">
        <v>4</v>
      </c>
      <c r="F9" t="s">
        <v>52</v>
      </c>
    </row>
    <row r="13" spans="1:22" x14ac:dyDescent="0.25">
      <c r="A13" t="s">
        <v>26</v>
      </c>
      <c r="N13" t="s">
        <v>27</v>
      </c>
    </row>
    <row r="14" spans="1:22" x14ac:dyDescent="0.25">
      <c r="A14" s="1" t="s">
        <v>20</v>
      </c>
      <c r="B14" s="1" t="s">
        <v>23</v>
      </c>
      <c r="C14" s="8" t="s">
        <v>24</v>
      </c>
      <c r="D14" s="9" t="s">
        <v>40</v>
      </c>
      <c r="E14" s="1" t="s">
        <v>41</v>
      </c>
      <c r="F14" s="1" t="s">
        <v>42</v>
      </c>
      <c r="G14" s="8" t="s">
        <v>43</v>
      </c>
      <c r="H14" s="1" t="s">
        <v>44</v>
      </c>
      <c r="I14" s="8" t="s">
        <v>45</v>
      </c>
      <c r="N14" s="1" t="s">
        <v>20</v>
      </c>
      <c r="O14" s="1" t="s">
        <v>23</v>
      </c>
      <c r="P14" s="8" t="s">
        <v>24</v>
      </c>
      <c r="Q14" s="1" t="s">
        <v>40</v>
      </c>
      <c r="R14" s="1" t="s">
        <v>41</v>
      </c>
      <c r="S14" s="1" t="s">
        <v>42</v>
      </c>
      <c r="T14" s="8" t="s">
        <v>43</v>
      </c>
      <c r="U14" s="1" t="s">
        <v>44</v>
      </c>
      <c r="V14" s="8" t="s">
        <v>45</v>
      </c>
    </row>
    <row r="15" spans="1:22" x14ac:dyDescent="0.25">
      <c r="A15" s="1" t="s">
        <v>23</v>
      </c>
      <c r="B15" s="4"/>
      <c r="C15" s="8">
        <f xml:space="preserve"> (IF($B2&gt;=$B$3,1,0)*$K$6 + IF($C2&gt;=$C$3,1,0) *$I$6+ IF($D2&gt;=$D$3,1,0) *$J$6+ IF($E2&gt;=$E$3,1,0) *$K$6) / SUM($I$6:$L$6)</f>
        <v>0.75</v>
      </c>
      <c r="D15" s="9">
        <f xml:space="preserve"> (IF($B2&gt;=$B$4,1,0)*$K$6 + IF($C2&gt;=$C$4,1,0) *$I$6+ IF($D2&gt;=$D$4,1,0) *$J$6+ IF($E2&gt;=$E$4,1,0) *$K$6) / SUM($I$6:$L$6)</f>
        <v>0.75</v>
      </c>
      <c r="E15" s="9">
        <f xml:space="preserve"> (IF($B2&gt;=$B$5,1,0)*$K$6 + IF($C2&gt;=$C$5,1,0) *$I$6+ IF($D2&gt;=$D$5,1,0) *$J$6+ IF($E2&gt;=$E$5,1,0) *$K$6) / SUM($I$6:$L$6)</f>
        <v>0.75</v>
      </c>
      <c r="F15" s="1">
        <f xml:space="preserve"> (IF($B2&gt;=$B$6,1,0)*$K$6 + IF($C2&gt;=$C$6,1,0) *$I$6+ IF($D2&gt;=$D$6,1,0) *$J$6+ IF($E2&gt;=$E$6,1,0) *$K$6) / SUM($I$6:$L$6)</f>
        <v>0.5</v>
      </c>
      <c r="G15" s="8">
        <f xml:space="preserve"> (IF($B2&gt;=$B$7,1,0)*$K$6 + IF($C2&gt;=$C$7,1,0) *$I$6+ IF($D2&gt;=$D$7,1,0) *$J$6+ IF($E2&gt;=$E$7,1,0) *$K$6) / SUM($I$6:$L$6)</f>
        <v>0.75</v>
      </c>
      <c r="H15" s="1">
        <f xml:space="preserve"> (IF($B2&gt;=$B$8,1,0)*$K$6 + IF($C2&gt;=$C$8,1,0) *$I$6+ IF($D2&gt;=$D$8,1,0) *$J$6+ IF($E2&gt;=$E$8,1,0) *$K$6) / SUM($I$6:$L$6)</f>
        <v>0.75</v>
      </c>
      <c r="I15" s="8">
        <f xml:space="preserve"> (IF($B2&gt;=$B$9,1,0)*$K$6 + IF($C2&gt;=$C$9,1,0) *$I$6+ IF($D2&gt;=$D$9,1,0) *$J$6+ IF($E2&gt;=$E$9,1,0) *$K$6) / SUM($I$6:$L$6)</f>
        <v>0.75</v>
      </c>
      <c r="N15" s="1" t="s">
        <v>23</v>
      </c>
      <c r="O15" s="4"/>
      <c r="P15" s="8">
        <f xml:space="preserve"> MAX($B2-$B$3,$C2-$C$3,$D2-$D$3,$E2-$E$3,0)/10</f>
        <v>0.3</v>
      </c>
      <c r="Q15" s="1">
        <f xml:space="preserve"> MAX($B2-$B$4,$C2-$C$4,$D2-$D$4,$E2-$E$4,0)/10</f>
        <v>0.2</v>
      </c>
      <c r="R15" s="1">
        <f xml:space="preserve"> MAX($B2-$B$5,$C2-$C$5,$D2-$D$5,$E2-$E$5,0)/10</f>
        <v>0.3</v>
      </c>
      <c r="S15" s="1">
        <f xml:space="preserve"> MAX($B2-$B$6,$C2-$C$6,$D2-$D$6,$E2-$E$6,0)/10</f>
        <v>0.3</v>
      </c>
      <c r="T15" s="8">
        <f xml:space="preserve"> MAX($B2-$B$7,$C2-$C$7,$D2-$D$7,$E2-$E$7,0)/10</f>
        <v>0.4</v>
      </c>
      <c r="U15" s="1">
        <f xml:space="preserve"> MAX($B2-$B$8,$C2-$C$8,$D2-$D$8,$E2-$E$8,0)/10</f>
        <v>0.3</v>
      </c>
      <c r="V15" s="8">
        <f xml:space="preserve"> MAX($B2-$B$9,$C2-$C$9,$D2-$D$9,$E2-$E$9,0)/10</f>
        <v>0.3</v>
      </c>
    </row>
    <row r="16" spans="1:22" x14ac:dyDescent="0.25">
      <c r="A16" s="8" t="s">
        <v>24</v>
      </c>
      <c r="B16" s="8">
        <f xml:space="preserve"> (IF($B3&gt;=$B$2,1,0)*$K$6 + IF($C3&gt;=$C$2,1,0) *$I$6+ IF($D3&gt;=$D$2,1,0) *$J$6+ IF($E3&gt;=$E$2,1,0) *$K$6) / SUM($I$6:$L$6)</f>
        <v>0.25</v>
      </c>
      <c r="C16" s="4"/>
      <c r="D16" s="8">
        <f xml:space="preserve"> (IF($B3&gt;=$B$4,1,0)*$K$6 + IF($C3&gt;=$C$4,1,0) *$I$6+ IF($D3&gt;=$D$4,1,0) *$J$6+ IF($E3&gt;=$E$4,1,0) *$K$6) / SUM($I$6:$L$6)</f>
        <v>0.25</v>
      </c>
      <c r="E16" s="8">
        <f t="shared" ref="E16" si="4" xml:space="preserve"> (IF($B3&gt;=$B$5,1,0)*$K$6 + IF($C3&gt;=$C$5,1,0) *$I$6+ IF($D3&gt;=$D$5,1,0) *$J$6+ IF($E3&gt;=$E$5,1,0) *$K$6) / SUM($I$6:$L$6)</f>
        <v>0.5</v>
      </c>
      <c r="F16" s="8">
        <f t="shared" ref="F16:F18" si="5" xml:space="preserve"> (IF($B3&gt;=$B$6,1,0)*$K$6 + IF($C3&gt;=$C$6,1,0) *$I$6+ IF($D3&gt;=$D$6,1,0) *$J$6+ IF($E3&gt;=$E$6,1,0) *$K$6) / SUM($I$6:$L$6)</f>
        <v>0.5</v>
      </c>
      <c r="G16" s="8">
        <f t="shared" ref="G16:G19" si="6" xml:space="preserve"> (IF($B3&gt;=$B$7,1,0)*$K$6 + IF($C3&gt;=$C$7,1,0) *$I$6+ IF($D3&gt;=$D$7,1,0) *$J$6+ IF($E3&gt;=$E$7,1,0) *$K$6) / SUM($I$6:$L$6)</f>
        <v>0.5</v>
      </c>
      <c r="H16" s="8">
        <f t="shared" ref="H16:H20" si="7" xml:space="preserve"> (IF($B3&gt;=$B$8,1,0)*$K$6 + IF($C3&gt;=$C$8,1,0) *$I$6+ IF($D3&gt;=$D$8,1,0) *$J$6+ IF($E3&gt;=$E$8,1,0) *$K$6) / SUM($I$6:$L$6)</f>
        <v>0.25</v>
      </c>
      <c r="I16" s="8">
        <f t="shared" ref="I16:I21" si="8" xml:space="preserve"> (IF($B3&gt;=$B$9,1,0)*$K$6 + IF($C3&gt;=$C$9,1,0) *$I$6+ IF($D3&gt;=$D$9,1,0) *$J$6+ IF($E3&gt;=$E$9,1,0) *$K$6) / SUM($I$6:$L$6)</f>
        <v>0.5</v>
      </c>
      <c r="N16" s="8" t="s">
        <v>24</v>
      </c>
      <c r="O16" s="8">
        <f xml:space="preserve"> MAX($B3-$B$2,$C3-$C$2,$D3-$D$2,$E3-$E$2,0)/10</f>
        <v>0.1</v>
      </c>
      <c r="P16" s="4"/>
      <c r="Q16" s="8">
        <f xml:space="preserve"> MAX($B3-$B$4,$C3-$C$4,$D3-$D$4,$E3-$E$4,0)/10</f>
        <v>0</v>
      </c>
      <c r="R16" s="8">
        <f t="shared" ref="R16" si="9" xml:space="preserve"> MAX($B3-$B$5,$C3-$C$5,$D3-$D$5,$E3-$E$5,0)/10</f>
        <v>0.1</v>
      </c>
      <c r="S16" s="8">
        <f t="shared" ref="S16:S18" si="10" xml:space="preserve"> MAX($B3-$B$6,$C3-$C$6,$D3-$D$6,$E3-$E$6,0)/10</f>
        <v>0.2</v>
      </c>
      <c r="T16" s="8">
        <f t="shared" ref="T16:T19" si="11" xml:space="preserve"> MAX($B3-$B$7,$C3-$C$7,$D3-$D$7,$E3-$E$7,0)/10</f>
        <v>0.2</v>
      </c>
      <c r="U16" s="8">
        <f t="shared" ref="U16:U20" si="12" xml:space="preserve"> MAX($B3-$B$8,$C3-$C$8,$D3-$D$8,$E3-$E$8,0)/10</f>
        <v>0</v>
      </c>
      <c r="V16" s="8">
        <f t="shared" ref="V16:V21" si="13" xml:space="preserve"> MAX($B3-$B$9,$C3-$C$9,$D3-$D$9,$E3-$E$9,0)/10</f>
        <v>0.1</v>
      </c>
    </row>
    <row r="17" spans="1:22" x14ac:dyDescent="0.25">
      <c r="A17" s="9" t="s">
        <v>40</v>
      </c>
      <c r="B17" s="9">
        <f xml:space="preserve"> (IF($B4&gt;=$B$2,1,0)*$K$6 + IF($C4&gt;=$C$2,1,0) *$I$6+ IF($D4&gt;=$D$2,1,0) *$J$6+ IF($E4&gt;=$E$2,1,0) *$K$6) / SUM($I$6:$L$6)</f>
        <v>0.5</v>
      </c>
      <c r="C17" s="8">
        <f xml:space="preserve"> (IF($B4&gt;=$B$3,1,0)*$K$6 + IF($C4&gt;=$C$3,1,0) *$I$6+ IF($D4&gt;=$D$3,1,0) *$J$6+ IF($E4&gt;=$E$3,1,0) *$K$6) / SUM($I$6:$L$6)</f>
        <v>1</v>
      </c>
      <c r="D17" s="4"/>
      <c r="E17" s="9">
        <f xml:space="preserve"> (IF($B4&gt;=$B$5,1,0)*$K$6 + IF($C4&gt;=$C$5,1,0) *$I$6+ IF($D4&gt;=$D$5,1,0) *$J$6+ IF($E4&gt;=$E$5,1,0) *$K$6) / SUM($I$6:$L$6)</f>
        <v>0.5</v>
      </c>
      <c r="F17" s="9">
        <f xml:space="preserve"> (IF($B4&gt;=$B$6,1,0)*$K$6 + IF($C4&gt;=$C$6,1,0) *$I$6+ IF($D4&gt;=$D$6,1,0) *$J$6+ IF($E4&gt;=$E$6,1,0) *$K$6) / SUM($I$6:$L$6)</f>
        <v>0.5</v>
      </c>
      <c r="G17" s="8">
        <f t="shared" si="6"/>
        <v>1</v>
      </c>
      <c r="H17" s="9">
        <f xml:space="preserve"> (IF($B4&gt;=$B$8,1,0)*$K$6 + IF($C4&gt;=$C$8,1,0) *$I$6+ IF($D4&gt;=$D$8,1,0) *$J$6+ IF($E4&gt;=$E$8,1,0) *$K$6) / SUM($I$6:$L$6)</f>
        <v>0.75</v>
      </c>
      <c r="I17" s="8">
        <f t="shared" si="8"/>
        <v>0.75</v>
      </c>
      <c r="N17" s="1" t="s">
        <v>40</v>
      </c>
      <c r="O17" s="1">
        <f xml:space="preserve"> MAX($B4-$B$2,$C4-$C$2,$D4-$D$2,$E4-$E$2,0)/10</f>
        <v>0.4</v>
      </c>
      <c r="P17" s="8">
        <f xml:space="preserve"> MAX($B4-$B$3,$C4-$C$3,$D4-$D$3,$E4-$E$3,0)/10</f>
        <v>0.3</v>
      </c>
      <c r="Q17" s="4"/>
      <c r="R17" s="1">
        <f xml:space="preserve"> MAX($B4-$B$5,$C4-$C$5,$D4-$D$5,$E4-$E$5,0)/10</f>
        <v>0.3</v>
      </c>
      <c r="S17" s="1">
        <f xml:space="preserve"> MAX($B4-$B$6,$C4-$C$6,$D4-$D$6,$E4-$E$6,0)/10</f>
        <v>0.5</v>
      </c>
      <c r="T17" s="8">
        <f t="shared" si="11"/>
        <v>0.4</v>
      </c>
      <c r="U17" s="1">
        <f xml:space="preserve"> MAX($B4-$B$8,$C4-$C$8,$D4-$D$8,$E4-$E$8,0)/10</f>
        <v>0.2</v>
      </c>
      <c r="V17" s="8">
        <f t="shared" si="13"/>
        <v>0.3</v>
      </c>
    </row>
    <row r="18" spans="1:22" x14ac:dyDescent="0.25">
      <c r="A18" s="1" t="s">
        <v>41</v>
      </c>
      <c r="B18" s="1">
        <f t="shared" ref="B18:B22" si="14" xml:space="preserve"> (IF($B5&gt;=$B$2,1,0)*$K$6 + IF($C5&gt;=$C$2,1,0) *$I$6+ IF($D5&gt;=$D$2,1,0) *$J$6+ IF($E5&gt;=$E$2,1,0) *$K$6) / SUM($I$6:$L$6)</f>
        <v>0.5</v>
      </c>
      <c r="C18" s="8">
        <f t="shared" ref="C18:C22" si="15" xml:space="preserve"> (IF($B5&gt;=$B$3,1,0)*$K$6 + IF($C5&gt;=$C$3,1,0) *$I$6+ IF($D5&gt;=$D$3,1,0) *$J$6+ IF($E5&gt;=$E$3,1,0) *$K$6) / SUM($I$6:$L$6)</f>
        <v>0.5</v>
      </c>
      <c r="D18" s="9">
        <f xml:space="preserve"> (IF($B5&gt;=$B$4,1,0)*$K$6 + IF($C5&gt;=$C$4,1,0) *$I$6+ IF($D5&gt;=$D$4,1,0) *$J$6+ IF($E5&gt;=$E$4,1,0) *$K$6) / SUM($I$6:$L$6)</f>
        <v>0.5</v>
      </c>
      <c r="E18" s="4"/>
      <c r="F18" s="1">
        <f t="shared" si="5"/>
        <v>0.5</v>
      </c>
      <c r="G18" s="8">
        <f t="shared" si="6"/>
        <v>1</v>
      </c>
      <c r="H18" s="1">
        <f t="shared" si="7"/>
        <v>0.5</v>
      </c>
      <c r="I18" s="8">
        <f t="shared" si="8"/>
        <v>1</v>
      </c>
      <c r="N18" s="1" t="s">
        <v>41</v>
      </c>
      <c r="O18" s="1">
        <f t="shared" ref="O18:O22" si="16" xml:space="preserve"> MAX($B5-$B$2,$C5-$C$2,$D5-$D$2,$E5-$E$2,0)/10</f>
        <v>0.5</v>
      </c>
      <c r="P18" s="8">
        <f t="shared" ref="P18:P22" si="17" xml:space="preserve"> MAX($B5-$B$3,$C5-$C$3,$D5-$D$3,$E5-$E$3,0)/10</f>
        <v>0.4</v>
      </c>
      <c r="Q18" s="1">
        <f xml:space="preserve"> MAX($B5-$B$4,$C5-$C$4,$D5-$D$4,$E5-$E$4,0)/10</f>
        <v>0.1</v>
      </c>
      <c r="R18" s="4"/>
      <c r="S18" s="1">
        <f t="shared" si="10"/>
        <v>0.6</v>
      </c>
      <c r="T18" s="8">
        <f t="shared" si="11"/>
        <v>0.2</v>
      </c>
      <c r="U18" s="1">
        <f t="shared" si="12"/>
        <v>0.3</v>
      </c>
      <c r="V18" s="8">
        <f t="shared" si="13"/>
        <v>0.2</v>
      </c>
    </row>
    <row r="19" spans="1:22" x14ac:dyDescent="0.25">
      <c r="A19" s="1" t="s">
        <v>42</v>
      </c>
      <c r="B19" s="1">
        <f t="shared" si="14"/>
        <v>0.5</v>
      </c>
      <c r="C19" s="8">
        <f t="shared" si="15"/>
        <v>0.75</v>
      </c>
      <c r="D19" s="9">
        <f xml:space="preserve"> (IF($B6&gt;=$B$4,1,0)*$K$6 + IF($C6&gt;=$C$4,1,0) *$I$6+ IF($D6&gt;=$D$4,1,0) *$J$6+ IF($E6&gt;=$E$4,1,0) *$K$6) / SUM($I$6:$L$6)</f>
        <v>0.5</v>
      </c>
      <c r="E19" s="1">
        <f xml:space="preserve"> (IF($B6&gt;=$B$5,1,0)*$K$6 + IF($C6&gt;=$C$5,1,0) *$I$6+ IF($D6&gt;=$D$5,1,0) *$J$6+ IF($E6&gt;=$E$5,1,0) *$K$6) / SUM($I$6:$L$6)</f>
        <v>0.5</v>
      </c>
      <c r="F19" s="4"/>
      <c r="G19" s="8">
        <f t="shared" si="6"/>
        <v>0.5</v>
      </c>
      <c r="H19" s="1">
        <f t="shared" si="7"/>
        <v>0.75</v>
      </c>
      <c r="I19" s="8">
        <f t="shared" si="8"/>
        <v>0.5</v>
      </c>
      <c r="N19" s="1" t="s">
        <v>42</v>
      </c>
      <c r="O19" s="1">
        <f t="shared" si="16"/>
        <v>0.1</v>
      </c>
      <c r="P19" s="8">
        <f t="shared" si="17"/>
        <v>0.3</v>
      </c>
      <c r="Q19" s="1">
        <f xml:space="preserve"> MAX($B6-$B$4,$C6-$C$4,$D6-$D$4,$E6-$E$4,0)/10</f>
        <v>0.3</v>
      </c>
      <c r="R19" s="1">
        <f xml:space="preserve"> MAX($B6-$B$5,$C6-$C$5,$D6-$D$5,$E6-$E$5,0)/10</f>
        <v>0.4</v>
      </c>
      <c r="S19" s="4"/>
      <c r="T19" s="8">
        <f t="shared" si="11"/>
        <v>0.5</v>
      </c>
      <c r="U19" s="1">
        <f t="shared" si="12"/>
        <v>0.2</v>
      </c>
      <c r="V19" s="8">
        <f t="shared" si="13"/>
        <v>0.4</v>
      </c>
    </row>
    <row r="20" spans="1:22" x14ac:dyDescent="0.25">
      <c r="A20" s="8" t="s">
        <v>43</v>
      </c>
      <c r="B20" s="8">
        <f t="shared" si="14"/>
        <v>0.25</v>
      </c>
      <c r="C20" s="8">
        <f t="shared" si="15"/>
        <v>0.5</v>
      </c>
      <c r="D20" s="8">
        <f t="shared" ref="D20:D22" si="18" xml:space="preserve"> (IF($B7&gt;=$B$4,1,0)*$K$6 + IF($C7&gt;=$C$4,1,0) *$I$6+ IF($D7&gt;=$D$4,1,0) *$J$6+ IF($E7&gt;=$E$4,1,0) *$K$6) / SUM($I$6:$L$6)</f>
        <v>0</v>
      </c>
      <c r="E20" s="8">
        <f t="shared" ref="E20:E22" si="19" xml:space="preserve"> (IF($B7&gt;=$B$5,1,0)*$K$6 + IF($C7&gt;=$C$5,1,0) *$I$6+ IF($D7&gt;=$D$5,1,0) *$J$6+ IF($E7&gt;=$E$5,1,0) *$K$6) / SUM($I$6:$L$6)</f>
        <v>0</v>
      </c>
      <c r="F20" s="8">
        <f xml:space="preserve"> (IF($B7&gt;=$B$6,1,0)*$K$6 + IF($C7&gt;=$C$6,1,0) *$I$6+ IF($D7&gt;=$D$6,1,0) *$J$6+ IF($E7&gt;=$E$6,1,0) *$K$6) / SUM($I$6:$L$6)</f>
        <v>0.5</v>
      </c>
      <c r="G20" s="4"/>
      <c r="H20" s="8">
        <f t="shared" si="7"/>
        <v>0.5</v>
      </c>
      <c r="I20" s="8">
        <f t="shared" si="8"/>
        <v>0.25</v>
      </c>
      <c r="N20" s="8" t="s">
        <v>43</v>
      </c>
      <c r="O20" s="8">
        <f t="shared" si="16"/>
        <v>0.3</v>
      </c>
      <c r="P20" s="8">
        <f t="shared" si="17"/>
        <v>0.2</v>
      </c>
      <c r="Q20" s="8">
        <f t="shared" ref="Q20:Q22" si="20" xml:space="preserve"> MAX($B7-$B$4,$C7-$C$4,$D7-$D$4,$E7-$E$4,0)/10</f>
        <v>0</v>
      </c>
      <c r="R20" s="8">
        <f t="shared" ref="R20:R22" si="21" xml:space="preserve"> MAX($B7-$B$5,$C7-$C$5,$D7-$D$5,$E7-$E$5,0)/10</f>
        <v>0</v>
      </c>
      <c r="S20" s="8">
        <f xml:space="preserve"> MAX($B7-$B$6,$C7-$C$6,$D7-$D$6,$E7-$E$6,0)/10</f>
        <v>0.4</v>
      </c>
      <c r="T20" s="4"/>
      <c r="U20" s="1">
        <f t="shared" si="12"/>
        <v>0.1</v>
      </c>
      <c r="V20" s="8">
        <f t="shared" si="13"/>
        <v>0</v>
      </c>
    </row>
    <row r="21" spans="1:22" x14ac:dyDescent="0.25">
      <c r="A21" s="1" t="s">
        <v>44</v>
      </c>
      <c r="B21" s="1">
        <f xml:space="preserve"> (IF($B8&gt;=$B$2,1,0)*$K$6 + IF($C8&gt;=$C$2,1,0) *$I$6+ IF($D8&gt;=$D$2,1,0) *$J$6+ IF($E8&gt;=$E$2,1,0) *$K$6) / SUM($I$6:$L$6)</f>
        <v>0.25</v>
      </c>
      <c r="C21" s="8">
        <f t="shared" si="15"/>
        <v>1</v>
      </c>
      <c r="D21" s="9">
        <f xml:space="preserve"> (IF($B8&gt;=$B$4,1,0)*$K$6 + IF($C8&gt;=$C$4,1,0) *$I$6+ IF($D8&gt;=$D$4,1,0) *$J$6+ IF($E8&gt;=$E$4,1,0) *$K$6) / SUM($I$6:$L$6)</f>
        <v>0.25</v>
      </c>
      <c r="E21" s="1">
        <f xml:space="preserve"> (IF($B8&gt;=$B$5,1,0)*$K$6 + IF($C8&gt;=$C$5,1,0) *$I$6+ IF($D8&gt;=$D$5,1,0) *$J$6+ IF($E8&gt;=$E$5,1,0) *$K$6) / SUM($I$6:$L$6)</f>
        <v>0.5</v>
      </c>
      <c r="F21" s="1">
        <f xml:space="preserve"> (IF($B8&gt;=$B$6,1,0)*$K$6 + IF($C8&gt;=$C$6,1,0) *$I$6+ IF($D8&gt;=$D$6,1,0) *$J$6+ IF($E8&gt;=$E$6,1,0) *$K$6) / SUM($I$6:$L$6)</f>
        <v>0.5</v>
      </c>
      <c r="G21" s="8">
        <f xml:space="preserve"> (IF($B8&gt;=$B$7,1,0)*$K$6 + IF($C8&gt;=$C$7,1,0) *$I$6+ IF($D8&gt;=$D$7,1,0) *$J$6+ IF($E8&gt;=$E$7,1,0) *$K$6) / SUM($I$6:$L$6)</f>
        <v>0.5</v>
      </c>
      <c r="H21" s="4"/>
      <c r="I21" s="8">
        <f t="shared" si="8"/>
        <v>0.5</v>
      </c>
      <c r="N21" s="1" t="s">
        <v>44</v>
      </c>
      <c r="O21" s="1">
        <f xml:space="preserve"> MAX($B8-$B$2,$C8-$C$2,$D8-$D$2,$E8-$E$2,0)/10</f>
        <v>0.2</v>
      </c>
      <c r="P21" s="8">
        <f t="shared" si="17"/>
        <v>0.1</v>
      </c>
      <c r="Q21" s="1">
        <f xml:space="preserve"> MAX($B8-$B$4,$C8-$C$4,$D8-$D$4,$E8-$E$4,0)/10</f>
        <v>0.1</v>
      </c>
      <c r="R21" s="1">
        <f xml:space="preserve"> MAX($B8-$B$5,$C8-$C$5,$D8-$D$5,$E8-$E$5,0)/10</f>
        <v>0.2</v>
      </c>
      <c r="S21" s="1">
        <f xml:space="preserve"> MAX($B8-$B$6,$C8-$C$6,$D8-$D$6,$E8-$E$6,0)/10</f>
        <v>0.3</v>
      </c>
      <c r="T21" s="8">
        <f xml:space="preserve"> MAX($B8-$B$7,$C8-$C$7,$D8-$D$7,$E8-$E$7,0)/10</f>
        <v>0.3</v>
      </c>
      <c r="U21" s="4"/>
      <c r="V21" s="8">
        <f t="shared" si="13"/>
        <v>0.2</v>
      </c>
    </row>
    <row r="22" spans="1:22" x14ac:dyDescent="0.25">
      <c r="A22" s="8" t="s">
        <v>45</v>
      </c>
      <c r="B22" s="8">
        <f t="shared" si="14"/>
        <v>0.25</v>
      </c>
      <c r="C22" s="8">
        <f t="shared" si="15"/>
        <v>0.5</v>
      </c>
      <c r="D22" s="8">
        <f t="shared" si="18"/>
        <v>0.25</v>
      </c>
      <c r="E22" s="8">
        <f t="shared" si="19"/>
        <v>0.75</v>
      </c>
      <c r="F22" s="8">
        <f t="shared" ref="F22" si="22" xml:space="preserve"> (IF($B9&gt;=$B$6,1,0)*$K$6 + IF($C9&gt;=$C$6,1,0) *$I$6+ IF($D9&gt;=$D$6,1,0) *$J$6+ IF($E9&gt;=$E$6,1,0) *$K$6) / SUM($I$6:$L$6)</f>
        <v>0.5</v>
      </c>
      <c r="G22" s="8">
        <f xml:space="preserve"> (IF($B9&gt;=$B$7,1,0)*$K$6 + IF($C9&gt;=$C$7,1,0) *$I$6+ IF($D9&gt;=$D$7,1,0) *$J$6+ IF($E9&gt;=$E$7,1,0) *$K$6) / SUM($I$6:$L$6)</f>
        <v>1</v>
      </c>
      <c r="H22" s="8">
        <f xml:space="preserve"> (IF($B9&gt;=$B$8,1,0)*$K$6 + IF($C9&gt;=$C$8,1,0) *$I$6+ IF($D9&gt;=$D$8,1,0) *$J$6+ IF($E9&gt;=$E$8,1,0) *$K$6) / SUM($I$6:$L$6)</f>
        <v>0.5</v>
      </c>
      <c r="I22" s="4"/>
      <c r="N22" s="8" t="s">
        <v>45</v>
      </c>
      <c r="O22" s="8">
        <f t="shared" si="16"/>
        <v>0.5</v>
      </c>
      <c r="P22" s="8">
        <f t="shared" si="17"/>
        <v>0.4</v>
      </c>
      <c r="Q22" s="8">
        <f t="shared" si="20"/>
        <v>0.1</v>
      </c>
      <c r="R22" s="8">
        <f t="shared" si="21"/>
        <v>0</v>
      </c>
      <c r="S22" s="8">
        <f t="shared" ref="S22" si="23" xml:space="preserve"> MAX($B9-$B$6,$C9-$C$6,$D9-$D$6,$E9-$E$6,0)/10</f>
        <v>0.6</v>
      </c>
      <c r="T22" s="8">
        <f xml:space="preserve"> MAX($B9-$B$7,$C9-$C$7,$D9-$D$7,$E9-$E$7,0)/10</f>
        <v>0.2</v>
      </c>
      <c r="U22" s="8">
        <f xml:space="preserve"> MAX($B9-$B$8,$C9-$C$8,$D9-$D$8,$E9-$E$8,0)/10</f>
        <v>0.3</v>
      </c>
      <c r="V22" s="4"/>
    </row>
    <row r="25" spans="1:22" ht="14.25" customHeight="1" x14ac:dyDescent="0.25">
      <c r="A25" t="s">
        <v>53</v>
      </c>
      <c r="B25" s="1" t="s">
        <v>23</v>
      </c>
      <c r="C25" s="9" t="s">
        <v>40</v>
      </c>
      <c r="D25" s="1" t="s">
        <v>41</v>
      </c>
      <c r="E25" s="1" t="s">
        <v>42</v>
      </c>
      <c r="F25" s="1" t="s">
        <v>44</v>
      </c>
      <c r="N25" t="s">
        <v>53</v>
      </c>
      <c r="O25" s="1" t="s">
        <v>23</v>
      </c>
      <c r="P25" s="9" t="s">
        <v>40</v>
      </c>
      <c r="Q25" s="1" t="s">
        <v>41</v>
      </c>
      <c r="R25" s="1" t="s">
        <v>42</v>
      </c>
      <c r="S25" s="1" t="s">
        <v>44</v>
      </c>
    </row>
    <row r="26" spans="1:22" x14ac:dyDescent="0.25">
      <c r="A26" s="1" t="s">
        <v>23</v>
      </c>
      <c r="B26" s="4"/>
      <c r="C26" s="1">
        <f xml:space="preserve"> (IF($B2&gt;=$B$4,1,0)*$K$6 + IF($C2&gt;=$C$4,1,0) *$I$6+ IF($D2&gt;=$D$4,1,0) *$J$6+ IF($E2&gt;=$E$4,1,0) *$K$6) / SUM($I$6:$L$6)</f>
        <v>0.75</v>
      </c>
      <c r="D26" s="1">
        <f xml:space="preserve"> (IF($B2&gt;=$B$5,1,0)*$K$6 + IF($C2&gt;=$C$5,1,0) *$I$6+ IF($D2&gt;=$D$5,1,0) *$J$6+ IF($E2&gt;=$E$5,1,0) *$K$6) / SUM($I$6:$L$6)</f>
        <v>0.75</v>
      </c>
      <c r="E26" s="1">
        <f xml:space="preserve"> (IF($B2&gt;=$B$6,1,0)*$K$6 + IF($C2&gt;=$C$6,1,0) *$I$6+ IF($D2&gt;=$D$6,1,0) *$J$6+ IF($E2&gt;=$E$6,1,0) *$K$6) / SUM($I$6:$L$6)</f>
        <v>0.5</v>
      </c>
      <c r="F26" s="1">
        <f xml:space="preserve"> (IF($B2&gt;=$B$8,1,0)*$K$6 + IF($C2&gt;=$C$8,1,0) *$I$6+ IF($D2&gt;=$D$8,1,0) *$J$6+ IF($E2&gt;=$E$8,1,0) *$K$6) / SUM($I$6:$L$6)</f>
        <v>0.75</v>
      </c>
      <c r="N26" s="1" t="s">
        <v>23</v>
      </c>
      <c r="O26" s="4"/>
      <c r="P26" s="1">
        <f xml:space="preserve"> MAX($B2-$B$4,$C2-$C$4,$D2-$D$4,$E2-$E$4,0)/10</f>
        <v>0.2</v>
      </c>
      <c r="Q26" s="1">
        <f xml:space="preserve"> MAX($B2-$B$5,$C2-$C$5,$D2-$D$5,$E2-$E$5,0)/10</f>
        <v>0.3</v>
      </c>
      <c r="R26" s="1">
        <f xml:space="preserve"> MAX($B2-$B$6,$C2-$C$6,$D2-$D$6,$E2-$E$6,0)/10</f>
        <v>0.3</v>
      </c>
      <c r="S26" s="1">
        <f xml:space="preserve"> MAX($B2-$B$8,$C2-$C$8,$D2-$D$8,$E2-$E$8,0)/10</f>
        <v>0.3</v>
      </c>
    </row>
    <row r="27" spans="1:22" x14ac:dyDescent="0.25">
      <c r="A27" s="9" t="s">
        <v>40</v>
      </c>
      <c r="B27" s="1">
        <f xml:space="preserve"> (IF($B4&gt;=$B$2,1,0)*$K$6 + IF($C4&gt;=$C$2,1,0) *$I$6+ IF($D4&gt;=$D$2,1,0) *$J$6+ IF($E4&gt;=$E$2,1,0) *$K$6) / SUM($I$6:$L$6)</f>
        <v>0.5</v>
      </c>
      <c r="C27" s="4"/>
      <c r="D27" s="1">
        <f xml:space="preserve"> (IF($B4&gt;=$B$5,1,0)*$K$6 + IF($C4&gt;=$C$5,1,0) *$I$6+ IF($D4&gt;=$D$5,1,0) *$J$6+ IF($E4&gt;=$E$5,1,0) *$K$6) / SUM($I$6:$L$6)</f>
        <v>0.5</v>
      </c>
      <c r="E27" s="1">
        <f xml:space="preserve"> (IF($B4&gt;=$B$6,1,0)*$K$6 + IF($C4&gt;=$C$6,1,0) *$I$6+ IF($D4&gt;=$D$6,1,0) *$J$6+ IF($E4&gt;=$E$6,1,0) *$K$6) / SUM($I$6:$L$6)</f>
        <v>0.5</v>
      </c>
      <c r="F27" s="1">
        <f xml:space="preserve"> (IF($B4&gt;=$B$8,1,0)*$K$6 + IF($C4&gt;=$C$8,1,0) *$I$6+ IF($D4&gt;=$D$8,1,0) *$J$6+ IF($E4&gt;=$E$8,1,0) *$K$6) / SUM($I$6:$L$6)</f>
        <v>0.75</v>
      </c>
      <c r="N27" s="9" t="s">
        <v>40</v>
      </c>
      <c r="O27" s="1">
        <f xml:space="preserve"> MAX($B4-$B$2,$C4-$C$2,$D4-$D$2,$E4-$E$2,0)/10</f>
        <v>0.4</v>
      </c>
      <c r="P27" s="4"/>
      <c r="Q27" s="1">
        <f xml:space="preserve"> MAX($B4-$B$5,$C4-$C$5,$D4-$D$5,$E4-$E$5,0)/10</f>
        <v>0.3</v>
      </c>
      <c r="R27" s="1">
        <f xml:space="preserve"> MAX($B4-$B$6,$C4-$C$6,$D4-$D$6,$E4-$E$6,0)/10</f>
        <v>0.5</v>
      </c>
      <c r="S27" s="1">
        <f xml:space="preserve"> MAX($B4-$B$8,$C4-$C$8,$D4-$D$8,$E4-$E$8,0)/10</f>
        <v>0.2</v>
      </c>
    </row>
    <row r="28" spans="1:22" x14ac:dyDescent="0.25">
      <c r="A28" s="1" t="s">
        <v>41</v>
      </c>
      <c r="B28" s="1">
        <f t="shared" ref="B28:B29" si="24" xml:space="preserve"> (IF($B5&gt;=$B$2,1,0)*$K$6 + IF($C5&gt;=$C$2,1,0) *$I$6+ IF($D5&gt;=$D$2,1,0) *$J$6+ IF($E5&gt;=$E$2,1,0) *$K$6) / SUM($I$6:$L$6)</f>
        <v>0.5</v>
      </c>
      <c r="C28" s="1">
        <f xml:space="preserve"> (IF($B5&gt;=$B$4,1,0)*$K$6 + IF($C5&gt;=$C$4,1,0) *$I$6+ IF($D5&gt;=$D$4,1,0) *$J$6+ IF($E5&gt;=$E$4,1,0) *$K$6) / SUM($I$6:$L$6)</f>
        <v>0.5</v>
      </c>
      <c r="D28" s="4"/>
      <c r="E28" s="1">
        <f xml:space="preserve"> (IF($B5&gt;=$B$6,1,0)*$K$6 + IF($C5&gt;=$C$6,1,0) *$I$6+ IF($D5&gt;=$D$6,1,0) *$J$6+ IF($E5&gt;=$E$6,1,0) *$K$6) / SUM($I$6:$L$6)</f>
        <v>0.5</v>
      </c>
      <c r="F28" s="1">
        <f t="shared" ref="F28:F29" si="25" xml:space="preserve"> (IF($B5&gt;=$B$8,1,0)*$K$6 + IF($C5&gt;=$C$8,1,0) *$I$6+ IF($D5&gt;=$D$8,1,0) *$J$6+ IF($E5&gt;=$E$8,1,0) *$K$6) / SUM($I$6:$L$6)</f>
        <v>0.5</v>
      </c>
      <c r="N28" s="1" t="s">
        <v>41</v>
      </c>
      <c r="O28" s="1">
        <f t="shared" ref="O28:O29" si="26" xml:space="preserve"> MAX($B5-$B$2,$C5-$C$2,$D5-$D$2,$E5-$E$2,0)/10</f>
        <v>0.5</v>
      </c>
      <c r="P28" s="1">
        <f xml:space="preserve"> MAX($B5-$B$4,$C5-$C$4,$D5-$D$4,$E5-$E$4,0)/10</f>
        <v>0.1</v>
      </c>
      <c r="Q28" s="4"/>
      <c r="R28" s="1">
        <f xml:space="preserve"> MAX($B5-$B$6,$C5-$C$6,$D5-$D$6,$E5-$E$6,0)/10</f>
        <v>0.6</v>
      </c>
      <c r="S28" s="1">
        <f t="shared" ref="S28:S29" si="27" xml:space="preserve"> MAX($B5-$B$8,$C5-$C$8,$D5-$D$8,$E5-$E$8,0)/10</f>
        <v>0.3</v>
      </c>
    </row>
    <row r="29" spans="1:22" x14ac:dyDescent="0.25">
      <c r="A29" s="1" t="s">
        <v>42</v>
      </c>
      <c r="B29" s="1">
        <f t="shared" si="24"/>
        <v>0.5</v>
      </c>
      <c r="C29" s="1">
        <f xml:space="preserve"> (IF($B6&gt;=$B$4,1,0)*$K$6 + IF($C6&gt;=$C$4,1,0) *$I$6+ IF($D6&gt;=$D$4,1,0) *$J$6+ IF($E6&gt;=$E$4,1,0) *$K$6) / SUM($I$6:$L$6)</f>
        <v>0.5</v>
      </c>
      <c r="D29" s="1">
        <f xml:space="preserve"> (IF($B6&gt;=$B$5,1,0)*$K$6 + IF($C6&gt;=$C$5,1,0) *$I$6+ IF($D6&gt;=$D$5,1,0) *$J$6+ IF($E6&gt;=$E$5,1,0) *$K$6) / SUM($I$6:$L$6)</f>
        <v>0.5</v>
      </c>
      <c r="E29" s="4"/>
      <c r="F29" s="1">
        <f t="shared" si="25"/>
        <v>0.75</v>
      </c>
      <c r="N29" s="1" t="s">
        <v>42</v>
      </c>
      <c r="O29" s="1">
        <f t="shared" si="26"/>
        <v>0.1</v>
      </c>
      <c r="P29" s="1">
        <f xml:space="preserve"> MAX($B6-$B$4,$C6-$C$4,$D6-$D$4,$E6-$E$4,0)/10</f>
        <v>0.3</v>
      </c>
      <c r="Q29" s="1">
        <f xml:space="preserve"> MAX($B6-$B$5,$C6-$C$5,$D6-$D$5,$E6-$E$5,0)/10</f>
        <v>0.4</v>
      </c>
      <c r="R29" s="4"/>
      <c r="S29" s="1">
        <f t="shared" si="27"/>
        <v>0.2</v>
      </c>
    </row>
    <row r="30" spans="1:22" x14ac:dyDescent="0.25">
      <c r="A30" s="1" t="s">
        <v>44</v>
      </c>
      <c r="B30" s="1">
        <f xml:space="preserve"> (IF($B8&gt;=$B$2,1,0)*$K$6 + IF($C8&gt;=$C$2,1,0) *$I$6+ IF($D8&gt;=$D$2,1,0) *$J$6+ IF($E8&gt;=$E$2,1,0) *$K$6) / SUM($I$6:$L$6)</f>
        <v>0.25</v>
      </c>
      <c r="C30" s="1">
        <f xml:space="preserve"> (IF($B8&gt;=$B$4,1,0)*$K$6 + IF($C8&gt;=$C$4,1,0) *$I$6+ IF($D8&gt;=$D$4,1,0) *$J$6+ IF($E8&gt;=$E$4,1,0) *$K$6) / SUM($I$6:$L$6)</f>
        <v>0.25</v>
      </c>
      <c r="D30" s="1">
        <f xml:space="preserve"> (IF($B8&gt;=$B$5,1,0)*$K$6 + IF($C8&gt;=$C$5,1,0) *$I$6+ IF($D8&gt;=$D$5,1,0) *$J$6+ IF($E8&gt;=$E$5,1,0) *$K$6) / SUM($I$6:$L$6)</f>
        <v>0.5</v>
      </c>
      <c r="E30" s="1">
        <f xml:space="preserve"> (IF($B8&gt;=$B$6,1,0)*$K$6 + IF($C8&gt;=$C$6,1,0) *$I$6+ IF($D8&gt;=$D$6,1,0) *$J$6+ IF($E8&gt;=$E$6,1,0) *$K$6) / SUM($I$6:$L$6)</f>
        <v>0.5</v>
      </c>
      <c r="F30" s="4"/>
      <c r="N30" s="1" t="s">
        <v>44</v>
      </c>
      <c r="O30" s="1">
        <f xml:space="preserve"> MAX($B8-$B$2,$C8-$C$2,$D8-$D$2,$E8-$E$2,0)/10</f>
        <v>0.2</v>
      </c>
      <c r="P30" s="1">
        <f xml:space="preserve"> MAX($B8-$B$4,$C8-$C$4,$D8-$D$4,$E8-$E$4,0)/10</f>
        <v>0.1</v>
      </c>
      <c r="Q30" s="1">
        <f xml:space="preserve"> MAX($B8-$B$5,$C8-$C$5,$D8-$D$5,$E8-$E$5,0)/10</f>
        <v>0.2</v>
      </c>
      <c r="R30" s="1">
        <f xml:space="preserve"> MAX($B8-$B$6,$C8-$C$6,$D8-$D$6,$E8-$E$6,0)/10</f>
        <v>0.3</v>
      </c>
      <c r="S30" s="4"/>
    </row>
    <row r="33" spans="1:15" x14ac:dyDescent="0.25">
      <c r="A33" s="1" t="s">
        <v>32</v>
      </c>
      <c r="B33" s="1" t="s">
        <v>23</v>
      </c>
      <c r="C33" s="1" t="s">
        <v>24</v>
      </c>
      <c r="D33" s="1" t="s">
        <v>40</v>
      </c>
      <c r="E33" s="1" t="s">
        <v>41</v>
      </c>
      <c r="F33" s="1" t="s">
        <v>42</v>
      </c>
      <c r="G33" s="1" t="s">
        <v>43</v>
      </c>
      <c r="H33" s="1" t="s">
        <v>44</v>
      </c>
      <c r="I33" s="1" t="s">
        <v>45</v>
      </c>
      <c r="N33" s="1" t="s">
        <v>28</v>
      </c>
      <c r="O33" s="1"/>
    </row>
    <row r="34" spans="1:15" x14ac:dyDescent="0.25">
      <c r="A34" s="1" t="s">
        <v>23</v>
      </c>
      <c r="B34" s="4"/>
      <c r="C34" s="1">
        <f t="shared" ref="C34:H34" si="28">_xlfn.IFS(AND(C15&gt;=$O$34,P15&lt;=$O$36 ),1,AND(C15&gt;=$O$35,P15&lt;=$O$36 ),0.5,TRUE,0)</f>
        <v>1</v>
      </c>
      <c r="D34" s="1">
        <f t="shared" si="28"/>
        <v>1</v>
      </c>
      <c r="E34" s="1">
        <f t="shared" si="28"/>
        <v>1</v>
      </c>
      <c r="F34" s="1">
        <f t="shared" si="28"/>
        <v>0.5</v>
      </c>
      <c r="G34" s="1">
        <f t="shared" si="28"/>
        <v>0</v>
      </c>
      <c r="H34" s="1">
        <f t="shared" si="28"/>
        <v>1</v>
      </c>
      <c r="I34" s="1">
        <f>_xlfn.IFS(AND(I15&gt;=$O$34,V15&lt;=$O$36 ),1,AND(I15&gt;=$O$35,V15&lt;=$O$36 ),0.5,TRUE,0)</f>
        <v>1</v>
      </c>
      <c r="M34" s="6"/>
      <c r="N34" s="1" t="s">
        <v>30</v>
      </c>
      <c r="O34" s="1">
        <v>0.75</v>
      </c>
    </row>
    <row r="35" spans="1:15" x14ac:dyDescent="0.25">
      <c r="A35" s="1" t="s">
        <v>24</v>
      </c>
      <c r="B35" s="1">
        <f>_xlfn.IFS(AND(B16&gt;=$O$34,O16&lt;=$O$36 ),1,AND(B16&gt;=$O$35,O16&lt;=$O$36 ),0.5,TRUE,0)</f>
        <v>0</v>
      </c>
      <c r="C35" s="4"/>
      <c r="D35" s="1">
        <f>_xlfn.IFS(AND(D17&gt;=$O$48,Q17&lt;=$O$49 ),1,AND(D17&gt;=#REF!,Q17&lt;=$O$49 ),0.5,TRUE,0)</f>
        <v>1</v>
      </c>
      <c r="E35" s="1">
        <f t="shared" ref="E35:E36" si="29">_xlfn.IFS(AND(E16&gt;=$O$34,R16&lt;=$O$36 ),1,AND(E16&gt;=$O$35,R16&lt;=$O$36 ),0.5,TRUE,0)</f>
        <v>0.5</v>
      </c>
      <c r="F35" s="1">
        <f t="shared" ref="F35:F37" si="30">_xlfn.IFS(AND(F16&gt;=$O$34,S16&lt;=$O$36 ),1,AND(F16&gt;=$O$35,S16&lt;=$O$36 ),0.5,TRUE,0)</f>
        <v>0.5</v>
      </c>
      <c r="G35" s="1">
        <f t="shared" ref="G35:G38" si="31">_xlfn.IFS(AND(G16&gt;=$O$34,T16&lt;=$O$36 ),1,AND(G16&gt;=$O$35,T16&lt;=$O$36 ),0.5,TRUE,0)</f>
        <v>0.5</v>
      </c>
      <c r="H35" s="1">
        <f t="shared" ref="H35:H38" si="32">_xlfn.IFS(AND(H16&gt;=$O$34,U16&lt;=$O$36 ),1,AND(H16&gt;=$O$35,U16&lt;=$O$36 ),0.5,TRUE,0)</f>
        <v>0</v>
      </c>
      <c r="I35" s="1">
        <f t="shared" ref="I35:I40" si="33">_xlfn.IFS(AND(I16&gt;=$O$34,V16&lt;=$O$36 ),1,AND(I16&gt;=$O$35,V16&lt;=$O$36 ),0.5,TRUE,0)</f>
        <v>0.5</v>
      </c>
      <c r="M35" s="6"/>
      <c r="N35" s="1" t="s">
        <v>29</v>
      </c>
      <c r="O35" s="1">
        <v>0.5</v>
      </c>
    </row>
    <row r="36" spans="1:15" x14ac:dyDescent="0.25">
      <c r="A36" s="1" t="s">
        <v>40</v>
      </c>
      <c r="B36" s="1">
        <f t="shared" ref="B36:G41" si="34">_xlfn.IFS(AND(B17&gt;=$O$34,O17&lt;=$O$36 ),1,AND(B17&gt;=$O$35,O17&lt;=$O$36 ),0.5,TRUE,0)</f>
        <v>0</v>
      </c>
      <c r="C36" s="1">
        <f t="shared" si="34"/>
        <v>1</v>
      </c>
      <c r="D36" s="4"/>
      <c r="E36" s="1">
        <f t="shared" si="29"/>
        <v>0.5</v>
      </c>
      <c r="F36" s="1">
        <f t="shared" si="30"/>
        <v>0</v>
      </c>
      <c r="G36" s="1">
        <f t="shared" si="31"/>
        <v>0</v>
      </c>
      <c r="H36" s="1">
        <f t="shared" si="32"/>
        <v>1</v>
      </c>
      <c r="I36" s="1">
        <f t="shared" si="33"/>
        <v>1</v>
      </c>
      <c r="M36" s="6"/>
      <c r="N36" s="1" t="s">
        <v>31</v>
      </c>
      <c r="O36" s="1">
        <v>0.3</v>
      </c>
    </row>
    <row r="37" spans="1:15" x14ac:dyDescent="0.25">
      <c r="A37" s="1" t="s">
        <v>41</v>
      </c>
      <c r="B37" s="1">
        <f t="shared" si="34"/>
        <v>0</v>
      </c>
      <c r="C37" s="1">
        <f>_xlfn.IFS(AND(C18&gt;=$O$34,P18&lt;=$O$36 ),1,AND(C18&gt;=$O$35,P18&lt;=$O$36 ),0.5,TRUE,0)</f>
        <v>0</v>
      </c>
      <c r="D37" s="1">
        <f>_xlfn.IFS(AND(D18&gt;=$O$34,Q18&lt;=$O$36 ),1,AND(D18&gt;=$O$35,Q18&lt;=$O$36 ),0.5,TRUE,0)</f>
        <v>0.5</v>
      </c>
      <c r="E37" s="4"/>
      <c r="F37" s="1">
        <f t="shared" si="30"/>
        <v>0</v>
      </c>
      <c r="G37" s="1">
        <f t="shared" si="31"/>
        <v>1</v>
      </c>
      <c r="H37" s="1">
        <f t="shared" si="32"/>
        <v>0.5</v>
      </c>
      <c r="I37" s="1">
        <f t="shared" si="33"/>
        <v>1</v>
      </c>
      <c r="M37" s="5"/>
    </row>
    <row r="38" spans="1:15" x14ac:dyDescent="0.25">
      <c r="A38" s="1" t="s">
        <v>42</v>
      </c>
      <c r="B38" s="1">
        <f t="shared" si="34"/>
        <v>0.5</v>
      </c>
      <c r="C38" s="1">
        <f t="shared" si="34"/>
        <v>1</v>
      </c>
      <c r="D38" s="1">
        <f t="shared" si="34"/>
        <v>0.5</v>
      </c>
      <c r="E38" s="1">
        <f t="shared" si="34"/>
        <v>0</v>
      </c>
      <c r="F38" s="4"/>
      <c r="G38" s="1">
        <f t="shared" si="31"/>
        <v>0</v>
      </c>
      <c r="H38" s="1">
        <f t="shared" si="32"/>
        <v>1</v>
      </c>
      <c r="I38" s="1">
        <f t="shared" si="33"/>
        <v>0</v>
      </c>
      <c r="M38" s="5"/>
    </row>
    <row r="39" spans="1:15" x14ac:dyDescent="0.25">
      <c r="A39" s="1" t="s">
        <v>43</v>
      </c>
      <c r="B39" s="1">
        <f t="shared" si="34"/>
        <v>0</v>
      </c>
      <c r="C39" s="1">
        <f t="shared" si="34"/>
        <v>0.5</v>
      </c>
      <c r="D39" s="1">
        <f t="shared" si="34"/>
        <v>0</v>
      </c>
      <c r="E39" s="1">
        <f t="shared" si="34"/>
        <v>0</v>
      </c>
      <c r="F39" s="1">
        <f t="shared" si="34"/>
        <v>0</v>
      </c>
      <c r="G39" s="4"/>
      <c r="H39" s="1">
        <f>_xlfn.IFS(AND(H20&gt;=$O$34,U20&lt;=$O$36 ),1,AND(H20&gt;=$O$35,U20&lt;=$O$36 ),0.5,TRUE,0)</f>
        <v>0.5</v>
      </c>
      <c r="I39" s="1">
        <f t="shared" si="33"/>
        <v>0</v>
      </c>
      <c r="M39" s="5"/>
    </row>
    <row r="40" spans="1:15" x14ac:dyDescent="0.25">
      <c r="A40" s="1" t="s">
        <v>44</v>
      </c>
      <c r="B40" s="1">
        <f t="shared" si="34"/>
        <v>0</v>
      </c>
      <c r="C40" s="1">
        <f t="shared" si="34"/>
        <v>1</v>
      </c>
      <c r="D40" s="1">
        <f t="shared" si="34"/>
        <v>0</v>
      </c>
      <c r="E40" s="1">
        <f t="shared" si="34"/>
        <v>0.5</v>
      </c>
      <c r="F40" s="1">
        <f t="shared" si="34"/>
        <v>0.5</v>
      </c>
      <c r="G40" s="1">
        <f t="shared" si="34"/>
        <v>0.5</v>
      </c>
      <c r="H40" s="4"/>
      <c r="I40" s="1">
        <f t="shared" si="33"/>
        <v>0.5</v>
      </c>
      <c r="M40" s="5"/>
    </row>
    <row r="41" spans="1:15" x14ac:dyDescent="0.25">
      <c r="A41" s="1" t="s">
        <v>45</v>
      </c>
      <c r="B41" s="1">
        <f t="shared" si="34"/>
        <v>0</v>
      </c>
      <c r="C41" s="1">
        <f t="shared" ref="C41" si="35">_xlfn.IFS(AND(C22&gt;=$O$34,P22&lt;=$O$36 ),1,AND(C22&gt;=$O$35,P22&lt;=$O$36 ),0.5,TRUE,0)</f>
        <v>0</v>
      </c>
      <c r="D41" s="1">
        <f t="shared" ref="D41" si="36">_xlfn.IFS(AND(D22&gt;=$O$34,Q22&lt;=$O$36 ),1,AND(D22&gt;=$O$35,Q22&lt;=$O$36 ),0.5,TRUE,0)</f>
        <v>0</v>
      </c>
      <c r="E41" s="1">
        <f t="shared" ref="E41" si="37">_xlfn.IFS(AND(E22&gt;=$O$34,R22&lt;=$O$36 ),1,AND(E22&gt;=$O$35,R22&lt;=$O$36 ),0.5,TRUE,0)</f>
        <v>1</v>
      </c>
      <c r="F41" s="1">
        <f t="shared" ref="F41" si="38">_xlfn.IFS(AND(F22&gt;=$O$34,S22&lt;=$O$36 ),1,AND(F22&gt;=$O$35,S22&lt;=$O$36 ),0.5,TRUE,0)</f>
        <v>0</v>
      </c>
      <c r="G41" s="1">
        <f t="shared" ref="G41" si="39">_xlfn.IFS(AND(G22&gt;=$O$34,T22&lt;=$O$36 ),1,AND(G22&gt;=$O$35,T22&lt;=$O$36 ),0.5,TRUE,0)</f>
        <v>1</v>
      </c>
      <c r="H41" s="1">
        <f t="shared" ref="H41" si="40">_xlfn.IFS(AND(H22&gt;=$O$34,U22&lt;=$O$36 ),1,AND(H22&gt;=$O$35,U22&lt;=$O$36 ),0.5,TRUE,0)</f>
        <v>0.5</v>
      </c>
      <c r="I41" s="4"/>
      <c r="M41" s="5"/>
    </row>
    <row r="42" spans="1:15" x14ac:dyDescent="0.25">
      <c r="M42" s="5"/>
    </row>
    <row r="43" spans="1:15" x14ac:dyDescent="0.25">
      <c r="A43" s="1" t="s">
        <v>32</v>
      </c>
      <c r="B43" s="1" t="s">
        <v>23</v>
      </c>
      <c r="C43" s="1" t="s">
        <v>40</v>
      </c>
      <c r="D43" s="1" t="s">
        <v>41</v>
      </c>
      <c r="E43" s="1" t="s">
        <v>42</v>
      </c>
      <c r="F43" s="1" t="s">
        <v>44</v>
      </c>
      <c r="M43" s="5"/>
    </row>
    <row r="44" spans="1:15" x14ac:dyDescent="0.25">
      <c r="A44" s="1" t="s">
        <v>23</v>
      </c>
      <c r="B44" s="4"/>
      <c r="C44" s="1">
        <f>_xlfn.IFS(AND(D15&gt;=$O$34,Q15&lt;=$O$36 ),1,AND(D15&gt;=$O$35,Q15&lt;=$O$36 ),0.5,TRUE,0)</f>
        <v>1</v>
      </c>
      <c r="D44" s="1">
        <f>_xlfn.IFS(AND(E15&gt;=$O$34,R15&lt;=$O$36 ),1,AND(E15&gt;=$O$35,R15&lt;=$O$36 ),0.5,TRUE,0)</f>
        <v>1</v>
      </c>
      <c r="E44" s="1">
        <f>_xlfn.IFS(AND(F15&gt;=$O$34,S15&lt;=$O$36 ),1,AND(F15&gt;=$O$35,S15&lt;=$O$36 ),0.5,TRUE,0)</f>
        <v>0.5</v>
      </c>
      <c r="F44" s="1">
        <f>_xlfn.IFS(AND(H15&gt;=$O$34,U15&lt;=$O$36 ),1,AND(H15&gt;=$O$35,U15&lt;=$O$36 ),0.5,TRUE,0)</f>
        <v>1</v>
      </c>
      <c r="M44" s="5"/>
    </row>
    <row r="45" spans="1:15" x14ac:dyDescent="0.25">
      <c r="A45" s="1" t="s">
        <v>40</v>
      </c>
      <c r="B45" s="1">
        <f>_xlfn.IFS(AND(B17&gt;=$O$34,O17&lt;=$O$36 ),1,AND(B17&gt;=$O$35,O17&lt;=$O$36 ),0.5,TRUE,0)</f>
        <v>0</v>
      </c>
      <c r="C45" s="4"/>
      <c r="D45" s="1">
        <f>_xlfn.IFS(AND(E17&gt;=$O$34,R17&lt;=$O$36 ),1,AND(E17&gt;=$O$35,R17&lt;=$O$36 ),0.5,TRUE,0)</f>
        <v>0.5</v>
      </c>
      <c r="E45" s="1">
        <f>_xlfn.IFS(AND(F17&gt;=$O$34,S17&lt;=$O$36 ),1,AND(F17&gt;=$O$35,S17&lt;=$O$36 ),0.5,TRUE,0)</f>
        <v>0</v>
      </c>
      <c r="F45" s="1">
        <f>_xlfn.IFS(AND(H17&gt;=$O$34,U17&lt;=$O$36 ),1,AND(H17&gt;=$O$35,U17&lt;=$O$36 ),0.5,TRUE,0)</f>
        <v>1</v>
      </c>
    </row>
    <row r="46" spans="1:15" x14ac:dyDescent="0.25">
      <c r="A46" s="1" t="s">
        <v>41</v>
      </c>
      <c r="B46" s="1">
        <f>_xlfn.IFS(AND(B18&gt;=$O$34,O18&lt;=$O$36 ),1,AND(B18&gt;=$O$35,O18&lt;=$O$36 ),0.5,TRUE,0)</f>
        <v>0</v>
      </c>
      <c r="C46" s="1">
        <f>_xlfn.IFS(AND(D18&gt;=$O$34,Q18&lt;=$O$36 ),1,AND(D18&gt;=$O$35,Q18&lt;=$O$36 ),0.5,TRUE,0)</f>
        <v>0.5</v>
      </c>
      <c r="D46" s="4"/>
      <c r="E46" s="1">
        <f>_xlfn.IFS(AND(F18&gt;=$O$34,S18&lt;=$O$36 ),1,AND(F18&gt;=$O$35,S18&lt;=$O$36 ),0.5,TRUE,0)</f>
        <v>0</v>
      </c>
      <c r="F46" s="1">
        <f>_xlfn.IFS(AND(H18&gt;=$O$34,U18&lt;=$O$36 ),1,AND(H18&gt;=$O$35,U18&lt;=$O$36 ),0.5,TRUE,0)</f>
        <v>0.5</v>
      </c>
    </row>
    <row r="47" spans="1:15" x14ac:dyDescent="0.25">
      <c r="A47" s="1" t="s">
        <v>42</v>
      </c>
      <c r="B47" s="1">
        <f>_xlfn.IFS(AND(B19&gt;=$O$34,O19&lt;=$O$36 ),1,AND(B19&gt;=$O$35,O19&lt;=$O$36 ),0.5,TRUE,0)</f>
        <v>0.5</v>
      </c>
      <c r="C47" s="1">
        <f>_xlfn.IFS(AND(D19&gt;=$O$34,Q19&lt;=$O$36 ),1,AND(D19&gt;=$O$35,Q19&lt;=$O$36 ),0.5,TRUE,0)</f>
        <v>0.5</v>
      </c>
      <c r="D47" s="1">
        <f>_xlfn.IFS(AND(E19&gt;=$O$34,R19&lt;=$O$36 ),1,AND(E19&gt;=$O$35,R19&lt;=$O$36 ),0.5,TRUE,0)</f>
        <v>0</v>
      </c>
      <c r="E47" s="4"/>
      <c r="F47" s="1">
        <f>_xlfn.IFS(AND(H19&gt;=$O$34,U19&lt;=$O$36 ),1,AND(H19&gt;=$O$35,U19&lt;=$O$36 ),0.5,TRUE,0)</f>
        <v>1</v>
      </c>
    </row>
    <row r="48" spans="1:15" x14ac:dyDescent="0.25">
      <c r="A48" s="1" t="s">
        <v>44</v>
      </c>
      <c r="B48" s="1">
        <f>_xlfn.IFS(AND(B21&gt;=$O$34,O21&lt;=$O$36 ),1,AND(B21&gt;=$O$35,O21&lt;=$O$36 ),0.5,TRUE,0)</f>
        <v>0</v>
      </c>
      <c r="C48" s="1">
        <f>_xlfn.IFS(AND(D21&gt;=$O$34,Q21&lt;=$O$36 ),1,AND(D21&gt;=$O$35,Q21&lt;=$O$36 ),0.5,TRUE,0)</f>
        <v>0</v>
      </c>
      <c r="D48" s="1">
        <f>_xlfn.IFS(AND(E21&gt;=$O$34,R21&lt;=$O$36 ),1,AND(E21&gt;=$O$35,R21&lt;=$O$36 ),0.5,TRUE,0)</f>
        <v>0.5</v>
      </c>
      <c r="E48" s="1">
        <f>_xlfn.IFS(AND(F21&gt;=$O$34,S21&lt;=$O$36 ),1,AND(F21&gt;=$O$35,S21&lt;=$O$36 ),0.5,TRUE,0)</f>
        <v>0.5</v>
      </c>
      <c r="F48" s="4"/>
    </row>
    <row r="50" spans="1:7" x14ac:dyDescent="0.25">
      <c r="B50" s="1" t="s">
        <v>34</v>
      </c>
      <c r="C50" s="1" t="s">
        <v>35</v>
      </c>
      <c r="D50" s="1" t="s">
        <v>37</v>
      </c>
      <c r="E50" s="1" t="s">
        <v>36</v>
      </c>
      <c r="F50" s="1" t="s">
        <v>38</v>
      </c>
    </row>
    <row r="51" spans="1:7" x14ac:dyDescent="0.25">
      <c r="A51" s="1" t="s">
        <v>23</v>
      </c>
      <c r="B51" s="1">
        <v>1</v>
      </c>
      <c r="C51" s="1">
        <v>5</v>
      </c>
      <c r="D51" s="1">
        <v>1</v>
      </c>
      <c r="E51" s="1">
        <f>(B51+D51)/2</f>
        <v>1</v>
      </c>
      <c r="F51" s="1">
        <v>1</v>
      </c>
      <c r="G51" s="1" t="s">
        <v>23</v>
      </c>
    </row>
    <row r="52" spans="1:7" x14ac:dyDescent="0.25">
      <c r="A52" s="1" t="s">
        <v>40</v>
      </c>
      <c r="B52" s="1">
        <v>2</v>
      </c>
      <c r="C52" s="1">
        <v>2</v>
      </c>
      <c r="D52" s="1">
        <v>4</v>
      </c>
      <c r="E52" s="1">
        <f t="shared" ref="E52:E55" si="41">(B52+D52)/2</f>
        <v>3</v>
      </c>
      <c r="F52" s="1">
        <v>3</v>
      </c>
      <c r="G52" s="1" t="s">
        <v>40</v>
      </c>
    </row>
    <row r="53" spans="1:7" x14ac:dyDescent="0.25">
      <c r="A53" s="1" t="s">
        <v>41</v>
      </c>
      <c r="B53" s="1">
        <v>4</v>
      </c>
      <c r="C53" s="1">
        <v>3</v>
      </c>
      <c r="D53" s="1">
        <v>3</v>
      </c>
      <c r="E53" s="1">
        <f t="shared" si="41"/>
        <v>3.5</v>
      </c>
      <c r="F53" s="1">
        <v>4</v>
      </c>
      <c r="G53" s="1" t="s">
        <v>41</v>
      </c>
    </row>
    <row r="54" spans="1:7" x14ac:dyDescent="0.25">
      <c r="A54" s="1" t="s">
        <v>42</v>
      </c>
      <c r="B54" s="1">
        <v>3</v>
      </c>
      <c r="C54" s="1">
        <v>4</v>
      </c>
      <c r="D54" s="1">
        <v>2</v>
      </c>
      <c r="E54" s="1">
        <f t="shared" si="41"/>
        <v>2.5</v>
      </c>
      <c r="F54" s="1">
        <v>2</v>
      </c>
      <c r="G54" s="1" t="s">
        <v>42</v>
      </c>
    </row>
    <row r="55" spans="1:7" x14ac:dyDescent="0.25">
      <c r="A55" s="1" t="s">
        <v>44</v>
      </c>
      <c r="B55" s="1">
        <v>4</v>
      </c>
      <c r="C55" s="1">
        <v>1</v>
      </c>
      <c r="D55" s="1">
        <v>5</v>
      </c>
      <c r="E55" s="1">
        <f t="shared" si="41"/>
        <v>4.5</v>
      </c>
      <c r="F55" s="1">
        <v>5</v>
      </c>
      <c r="G55" s="1" t="s">
        <v>44</v>
      </c>
    </row>
  </sheetData>
  <conditionalFormatting sqref="B34:I40 B41:H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F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E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B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ElectreProjet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LEFEUVRE</dc:creator>
  <cp:lastModifiedBy>Dorian LEFEUVRE</cp:lastModifiedBy>
  <dcterms:created xsi:type="dcterms:W3CDTF">2018-02-20T19:21:42Z</dcterms:created>
  <dcterms:modified xsi:type="dcterms:W3CDTF">2018-02-26T07:04:39Z</dcterms:modified>
</cp:coreProperties>
</file>