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aide-decision\"/>
    </mc:Choice>
  </mc:AlternateContent>
  <bookViews>
    <workbookView xWindow="0" yWindow="0" windowWidth="20460" windowHeight="6900" activeTab="1" xr2:uid="{A0E02AC8-C731-45D2-8282-B766900702CA}"/>
  </bookViews>
  <sheets>
    <sheet name="Feuil1" sheetId="1" r:id="rId1"/>
    <sheet name="ElectreProj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2" l="1"/>
  <c r="E54" i="2"/>
  <c r="E53" i="2"/>
  <c r="E52" i="2"/>
  <c r="E51" i="2"/>
  <c r="O30" i="2" l="1"/>
  <c r="O21" i="2"/>
  <c r="O28" i="2"/>
  <c r="O29" i="2"/>
  <c r="O27" i="2"/>
  <c r="O17" i="2"/>
  <c r="P30" i="2"/>
  <c r="Q21" i="2"/>
  <c r="P29" i="2"/>
  <c r="Q19" i="2"/>
  <c r="P28" i="2"/>
  <c r="Q18" i="2"/>
  <c r="P26" i="2"/>
  <c r="Q15" i="2"/>
  <c r="Q30" i="2"/>
  <c r="R21" i="2"/>
  <c r="Q29" i="2"/>
  <c r="R19" i="2"/>
  <c r="Q27" i="2"/>
  <c r="R17" i="2"/>
  <c r="Q26" i="2"/>
  <c r="R15" i="2"/>
  <c r="R30" i="2"/>
  <c r="S21" i="2"/>
  <c r="R28" i="2"/>
  <c r="R27" i="2"/>
  <c r="S17" i="2"/>
  <c r="S28" i="2"/>
  <c r="S29" i="2"/>
  <c r="S27" i="2"/>
  <c r="U17" i="2"/>
  <c r="S26" i="2"/>
  <c r="U15" i="2"/>
  <c r="R26" i="2"/>
  <c r="S15" i="2"/>
  <c r="F28" i="2"/>
  <c r="F29" i="2"/>
  <c r="F27" i="2"/>
  <c r="H17" i="2"/>
  <c r="F45" i="2" s="1"/>
  <c r="F26" i="2"/>
  <c r="H15" i="2"/>
  <c r="F44" i="2" s="1"/>
  <c r="E30" i="2"/>
  <c r="F21" i="2"/>
  <c r="E28" i="2"/>
  <c r="E27" i="2"/>
  <c r="F17" i="2"/>
  <c r="F36" i="2" s="1"/>
  <c r="E26" i="2"/>
  <c r="F15" i="2"/>
  <c r="E44" i="2" s="1"/>
  <c r="D27" i="2"/>
  <c r="E17" i="2"/>
  <c r="D45" i="2" s="1"/>
  <c r="D26" i="2"/>
  <c r="E15" i="2"/>
  <c r="D30" i="2"/>
  <c r="E21" i="2"/>
  <c r="D29" i="2"/>
  <c r="E19" i="2"/>
  <c r="D47" i="2" s="1"/>
  <c r="C30" i="2"/>
  <c r="D21" i="2"/>
  <c r="C29" i="2"/>
  <c r="D19" i="2"/>
  <c r="C28" i="2"/>
  <c r="D18" i="2"/>
  <c r="C46" i="2" s="1"/>
  <c r="C26" i="2"/>
  <c r="D15" i="2"/>
  <c r="C44" i="2" s="1"/>
  <c r="B30" i="2"/>
  <c r="B21" i="2"/>
  <c r="B48" i="2" s="1"/>
  <c r="B28" i="2"/>
  <c r="B29" i="2"/>
  <c r="B27" i="2"/>
  <c r="B17" i="2"/>
  <c r="B45" i="2" s="1"/>
  <c r="D35" i="2"/>
  <c r="Q20" i="2"/>
  <c r="Q22" i="2"/>
  <c r="R20" i="2"/>
  <c r="R22" i="2"/>
  <c r="R16" i="2"/>
  <c r="T22" i="2"/>
  <c r="S16" i="2"/>
  <c r="S18" i="2"/>
  <c r="S22" i="2"/>
  <c r="T16" i="2"/>
  <c r="T17" i="2"/>
  <c r="T18" i="2"/>
  <c r="T19" i="2"/>
  <c r="U16" i="2"/>
  <c r="U18" i="2"/>
  <c r="U19" i="2"/>
  <c r="U20" i="2"/>
  <c r="V16" i="2"/>
  <c r="V17" i="2"/>
  <c r="V18" i="2"/>
  <c r="V19" i="2"/>
  <c r="V20" i="2"/>
  <c r="V21" i="2"/>
  <c r="U22" i="2"/>
  <c r="T21" i="2"/>
  <c r="S20" i="2"/>
  <c r="Q16" i="2"/>
  <c r="V15" i="2"/>
  <c r="T15" i="2"/>
  <c r="P18" i="2"/>
  <c r="P19" i="2"/>
  <c r="P20" i="2"/>
  <c r="P21" i="2"/>
  <c r="P22" i="2"/>
  <c r="O18" i="2"/>
  <c r="O19" i="2"/>
  <c r="O20" i="2"/>
  <c r="O22" i="2"/>
  <c r="P17" i="2"/>
  <c r="P15" i="2"/>
  <c r="O16" i="2"/>
  <c r="G22" i="2"/>
  <c r="G41" i="2" s="1"/>
  <c r="F22" i="2"/>
  <c r="E20" i="2"/>
  <c r="E22" i="2"/>
  <c r="D20" i="2"/>
  <c r="D22" i="2"/>
  <c r="D41" i="2" s="1"/>
  <c r="C18" i="2"/>
  <c r="C37" i="2" s="1"/>
  <c r="C19" i="2"/>
  <c r="C38" i="2" s="1"/>
  <c r="C20" i="2"/>
  <c r="C39" i="2" s="1"/>
  <c r="C21" i="2"/>
  <c r="C22" i="2"/>
  <c r="B18" i="2"/>
  <c r="B19" i="2"/>
  <c r="B20" i="2"/>
  <c r="B39" i="2" s="1"/>
  <c r="B22" i="2"/>
  <c r="B41" i="2" s="1"/>
  <c r="H22" i="2"/>
  <c r="H41" i="2" s="1"/>
  <c r="G21" i="2"/>
  <c r="F20" i="2"/>
  <c r="F39" i="2" s="1"/>
  <c r="C17" i="2"/>
  <c r="I16" i="2"/>
  <c r="I17" i="2"/>
  <c r="I18" i="2"/>
  <c r="I19" i="2"/>
  <c r="I20" i="2"/>
  <c r="I39" i="2" s="1"/>
  <c r="I21" i="2"/>
  <c r="H16" i="2"/>
  <c r="H18" i="2"/>
  <c r="H19" i="2"/>
  <c r="H38" i="2" s="1"/>
  <c r="H20" i="2"/>
  <c r="G16" i="2"/>
  <c r="G35" i="2" s="1"/>
  <c r="G17" i="2"/>
  <c r="G18" i="2"/>
  <c r="G19" i="2"/>
  <c r="F16" i="2"/>
  <c r="F35" i="2" s="1"/>
  <c r="F18" i="2"/>
  <c r="F37" i="2" s="1"/>
  <c r="E16" i="2"/>
  <c r="E35" i="2" s="1"/>
  <c r="D16" i="2"/>
  <c r="B16" i="2"/>
  <c r="I15" i="2"/>
  <c r="I34" i="2" s="1"/>
  <c r="G15" i="2"/>
  <c r="G34" i="2" s="1"/>
  <c r="C15" i="2"/>
  <c r="C34" i="2" s="1"/>
  <c r="J3" i="2"/>
  <c r="K3" i="2"/>
  <c r="L3" i="2"/>
  <c r="J2" i="2"/>
  <c r="K2" i="2"/>
  <c r="L2" i="2"/>
  <c r="I3" i="2"/>
  <c r="I2" i="2"/>
  <c r="B38" i="2" l="1"/>
  <c r="B37" i="2"/>
  <c r="E41" i="2"/>
  <c r="C47" i="2"/>
  <c r="D44" i="2"/>
  <c r="I40" i="2"/>
  <c r="D48" i="2"/>
  <c r="B35" i="2"/>
  <c r="H39" i="2"/>
  <c r="H37" i="2"/>
  <c r="C36" i="2"/>
  <c r="C41" i="2"/>
  <c r="E48" i="2"/>
  <c r="C40" i="2"/>
  <c r="F41" i="2"/>
  <c r="C48" i="2"/>
  <c r="G40" i="2"/>
  <c r="F47" i="2"/>
  <c r="E45" i="2"/>
  <c r="K4" i="2"/>
  <c r="K5" i="2" s="1"/>
  <c r="B47" i="2"/>
  <c r="F46" i="2"/>
  <c r="E34" i="2"/>
  <c r="B36" i="2"/>
  <c r="E46" i="2"/>
  <c r="B46" i="2"/>
  <c r="B40" i="2"/>
  <c r="D37" i="2"/>
  <c r="D34" i="2"/>
  <c r="E40" i="2"/>
  <c r="E38" i="2"/>
  <c r="F40" i="2"/>
  <c r="H36" i="2"/>
  <c r="H34" i="2"/>
  <c r="F34" i="2"/>
  <c r="E39" i="2"/>
  <c r="G36" i="2"/>
  <c r="D40" i="2"/>
  <c r="E36" i="2"/>
  <c r="D38" i="2"/>
  <c r="I37" i="2"/>
  <c r="I35" i="2"/>
  <c r="G38" i="2"/>
  <c r="D39" i="2"/>
  <c r="G37" i="2"/>
  <c r="I38" i="2"/>
  <c r="H35" i="2"/>
  <c r="I36" i="2"/>
  <c r="J4" i="2"/>
  <c r="J5" i="2" s="1"/>
  <c r="L4" i="2"/>
  <c r="L5" i="2" s="1"/>
  <c r="I4" i="2"/>
  <c r="I5" i="2" s="1"/>
  <c r="E64" i="1"/>
  <c r="E65" i="1"/>
  <c r="E66" i="1"/>
  <c r="E67" i="1"/>
  <c r="E68" i="1"/>
  <c r="E69" i="1"/>
  <c r="E70" i="1"/>
  <c r="E71" i="1"/>
  <c r="E72" i="1"/>
  <c r="E73" i="1"/>
  <c r="E63" i="1"/>
  <c r="L33" i="1"/>
  <c r="L34" i="1"/>
  <c r="L35" i="1"/>
  <c r="L36" i="1"/>
  <c r="L37" i="1"/>
  <c r="L38" i="1"/>
  <c r="L39" i="1"/>
  <c r="L40" i="1"/>
  <c r="L41" i="1"/>
  <c r="K33" i="1"/>
  <c r="K34" i="1"/>
  <c r="K35" i="1"/>
  <c r="K36" i="1"/>
  <c r="K37" i="1"/>
  <c r="K38" i="1"/>
  <c r="K39" i="1"/>
  <c r="K40" i="1"/>
  <c r="K42" i="1"/>
  <c r="J42" i="1"/>
  <c r="J41" i="1"/>
  <c r="J33" i="1"/>
  <c r="J34" i="1"/>
  <c r="J35" i="1"/>
  <c r="J36" i="1"/>
  <c r="J37" i="1"/>
  <c r="J38" i="1"/>
  <c r="J39" i="1"/>
  <c r="I41" i="1"/>
  <c r="I42" i="1"/>
  <c r="I40" i="1"/>
  <c r="I33" i="1"/>
  <c r="I34" i="1"/>
  <c r="I35" i="1"/>
  <c r="I36" i="1"/>
  <c r="I37" i="1"/>
  <c r="I38" i="1"/>
  <c r="H40" i="1"/>
  <c r="H41" i="1"/>
  <c r="H42" i="1"/>
  <c r="H39" i="1"/>
  <c r="H33" i="1"/>
  <c r="H34" i="1"/>
  <c r="H35" i="1"/>
  <c r="H36" i="1"/>
  <c r="H37" i="1"/>
  <c r="G39" i="1"/>
  <c r="G40" i="1"/>
  <c r="G41" i="1"/>
  <c r="G42" i="1"/>
  <c r="G38" i="1"/>
  <c r="G33" i="1"/>
  <c r="G34" i="1"/>
  <c r="G35" i="1"/>
  <c r="G36" i="1"/>
  <c r="F38" i="1"/>
  <c r="F39" i="1"/>
  <c r="F40" i="1"/>
  <c r="F41" i="1"/>
  <c r="F42" i="1"/>
  <c r="F37" i="1"/>
  <c r="F33" i="1"/>
  <c r="F34" i="1"/>
  <c r="F35" i="1"/>
  <c r="E37" i="1"/>
  <c r="E38" i="1"/>
  <c r="E39" i="1"/>
  <c r="E40" i="1"/>
  <c r="E41" i="1"/>
  <c r="E42" i="1"/>
  <c r="E33" i="1"/>
  <c r="E34" i="1"/>
  <c r="E36" i="1"/>
  <c r="D33" i="1"/>
  <c r="D36" i="1"/>
  <c r="D37" i="1"/>
  <c r="D38" i="1"/>
  <c r="D39" i="1"/>
  <c r="D40" i="1"/>
  <c r="D41" i="1"/>
  <c r="D42" i="1"/>
  <c r="D35" i="1"/>
  <c r="C35" i="1"/>
  <c r="C36" i="1"/>
  <c r="C37" i="1"/>
  <c r="C38" i="1"/>
  <c r="C39" i="1"/>
  <c r="C40" i="1"/>
  <c r="C41" i="1"/>
  <c r="C42" i="1"/>
  <c r="C34" i="1"/>
  <c r="B34" i="1"/>
  <c r="B35" i="1"/>
  <c r="B36" i="1"/>
  <c r="B37" i="1"/>
  <c r="B38" i="1"/>
  <c r="B39" i="1"/>
  <c r="B40" i="1"/>
  <c r="B41" i="1"/>
  <c r="B42" i="1"/>
  <c r="B33" i="1"/>
  <c r="L32" i="1"/>
  <c r="K32" i="1"/>
  <c r="J32" i="1"/>
  <c r="I32" i="1"/>
  <c r="F32" i="1"/>
  <c r="G32" i="1"/>
  <c r="H32" i="1"/>
  <c r="E32" i="1"/>
  <c r="D32" i="1"/>
  <c r="C32" i="1"/>
  <c r="C57" i="1" l="1"/>
  <c r="D57" i="1"/>
  <c r="E57" i="1"/>
  <c r="F57" i="1"/>
  <c r="G57" i="1"/>
  <c r="H57" i="1"/>
  <c r="I57" i="1"/>
  <c r="J57" i="1"/>
  <c r="K57" i="1"/>
  <c r="C56" i="1"/>
  <c r="D56" i="1"/>
  <c r="E56" i="1"/>
  <c r="F56" i="1"/>
  <c r="G56" i="1"/>
  <c r="H56" i="1"/>
  <c r="I56" i="1"/>
  <c r="J56" i="1"/>
  <c r="C55" i="1"/>
  <c r="D55" i="1"/>
  <c r="E55" i="1"/>
  <c r="F55" i="1"/>
  <c r="G55" i="1"/>
  <c r="H55" i="1"/>
  <c r="I55" i="1"/>
  <c r="C54" i="1"/>
  <c r="D54" i="1"/>
  <c r="E54" i="1"/>
  <c r="F54" i="1"/>
  <c r="G54" i="1"/>
  <c r="H54" i="1"/>
  <c r="C53" i="1"/>
  <c r="D53" i="1"/>
  <c r="E53" i="1"/>
  <c r="F53" i="1"/>
  <c r="G53" i="1"/>
  <c r="B52" i="1"/>
  <c r="C52" i="1"/>
  <c r="D52" i="1"/>
  <c r="E52" i="1"/>
  <c r="F52" i="1"/>
  <c r="C51" i="1"/>
  <c r="D51" i="1"/>
  <c r="E51" i="1"/>
  <c r="C50" i="1"/>
  <c r="D50" i="1"/>
  <c r="C49" i="1"/>
  <c r="B49" i="1"/>
  <c r="B50" i="1"/>
  <c r="B51" i="1"/>
  <c r="B53" i="1"/>
  <c r="B54" i="1"/>
  <c r="B55" i="1"/>
  <c r="B56" i="1"/>
  <c r="B57" i="1"/>
  <c r="B48" i="1"/>
  <c r="E49" i="1"/>
  <c r="F49" i="1"/>
  <c r="G49" i="1"/>
  <c r="H49" i="1"/>
  <c r="I49" i="1"/>
  <c r="J49" i="1"/>
  <c r="K49" i="1"/>
  <c r="F50" i="1"/>
  <c r="G50" i="1"/>
  <c r="H50" i="1"/>
  <c r="I50" i="1"/>
  <c r="J50" i="1"/>
  <c r="K50" i="1"/>
  <c r="G51" i="1"/>
  <c r="H51" i="1"/>
  <c r="I51" i="1"/>
  <c r="J51" i="1"/>
  <c r="K51" i="1"/>
  <c r="H52" i="1"/>
  <c r="I52" i="1"/>
  <c r="J52" i="1"/>
  <c r="K52" i="1"/>
  <c r="I53" i="1"/>
  <c r="J53" i="1"/>
  <c r="K53" i="1"/>
  <c r="J54" i="1"/>
  <c r="K54" i="1"/>
  <c r="K55" i="1"/>
  <c r="L49" i="1"/>
  <c r="L50" i="1"/>
  <c r="L51" i="1"/>
  <c r="L52" i="1"/>
  <c r="L53" i="1"/>
  <c r="L54" i="1"/>
  <c r="L55" i="1"/>
  <c r="L56" i="1"/>
  <c r="E48" i="1"/>
  <c r="F48" i="1"/>
  <c r="G48" i="1"/>
  <c r="H48" i="1"/>
  <c r="I48" i="1"/>
  <c r="J48" i="1"/>
  <c r="K48" i="1"/>
  <c r="L48" i="1"/>
  <c r="D48" i="1"/>
  <c r="D47" i="1"/>
  <c r="E47" i="1"/>
  <c r="F47" i="1"/>
  <c r="G47" i="1"/>
  <c r="H47" i="1"/>
  <c r="I47" i="1"/>
  <c r="J47" i="1"/>
  <c r="K47" i="1"/>
  <c r="L47" i="1"/>
  <c r="C47" i="1"/>
  <c r="F27" i="1"/>
  <c r="F26" i="1"/>
  <c r="F25" i="1"/>
  <c r="F24" i="1"/>
  <c r="F23" i="1"/>
  <c r="F22" i="1"/>
  <c r="F21" i="1"/>
  <c r="F20" i="1"/>
  <c r="U35" i="1" s="1"/>
  <c r="F19" i="1"/>
  <c r="F18" i="1"/>
  <c r="F17" i="1"/>
  <c r="E17" i="1"/>
  <c r="E18" i="1"/>
  <c r="E19" i="1"/>
  <c r="E20" i="1"/>
  <c r="E21" i="1"/>
  <c r="E22" i="1"/>
  <c r="E23" i="1"/>
  <c r="E24" i="1"/>
  <c r="E25" i="1"/>
  <c r="E26" i="1"/>
  <c r="E27" i="1"/>
  <c r="D27" i="1"/>
  <c r="D26" i="1"/>
  <c r="D25" i="1"/>
  <c r="D24" i="1"/>
  <c r="D23" i="1"/>
  <c r="D22" i="1"/>
  <c r="D21" i="1"/>
  <c r="D20" i="1"/>
  <c r="D19" i="1"/>
  <c r="D18" i="1"/>
  <c r="D17" i="1"/>
  <c r="O16" i="1"/>
  <c r="G3" i="1"/>
  <c r="G4" i="1"/>
  <c r="G5" i="1"/>
  <c r="G6" i="1"/>
  <c r="G7" i="1"/>
  <c r="G8" i="1"/>
  <c r="G9" i="1"/>
  <c r="G10" i="1"/>
  <c r="G11" i="1"/>
  <c r="G12" i="1"/>
  <c r="G2" i="1"/>
  <c r="O15" i="1" s="1"/>
  <c r="L16" i="1"/>
  <c r="M16" i="1"/>
  <c r="N16" i="1"/>
  <c r="K16" i="1"/>
  <c r="L15" i="1"/>
  <c r="L17" i="1" s="1"/>
  <c r="M15" i="1"/>
  <c r="M17" i="1" s="1"/>
  <c r="N15" i="1"/>
  <c r="K15" i="1"/>
  <c r="K17" i="1" s="1"/>
  <c r="U33" i="1" l="1"/>
  <c r="U36" i="1"/>
  <c r="U42" i="1"/>
  <c r="U34" i="1"/>
  <c r="U32" i="1"/>
  <c r="U40" i="1"/>
  <c r="U41" i="1"/>
  <c r="U37" i="1"/>
  <c r="U39" i="1"/>
  <c r="P32" i="1"/>
  <c r="Y32" i="1"/>
  <c r="O33" i="1"/>
  <c r="N17" i="1"/>
  <c r="N18" i="1" s="1"/>
  <c r="K18" i="1"/>
  <c r="B26" i="1" s="1"/>
  <c r="B21" i="1"/>
  <c r="B22" i="1"/>
  <c r="M18" i="1"/>
  <c r="L18" i="1"/>
  <c r="C25" i="1" s="1"/>
  <c r="C24" i="1"/>
  <c r="O17" i="1"/>
  <c r="O18" i="1"/>
  <c r="W41" i="1" l="1"/>
  <c r="W36" i="1"/>
  <c r="B19" i="1"/>
  <c r="C18" i="1"/>
  <c r="C23" i="1"/>
  <c r="C17" i="1"/>
  <c r="B27" i="1"/>
  <c r="Y36" i="1" s="1"/>
  <c r="X37" i="1"/>
  <c r="B23" i="1"/>
  <c r="C27" i="1"/>
  <c r="B24" i="1"/>
  <c r="V41" i="1" s="1"/>
  <c r="C21" i="1"/>
  <c r="X36" i="1" s="1"/>
  <c r="B20" i="1"/>
  <c r="B18" i="1"/>
  <c r="C19" i="1"/>
  <c r="B25" i="1"/>
  <c r="C26" i="1"/>
  <c r="S41" i="1" s="1"/>
  <c r="T41" i="1"/>
  <c r="B17" i="1"/>
  <c r="C20" i="1"/>
  <c r="C22" i="1"/>
  <c r="Y41" i="1" l="1"/>
  <c r="Y33" i="1"/>
  <c r="Q33" i="1"/>
  <c r="X33" i="1"/>
  <c r="W33" i="1"/>
  <c r="V33" i="1"/>
  <c r="T33" i="1"/>
  <c r="R33" i="1"/>
  <c r="S33" i="1"/>
  <c r="S37" i="1"/>
  <c r="P37" i="1"/>
  <c r="P36" i="1"/>
  <c r="T36" i="1"/>
  <c r="R32" i="1"/>
  <c r="X32" i="1"/>
  <c r="Q32" i="1"/>
  <c r="W32" i="1"/>
  <c r="V32" i="1"/>
  <c r="T32" i="1"/>
  <c r="S32" i="1"/>
  <c r="R36" i="1"/>
  <c r="T35" i="1"/>
  <c r="S35" i="1"/>
  <c r="Q35" i="1"/>
  <c r="Y35" i="1"/>
  <c r="P35" i="1"/>
  <c r="X35" i="1"/>
  <c r="V35" i="1"/>
  <c r="O35" i="1"/>
  <c r="W35" i="1"/>
  <c r="R41" i="1"/>
  <c r="V36" i="1"/>
  <c r="X42" i="1"/>
  <c r="Q42" i="1"/>
  <c r="W42" i="1"/>
  <c r="P42" i="1"/>
  <c r="S42" i="1"/>
  <c r="T42" i="1"/>
  <c r="O42" i="1"/>
  <c r="V42" i="1"/>
  <c r="R42" i="1"/>
  <c r="X39" i="1"/>
  <c r="Q39" i="1"/>
  <c r="W39" i="1"/>
  <c r="S39" i="1"/>
  <c r="T39" i="1"/>
  <c r="O39" i="1"/>
  <c r="R39" i="1"/>
  <c r="Y39" i="1"/>
  <c r="P39" i="1"/>
  <c r="W37" i="1"/>
  <c r="O37" i="1"/>
  <c r="Q36" i="1"/>
  <c r="W38" i="1"/>
  <c r="V38" i="1"/>
  <c r="O38" i="1"/>
  <c r="R38" i="1"/>
  <c r="T38" i="1"/>
  <c r="Q38" i="1"/>
  <c r="Y38" i="1"/>
  <c r="P38" i="1"/>
  <c r="S38" i="1"/>
  <c r="X38" i="1"/>
  <c r="R37" i="1"/>
  <c r="Y34" i="1"/>
  <c r="X34" i="1"/>
  <c r="P34" i="1"/>
  <c r="V34" i="1"/>
  <c r="W34" i="1"/>
  <c r="T34" i="1"/>
  <c r="R34" i="1"/>
  <c r="S34" i="1"/>
  <c r="O34" i="1"/>
  <c r="Q37" i="1"/>
  <c r="O36" i="1"/>
  <c r="O41" i="1"/>
  <c r="Y40" i="1"/>
  <c r="X40" i="1"/>
  <c r="R40" i="1"/>
  <c r="V40" i="1"/>
  <c r="S40" i="1"/>
  <c r="T40" i="1"/>
  <c r="O40" i="1"/>
  <c r="Q40" i="1"/>
  <c r="P40" i="1"/>
  <c r="Y37" i="1"/>
  <c r="V37" i="1"/>
  <c r="Q41" i="1"/>
  <c r="P41" i="1"/>
</calcChain>
</file>

<file path=xl/sharedStrings.xml><?xml version="1.0" encoding="utf-8"?>
<sst xmlns="http://schemas.openxmlformats.org/spreadsheetml/2006/main" count="296" uniqueCount="54">
  <si>
    <t>Gain</t>
  </si>
  <si>
    <t>C1</t>
  </si>
  <si>
    <t>C2</t>
  </si>
  <si>
    <t>C3</t>
  </si>
  <si>
    <t>C4</t>
  </si>
  <si>
    <t>C5</t>
  </si>
  <si>
    <t>xCompta</t>
  </si>
  <si>
    <t>xAtelier</t>
  </si>
  <si>
    <t>xStock</t>
  </si>
  <si>
    <t>xPerso</t>
  </si>
  <si>
    <t>xCom</t>
  </si>
  <si>
    <t>xCom2</t>
  </si>
  <si>
    <t>XCom3</t>
  </si>
  <si>
    <t>xStock90</t>
  </si>
  <si>
    <t>xPers2</t>
  </si>
  <si>
    <t>xPers3</t>
  </si>
  <si>
    <t>xStock2</t>
  </si>
  <si>
    <t>Gain Pourcentage</t>
  </si>
  <si>
    <t>Electre 2</t>
  </si>
  <si>
    <t>On remet toutes les valeurs sur une échelle de 1 à 10</t>
  </si>
  <si>
    <t>Evaluation</t>
  </si>
  <si>
    <t>Max</t>
  </si>
  <si>
    <t>Min</t>
  </si>
  <si>
    <t>a</t>
  </si>
  <si>
    <t>b</t>
  </si>
  <si>
    <t>C5 (abs)</t>
  </si>
  <si>
    <t xml:space="preserve">On évalue les valeurs de concordances : </t>
  </si>
  <si>
    <t xml:space="preserve">On évalue les valeurs de discordances : </t>
  </si>
  <si>
    <t>Indice</t>
  </si>
  <si>
    <t>Cconcf</t>
  </si>
  <si>
    <t>CconcF</t>
  </si>
  <si>
    <t>Cdisc</t>
  </si>
  <si>
    <t>Domine</t>
  </si>
  <si>
    <t>coefficient</t>
  </si>
  <si>
    <t>rang 1</t>
  </si>
  <si>
    <t>rang 2</t>
  </si>
  <si>
    <t>total</t>
  </si>
  <si>
    <t>r2 inversé</t>
  </si>
  <si>
    <t>rang final</t>
  </si>
  <si>
    <t>Matrice jugement</t>
  </si>
  <si>
    <t>c</t>
  </si>
  <si>
    <t>d</t>
  </si>
  <si>
    <t>e</t>
  </si>
  <si>
    <t>f</t>
  </si>
  <si>
    <t>g</t>
  </si>
  <si>
    <t>h</t>
  </si>
  <si>
    <t>g1</t>
  </si>
  <si>
    <t>g2</t>
  </si>
  <si>
    <t>g3</t>
  </si>
  <si>
    <t>g4</t>
  </si>
  <si>
    <t>dominé par h</t>
  </si>
  <si>
    <t>dominé par c et g</t>
  </si>
  <si>
    <t>dominé par d</t>
  </si>
  <si>
    <t>On a donc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</si>
</sst>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7B3-351A-4CB2-B520-6B30F5F9E56E}">
  <dimension ref="A1:Y73"/>
  <sheetViews>
    <sheetView topLeftCell="A58" workbookViewId="0">
      <selection activeCell="A62" sqref="A62:G73"/>
    </sheetView>
  </sheetViews>
  <sheetFormatPr baseColWidth="10" defaultRowHeight="15" x14ac:dyDescent="0.25"/>
  <cols>
    <col min="5" max="5" width="12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I1" s="1" t="s">
        <v>17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5" x14ac:dyDescent="0.25">
      <c r="A2" s="1" t="s">
        <v>6</v>
      </c>
      <c r="B2" s="1">
        <v>10005.595950000001</v>
      </c>
      <c r="C2" s="1">
        <v>584.73609999999996</v>
      </c>
      <c r="D2" s="1">
        <v>2904.8117000000002</v>
      </c>
      <c r="E2" s="1">
        <v>6064.6192000000001</v>
      </c>
      <c r="F2" s="1">
        <v>38.765300000000003</v>
      </c>
      <c r="G2" s="1">
        <f>ABS(F2)</f>
        <v>38.765300000000003</v>
      </c>
      <c r="I2" s="1" t="s">
        <v>6</v>
      </c>
      <c r="J2" s="1">
        <v>100</v>
      </c>
      <c r="K2" s="1">
        <v>93.940904585260498</v>
      </c>
      <c r="L2" s="1">
        <v>142.43990313654899</v>
      </c>
      <c r="M2" s="1">
        <v>155.89795792984299</v>
      </c>
      <c r="N2" s="1">
        <v>3.8765299999999998</v>
      </c>
    </row>
    <row r="3" spans="1:15" x14ac:dyDescent="0.25">
      <c r="A3" s="1" t="s">
        <v>7</v>
      </c>
      <c r="B3" s="1">
        <v>9278.6834166666704</v>
      </c>
      <c r="C3" s="1">
        <v>622.45100000000002</v>
      </c>
      <c r="D3" s="1">
        <v>2977.451</v>
      </c>
      <c r="E3" s="1">
        <v>5191.5690000000004</v>
      </c>
      <c r="F3" s="1">
        <v>449.90199999999999</v>
      </c>
      <c r="G3" s="1">
        <f t="shared" ref="G3:G12" si="0">ABS(F3)</f>
        <v>449.90199999999999</v>
      </c>
      <c r="I3" s="1" t="s">
        <v>7</v>
      </c>
      <c r="J3" s="1">
        <v>92.734940157829101</v>
      </c>
      <c r="K3" s="1">
        <v>100</v>
      </c>
      <c r="L3" s="1">
        <v>146.001832763831</v>
      </c>
      <c r="M3" s="1">
        <v>133.45520614911501</v>
      </c>
      <c r="N3" s="1">
        <v>44.990200000000002</v>
      </c>
    </row>
    <row r="4" spans="1:15" x14ac:dyDescent="0.25">
      <c r="A4" s="1" t="s">
        <v>8</v>
      </c>
      <c r="B4" s="1">
        <v>8504.2045466666696</v>
      </c>
      <c r="C4" s="1">
        <v>450.22570000000002</v>
      </c>
      <c r="D4" s="1">
        <v>2039.3244</v>
      </c>
      <c r="E4" s="1">
        <v>4816.6359000000002</v>
      </c>
      <c r="F4" s="1">
        <v>211.80410000000001</v>
      </c>
      <c r="G4" s="1">
        <f t="shared" si="0"/>
        <v>211.80410000000001</v>
      </c>
      <c r="I4" s="1" t="s">
        <v>8</v>
      </c>
      <c r="J4" s="1">
        <v>84.994482978964101</v>
      </c>
      <c r="K4" s="1">
        <v>72.331107187553698</v>
      </c>
      <c r="L4" s="1">
        <v>100</v>
      </c>
      <c r="M4" s="1">
        <v>123.817122912115</v>
      </c>
      <c r="N4" s="1">
        <v>21.180409999999998</v>
      </c>
    </row>
    <row r="5" spans="1:15" x14ac:dyDescent="0.25">
      <c r="A5" s="1" t="s">
        <v>9</v>
      </c>
      <c r="B5" s="1">
        <v>8504.2050216666703</v>
      </c>
      <c r="C5" s="1">
        <v>591.67219999999998</v>
      </c>
      <c r="D5" s="1">
        <v>2846.6754000000001</v>
      </c>
      <c r="E5" s="1">
        <v>3890.1210000000001</v>
      </c>
      <c r="F5" s="1">
        <v>-544.97019999999998</v>
      </c>
      <c r="G5" s="1">
        <f t="shared" si="0"/>
        <v>544.97019999999998</v>
      </c>
      <c r="I5" s="1" t="s">
        <v>9</v>
      </c>
      <c r="J5" s="1">
        <v>84.994487726307497</v>
      </c>
      <c r="K5" s="1">
        <v>95.055225230580405</v>
      </c>
      <c r="L5" s="1">
        <v>139.589140403557</v>
      </c>
      <c r="M5" s="1">
        <v>100</v>
      </c>
      <c r="N5" s="1">
        <v>-54.497019999999999</v>
      </c>
    </row>
    <row r="6" spans="1:15" x14ac:dyDescent="0.25">
      <c r="A6" s="1" t="s">
        <v>10</v>
      </c>
      <c r="B6" s="1">
        <v>9969.16182833333</v>
      </c>
      <c r="C6" s="1">
        <v>587.36479999999995</v>
      </c>
      <c r="D6" s="1">
        <v>2913.3546999999999</v>
      </c>
      <c r="E6" s="1">
        <v>5953.8234000000002</v>
      </c>
      <c r="F6" s="2">
        <v>7.1054273576010003E-15</v>
      </c>
      <c r="G6" s="1">
        <f t="shared" si="0"/>
        <v>7.1054273576010003E-15</v>
      </c>
      <c r="I6" s="1" t="s">
        <v>10</v>
      </c>
      <c r="J6" s="1">
        <v>99.635862552828101</v>
      </c>
      <c r="K6" s="1">
        <v>94.363218952174606</v>
      </c>
      <c r="L6" s="1">
        <v>142.85881638056199</v>
      </c>
      <c r="M6" s="1">
        <v>153.049825442448</v>
      </c>
      <c r="N6" s="2">
        <v>7.1054273576010003E-16</v>
      </c>
    </row>
    <row r="7" spans="1:15" x14ac:dyDescent="0.25">
      <c r="A7" s="1" t="s">
        <v>11</v>
      </c>
      <c r="B7" s="1">
        <v>9396.8648334602894</v>
      </c>
      <c r="C7" s="1">
        <v>611.81038086532601</v>
      </c>
      <c r="D7" s="1">
        <v>2953.0640341255298</v>
      </c>
      <c r="E7" s="1">
        <v>5057.13</v>
      </c>
      <c r="F7" s="2">
        <v>-4.2632564145605999E-14</v>
      </c>
      <c r="G7" s="1">
        <f t="shared" si="0"/>
        <v>4.2632564145605999E-14</v>
      </c>
      <c r="I7" s="1" t="s">
        <v>11</v>
      </c>
      <c r="J7" s="1">
        <v>93.916093358340007</v>
      </c>
      <c r="K7" s="1">
        <v>98.290529032056497</v>
      </c>
      <c r="L7" s="1">
        <v>144.80599722758799</v>
      </c>
      <c r="M7" s="1">
        <v>129.99929822234299</v>
      </c>
      <c r="N7" s="2">
        <v>-4.2632564145606002E-15</v>
      </c>
    </row>
    <row r="8" spans="1:15" x14ac:dyDescent="0.25">
      <c r="A8" s="1" t="s">
        <v>12</v>
      </c>
      <c r="B8" s="1">
        <v>9274.6248961359197</v>
      </c>
      <c r="C8" s="1">
        <v>553.40921966621602</v>
      </c>
      <c r="D8" s="1">
        <v>2651.0120000000002</v>
      </c>
      <c r="E8" s="1">
        <v>5057.13</v>
      </c>
      <c r="F8" s="2">
        <v>-2.2737367544323201E-13</v>
      </c>
      <c r="G8" s="1">
        <f t="shared" si="0"/>
        <v>2.2737367544323201E-13</v>
      </c>
      <c r="I8" s="1" t="s">
        <v>12</v>
      </c>
      <c r="J8" s="1">
        <v>92.694377651097497</v>
      </c>
      <c r="K8" s="1">
        <v>88.908077851303304</v>
      </c>
      <c r="L8" s="1">
        <v>129.994619786827</v>
      </c>
      <c r="M8" s="1">
        <v>129.99929822234299</v>
      </c>
      <c r="N8" s="2">
        <v>-2.2737367544323201E-14</v>
      </c>
    </row>
    <row r="9" spans="1:15" x14ac:dyDescent="0.25">
      <c r="A9" s="1" t="s">
        <v>16</v>
      </c>
      <c r="B9" s="1">
        <v>9418.89646125539</v>
      </c>
      <c r="C9" s="1">
        <v>520.34337006160399</v>
      </c>
      <c r="D9" s="1">
        <v>2509.5225873153199</v>
      </c>
      <c r="E9" s="1">
        <v>5717.3211611674196</v>
      </c>
      <c r="F9" s="1">
        <v>111.11686601606699</v>
      </c>
      <c r="G9" s="1">
        <f t="shared" si="0"/>
        <v>111.11686601606699</v>
      </c>
      <c r="I9" s="1" t="s">
        <v>16</v>
      </c>
      <c r="J9" s="1">
        <v>94.136286417356203</v>
      </c>
      <c r="K9" s="1">
        <v>83.5958766331172</v>
      </c>
      <c r="L9" s="1">
        <v>123.05656654308299</v>
      </c>
      <c r="M9" s="1">
        <v>146.970265479337</v>
      </c>
      <c r="N9" s="1">
        <v>11.111686601606699</v>
      </c>
    </row>
    <row r="10" spans="1:15" x14ac:dyDescent="0.25">
      <c r="A10" s="1" t="s">
        <v>13</v>
      </c>
      <c r="B10" s="1">
        <v>8947.1519525593503</v>
      </c>
      <c r="C10" s="1">
        <v>484.25878750765497</v>
      </c>
      <c r="D10" s="1">
        <v>2266.6726594863298</v>
      </c>
      <c r="E10" s="1">
        <v>5367.8095241525898</v>
      </c>
      <c r="F10" s="1">
        <v>211.924325492598</v>
      </c>
      <c r="G10" s="1">
        <f t="shared" si="0"/>
        <v>211.924325492598</v>
      </c>
      <c r="I10" s="1" t="s">
        <v>13</v>
      </c>
      <c r="J10" s="1">
        <v>89.421479712653706</v>
      </c>
      <c r="K10" s="1">
        <v>77.798700220202903</v>
      </c>
      <c r="L10" s="1">
        <v>111.148214550188</v>
      </c>
      <c r="M10" s="1">
        <v>137.98566996123199</v>
      </c>
      <c r="N10" s="1">
        <v>21.192432549259799</v>
      </c>
    </row>
    <row r="11" spans="1:15" x14ac:dyDescent="0.25">
      <c r="A11" s="1" t="s">
        <v>14</v>
      </c>
      <c r="B11" s="1">
        <v>9456.6921039997305</v>
      </c>
      <c r="C11" s="1">
        <v>597.74637033820102</v>
      </c>
      <c r="D11" s="1">
        <v>2900.3210251483401</v>
      </c>
      <c r="E11" s="1">
        <v>5099.0143368729096</v>
      </c>
      <c r="F11" s="1">
        <v>-264.07779248959298</v>
      </c>
      <c r="G11" s="1">
        <f t="shared" si="0"/>
        <v>264.07779248959298</v>
      </c>
      <c r="I11" s="1" t="s">
        <v>14</v>
      </c>
      <c r="J11" s="1">
        <v>94.514031460562094</v>
      </c>
      <c r="K11" s="1">
        <v>96.031072379705606</v>
      </c>
      <c r="L11" s="1">
        <v>142.21969908996999</v>
      </c>
      <c r="M11" s="1">
        <v>131.07598290317699</v>
      </c>
      <c r="N11" s="1">
        <v>-26.407779248959301</v>
      </c>
    </row>
    <row r="12" spans="1:15" x14ac:dyDescent="0.25">
      <c r="A12" s="1" t="s">
        <v>15</v>
      </c>
      <c r="B12" s="1">
        <v>8992.6401052387992</v>
      </c>
      <c r="C12" s="1">
        <v>604.88795180330203</v>
      </c>
      <c r="D12" s="1">
        <v>2875.9223752224402</v>
      </c>
      <c r="E12" s="1">
        <v>4436.0137299316302</v>
      </c>
      <c r="F12" s="1">
        <v>-422.63223879332202</v>
      </c>
      <c r="G12" s="1">
        <f t="shared" si="0"/>
        <v>422.63223879332202</v>
      </c>
      <c r="I12" s="1" t="s">
        <v>15</v>
      </c>
      <c r="J12" s="1">
        <v>89.876106832385204</v>
      </c>
      <c r="K12" s="1">
        <v>97.178404694233294</v>
      </c>
      <c r="L12" s="1">
        <v>141.02329061636499</v>
      </c>
      <c r="M12" s="1">
        <v>114.03279563621901</v>
      </c>
      <c r="N12" s="1">
        <v>-42.263223879332202</v>
      </c>
    </row>
    <row r="14" spans="1:15" x14ac:dyDescent="0.25">
      <c r="A14" t="s">
        <v>18</v>
      </c>
      <c r="J14" s="3"/>
      <c r="K14" s="1" t="s">
        <v>1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5">
      <c r="A15" t="s">
        <v>19</v>
      </c>
      <c r="J15" s="1" t="s">
        <v>21</v>
      </c>
      <c r="K15" s="1">
        <f xml:space="preserve"> MAX(B2:B12)</f>
        <v>10005.595950000001</v>
      </c>
      <c r="L15" s="1">
        <f xml:space="preserve"> MAX(C2:C12)</f>
        <v>622.45100000000002</v>
      </c>
      <c r="M15" s="1">
        <f xml:space="preserve"> MAX(D2:D12)</f>
        <v>2977.451</v>
      </c>
      <c r="N15" s="1">
        <f xml:space="preserve"> MAX(E2:E12)</f>
        <v>6064.6192000000001</v>
      </c>
      <c r="O15" s="1">
        <f xml:space="preserve"> MAX(G2:G12)</f>
        <v>544.97019999999998</v>
      </c>
    </row>
    <row r="16" spans="1:15" x14ac:dyDescent="0.25">
      <c r="A16" s="1" t="s">
        <v>20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J16" s="1" t="s">
        <v>22</v>
      </c>
      <c r="K16" s="1">
        <f>MIN(B2:B12)</f>
        <v>8504.2045466666696</v>
      </c>
      <c r="L16" s="1">
        <f>MIN(C2:C12)</f>
        <v>450.22570000000002</v>
      </c>
      <c r="M16" s="1">
        <f>MIN(D2:D12)</f>
        <v>2039.3244</v>
      </c>
      <c r="N16" s="1">
        <f>MIN(E2:E12)</f>
        <v>3890.1210000000001</v>
      </c>
      <c r="O16" s="1">
        <f>MIN(G2:G12)</f>
        <v>7.1054273576010003E-15</v>
      </c>
    </row>
    <row r="17" spans="1:25" x14ac:dyDescent="0.25">
      <c r="A17" s="1" t="s">
        <v>6</v>
      </c>
      <c r="B17" s="1">
        <f>B2 * K$17 + K$18</f>
        <v>10</v>
      </c>
      <c r="C17" s="1">
        <f>C2 * L$17 + L$18</f>
        <v>7.8101417155319162</v>
      </c>
      <c r="D17" s="1">
        <f>ABS(10 - (D2 * M$17 + M$18))</f>
        <v>0.77430167740686429</v>
      </c>
      <c r="E17" s="1">
        <f>ABS(10 - (E2 * N$17 + N$18))</f>
        <v>3.5527136788005009E-15</v>
      </c>
      <c r="F17" s="1">
        <f>ABS(10 - (G2 * O$17 + O$18))</f>
        <v>9.2886711970672895</v>
      </c>
      <c r="J17" s="1" t="s">
        <v>23</v>
      </c>
      <c r="K17" s="1">
        <f xml:space="preserve">  10 / (  K15 - K16 )</f>
        <v>6.6604883828416664E-3</v>
      </c>
      <c r="L17" s="1">
        <f t="shared" ref="L17:M17" si="1" xml:space="preserve">  10 / (  L15 - L16 )</f>
        <v>5.8063478478481381E-2</v>
      </c>
      <c r="M17" s="1">
        <f t="shared" si="1"/>
        <v>1.0659542112972811E-2</v>
      </c>
      <c r="N17" s="1">
        <f xml:space="preserve">  10 / (  N15 - N16 )</f>
        <v>4.5987621419967149E-3</v>
      </c>
      <c r="O17" s="1">
        <f t="shared" ref="O17" si="2" xml:space="preserve">  10 / (  O15 - O16 )</f>
        <v>1.8349627190624367E-2</v>
      </c>
    </row>
    <row r="18" spans="1:25" x14ac:dyDescent="0.25">
      <c r="A18" s="1" t="s">
        <v>7</v>
      </c>
      <c r="B18" s="1">
        <f t="shared" ref="B18:B27" si="3">B3 * K$17 + K$18</f>
        <v>5.1584075163913425</v>
      </c>
      <c r="C18" s="1">
        <f t="shared" ref="C18:C27" si="4">C3 * L$17 + L$18</f>
        <v>9.9999999999999964</v>
      </c>
      <c r="D18" s="1">
        <f t="shared" ref="D18:D27" si="5">ABS(10 - (D3 * M$17 + M$18))</f>
        <v>0</v>
      </c>
      <c r="E18" s="1">
        <f t="shared" ref="E18:E27" si="6">ABS(10 - (E3 * N$17 + N$18))</f>
        <v>4.0149502078226575</v>
      </c>
      <c r="F18" s="1">
        <f t="shared" ref="F18:F27" si="7">ABS(10 - (G3 * O$17 + O$18))</f>
        <v>1.7444660276837158</v>
      </c>
      <c r="J18" s="1" t="s">
        <v>24</v>
      </c>
      <c r="K18" s="1">
        <f xml:space="preserve"> - ( K17 * K16 )</f>
        <v>-56.642155588382636</v>
      </c>
      <c r="L18" s="1">
        <f t="shared" ref="L18:M18" si="8" xml:space="preserve"> - ( L17 * L16 )</f>
        <v>-26.141670242409216</v>
      </c>
      <c r="M18" s="1">
        <f t="shared" si="8"/>
        <v>-21.738264323813009</v>
      </c>
      <c r="N18" s="1">
        <f xml:space="preserve"> - ( N17 * N16 )</f>
        <v>-17.889741182586402</v>
      </c>
      <c r="O18" s="1">
        <f t="shared" ref="O18" si="9" xml:space="preserve"> - ( O17 * O16 )</f>
        <v>-1.3038194304204157E-16</v>
      </c>
    </row>
    <row r="19" spans="1:25" x14ac:dyDescent="0.25">
      <c r="A19" s="1" t="s">
        <v>8</v>
      </c>
      <c r="B19" s="1">
        <f t="shared" si="3"/>
        <v>0</v>
      </c>
      <c r="C19" s="1">
        <f t="shared" si="4"/>
        <v>0</v>
      </c>
      <c r="D19" s="1">
        <f t="shared" si="5"/>
        <v>10</v>
      </c>
      <c r="E19" s="1">
        <f t="shared" si="6"/>
        <v>5.7391783538841246</v>
      </c>
      <c r="F19" s="1">
        <f t="shared" si="7"/>
        <v>6.1134737275542772</v>
      </c>
      <c r="J19" s="7" t="s">
        <v>33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</row>
    <row r="20" spans="1:25" x14ac:dyDescent="0.25">
      <c r="A20" s="1" t="s">
        <v>9</v>
      </c>
      <c r="B20" s="1">
        <f t="shared" si="3"/>
        <v>3.1637319821697929E-6</v>
      </c>
      <c r="C20" s="1">
        <f t="shared" si="4"/>
        <v>8.2128758086065154</v>
      </c>
      <c r="D20" s="1">
        <f t="shared" si="5"/>
        <v>1.3940080155492858</v>
      </c>
      <c r="E20" s="1">
        <f t="shared" si="6"/>
        <v>10</v>
      </c>
      <c r="F20" s="1">
        <f t="shared" si="7"/>
        <v>0</v>
      </c>
    </row>
    <row r="21" spans="1:25" x14ac:dyDescent="0.25">
      <c r="A21" s="1" t="s">
        <v>10</v>
      </c>
      <c r="B21" s="1">
        <f t="shared" si="3"/>
        <v>9.7573309559001018</v>
      </c>
      <c r="C21" s="1">
        <f t="shared" si="4"/>
        <v>7.9627731814082985</v>
      </c>
      <c r="D21" s="1">
        <f t="shared" si="5"/>
        <v>0.68323720913573993</v>
      </c>
      <c r="E21" s="1">
        <f t="shared" si="6"/>
        <v>0.50952353053223831</v>
      </c>
      <c r="F21" s="1">
        <f t="shared" si="7"/>
        <v>10</v>
      </c>
    </row>
    <row r="22" spans="1:25" x14ac:dyDescent="0.25">
      <c r="A22" s="1" t="s">
        <v>11</v>
      </c>
      <c r="B22" s="1">
        <f t="shared" si="3"/>
        <v>5.9455534700130102</v>
      </c>
      <c r="C22" s="1">
        <f t="shared" si="4"/>
        <v>9.3821686398761379</v>
      </c>
      <c r="D22" s="1">
        <f t="shared" si="5"/>
        <v>0.25995388974654787</v>
      </c>
      <c r="E22" s="1">
        <f t="shared" si="6"/>
        <v>4.6332031914305531</v>
      </c>
      <c r="F22" s="1">
        <f t="shared" si="7"/>
        <v>10</v>
      </c>
    </row>
    <row r="23" spans="1:25" x14ac:dyDescent="0.25">
      <c r="A23" s="1" t="s">
        <v>12</v>
      </c>
      <c r="B23" s="1">
        <f t="shared" si="3"/>
        <v>5.131375787544755</v>
      </c>
      <c r="C23" s="1">
        <f t="shared" si="4"/>
        <v>5.9911940734732916</v>
      </c>
      <c r="D23" s="1">
        <f t="shared" si="5"/>
        <v>3.4796902678167285</v>
      </c>
      <c r="E23" s="1">
        <f t="shared" si="6"/>
        <v>4.6332031914305531</v>
      </c>
      <c r="F23" s="1">
        <f t="shared" si="7"/>
        <v>9.9999999999999964</v>
      </c>
    </row>
    <row r="24" spans="1:25" x14ac:dyDescent="0.25">
      <c r="A24" s="1" t="s">
        <v>16</v>
      </c>
      <c r="B24" s="1">
        <f t="shared" si="3"/>
        <v>6.092294870997371</v>
      </c>
      <c r="C24" s="1">
        <f t="shared" si="4"/>
        <v>4.0712758265832001</v>
      </c>
      <c r="D24" s="1">
        <f t="shared" si="5"/>
        <v>4.9879026208688693</v>
      </c>
      <c r="E24" s="1">
        <f t="shared" si="6"/>
        <v>1.597141072972974</v>
      </c>
      <c r="F24" s="1">
        <f t="shared" si="7"/>
        <v>7.9610469340146128</v>
      </c>
    </row>
    <row r="25" spans="1:25" x14ac:dyDescent="0.25">
      <c r="A25" s="1" t="s">
        <v>13</v>
      </c>
      <c r="B25" s="1">
        <f t="shared" si="3"/>
        <v>2.9502460511580466</v>
      </c>
      <c r="C25" s="1">
        <f t="shared" si="4"/>
        <v>1.976079444056996</v>
      </c>
      <c r="D25" s="1">
        <f t="shared" si="5"/>
        <v>7.5765716536943977</v>
      </c>
      <c r="E25" s="1">
        <f t="shared" si="6"/>
        <v>3.2044619574640727</v>
      </c>
      <c r="F25" s="1">
        <f t="shared" si="7"/>
        <v>6.1112676345862944</v>
      </c>
    </row>
    <row r="26" spans="1:25" x14ac:dyDescent="0.25">
      <c r="A26" s="1" t="s">
        <v>14</v>
      </c>
      <c r="B26" s="1">
        <f t="shared" si="3"/>
        <v>6.3440323104180862</v>
      </c>
      <c r="C26" s="1">
        <f t="shared" si="4"/>
        <v>8.5655632673132835</v>
      </c>
      <c r="D26" s="1">
        <f t="shared" si="5"/>
        <v>0.82217021510380306</v>
      </c>
      <c r="E26" s="1">
        <f t="shared" si="6"/>
        <v>4.4405870886767822</v>
      </c>
      <c r="F26" s="1">
        <f t="shared" si="7"/>
        <v>5.154270958492905</v>
      </c>
    </row>
    <row r="27" spans="1:25" x14ac:dyDescent="0.25">
      <c r="A27" s="1" t="s">
        <v>15</v>
      </c>
      <c r="B27" s="1">
        <f t="shared" si="3"/>
        <v>3.2532193636364468</v>
      </c>
      <c r="C27" s="1">
        <f t="shared" si="4"/>
        <v>8.9802283290144977</v>
      </c>
      <c r="D27" s="1">
        <f t="shared" si="5"/>
        <v>1.0822486514886123</v>
      </c>
      <c r="E27" s="1">
        <f t="shared" si="6"/>
        <v>7.489569179999183</v>
      </c>
      <c r="F27" s="1">
        <f t="shared" si="7"/>
        <v>2.2448559794036074</v>
      </c>
    </row>
    <row r="30" spans="1:25" x14ac:dyDescent="0.25">
      <c r="A30" t="s">
        <v>26</v>
      </c>
      <c r="N30" t="s">
        <v>27</v>
      </c>
    </row>
    <row r="31" spans="1:25" x14ac:dyDescent="0.25">
      <c r="A31" s="1" t="s">
        <v>20</v>
      </c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16</v>
      </c>
      <c r="J31" s="1" t="s">
        <v>13</v>
      </c>
      <c r="K31" s="1" t="s">
        <v>14</v>
      </c>
      <c r="L31" s="1" t="s">
        <v>15</v>
      </c>
      <c r="N31" s="1" t="s">
        <v>20</v>
      </c>
      <c r="O31" s="1" t="s">
        <v>6</v>
      </c>
      <c r="P31" s="1" t="s">
        <v>7</v>
      </c>
      <c r="Q31" s="1" t="s">
        <v>8</v>
      </c>
      <c r="R31" s="1" t="s">
        <v>9</v>
      </c>
      <c r="S31" s="1" t="s">
        <v>10</v>
      </c>
      <c r="T31" s="1" t="s">
        <v>11</v>
      </c>
      <c r="U31" s="1" t="s">
        <v>12</v>
      </c>
      <c r="V31" s="1" t="s">
        <v>16</v>
      </c>
      <c r="W31" s="1" t="s">
        <v>13</v>
      </c>
      <c r="X31" s="1" t="s">
        <v>14</v>
      </c>
      <c r="Y31" s="1" t="s">
        <v>15</v>
      </c>
    </row>
    <row r="32" spans="1:25" x14ac:dyDescent="0.25">
      <c r="A32" s="1" t="s">
        <v>6</v>
      </c>
      <c r="B32" s="4"/>
      <c r="C32" s="1">
        <f xml:space="preserve"> (IF($B17&gt;=$B$18,1,0)*$K$19 + IF($C17&gt;=$C$18,1,0) *$L$19+ IF($D17&gt;=$D$18,1,0) * $M$19+ IF($E17&gt;=$E$18,1,0) *$N$19+ IF($F17&gt;=$F$18,1,0) *$O$19) / SUM($K$19:$O$19)</f>
        <v>0.6</v>
      </c>
      <c r="D32" s="1">
        <f xml:space="preserve"> (IF($B17&gt;=$B$19,1,0)*$K$19 + IF($C17&gt;=$C$19,1,0) *$L$19+ IF($D17&gt;=$D$19,1,0) * $M$19+ IF($E17&gt;=$E$19,1,0) *$N$19+ IF($F17&gt;=$F$19,1,0) *$O$19) / SUM($K$19:$O$19)</f>
        <v>0.6</v>
      </c>
      <c r="E32" s="1">
        <f xml:space="preserve"> (IF($B17&gt;=$B$20,1,0)*$K$19 + IF($C17&gt;=$C$20,1,0) *$L$19+ IF($D17&gt;=$D$20,1,0) * $M$19+ IF($E17&gt;=$E$20,1,0) *$N$19+ IF($F17&gt;=$F$20,1,0) *$O$19) / SUM($K$19:$O$19)</f>
        <v>0.4</v>
      </c>
      <c r="F32" s="1">
        <f xml:space="preserve"> (IF($B17&gt;=$B$21,1,0)*$K$19 + IF($C17&gt;=$C$21,1,0) *$L$19+ IF($D17&gt;=$D$21,1,0) * $M$19+ IF($E17&gt;=$E$21,1,0) *$N$19+ IF($F17&gt;=$F$21,1,0) *$O$19) / SUM($K$19:$O$19)</f>
        <v>0.4</v>
      </c>
      <c r="G32" s="1">
        <f xml:space="preserve"> (IF($B17&gt;=$B$22,1,0)*$K$19 + IF($C17&gt;=$C$22,1,0) *$L$19+ IF($D17&gt;=$D$22,1,0) * $M$19+ IF($E17&gt;=$E$22,1,0) *$N$19+ IF($F17&gt;=$F$22,1,0) *$O$19) / SUM($K$19:$O$19)</f>
        <v>0.4</v>
      </c>
      <c r="H32" s="1">
        <f xml:space="preserve"> (IF($B17&gt;=$B$23,1,0)*$K$19 + IF($C17&gt;=$C$23,1,0) *$L$19+ IF($D17&gt;=$D$23,1,0) * $M$19+ IF($E17&gt;=$E$23,1,0) *$N$19+ IF($F17&gt;=$F$23,1,0) *$O$19) / SUM($K$19:$O$19)</f>
        <v>0.4</v>
      </c>
      <c r="I32" s="1">
        <f xml:space="preserve"> (IF($B17&gt;=$B$24,1,0)*$K$19 + IF($C17&gt;=$C$24,1,0) *$L$19+ IF($D17&gt;=$D$24,1,0) * $M$19+ IF($E17&gt;=$E$24,1,0) *$N$19+ IF($F17&gt;=$F$24,1,0) *$O$19) / SUM($K$19:$O$19)</f>
        <v>0.6</v>
      </c>
      <c r="J32" s="1">
        <f xml:space="preserve"> (IF($B17&gt;=$B$25,1,0)*$K$19 + IF($C17&gt;=$C$25,1,0) *$L$19+ IF($D17&gt;=$D$25,1,0) * $M$19+ IF($E17&gt;=$E$25,1,0) *$N$19+ IF($F17&gt;=$F$25,1,0) *$O$19) / SUM($K$19:$O$19)</f>
        <v>0.6</v>
      </c>
      <c r="K32" s="1">
        <f xml:space="preserve"> (IF($B17&gt;=$B$26,1,0)*$K$19 + IF($C17&gt;=$C$26,1,0) *$L$19+ IF($D17&gt;=$D$26,1,0) * $M$19+ IF($E17&gt;=$E$26,1,0) *$N$19+ IF($F17&gt;=$F$26,1,0) *$O$19) / SUM($K$19:$O$19)</f>
        <v>0.4</v>
      </c>
      <c r="L32" s="1">
        <f xml:space="preserve"> (IF($B17&gt;=$B$27,1,0)*$K$19 + IF($C17&gt;=$C$27,1,0) *$L$19+ IF($D17&gt;=$D$27,1,0) * $M$19+ IF($E17&gt;=$E$27,1,0) *$N$19+ IF($F17&gt;=$F$27,1,0) *$O$19) / SUM($K$19:$O$19)</f>
        <v>0.4</v>
      </c>
      <c r="N32" s="1" t="s">
        <v>6</v>
      </c>
      <c r="O32" s="4"/>
      <c r="P32" s="1">
        <f xml:space="preserve"> MAX($B17-$B$18,$C17-$C$18,$D17-$D$18,$E17-$E$18,$F17-$F$18,0)/10</f>
        <v>0.75442051693835732</v>
      </c>
      <c r="Q32" s="1">
        <f xml:space="preserve"> MAX($B17-$B$19,$C17-$C$19,$D17-$D$19,$E17-$E$19,$F17-$F$19,0)/10</f>
        <v>1</v>
      </c>
      <c r="R32" s="1">
        <f xml:space="preserve"> MAX($B17-$B$20,$C17-$C$20,$D17-$D$20,$E17-$E$20,$F17-$F$20,0)/10</f>
        <v>0.99999968362680181</v>
      </c>
      <c r="S32" s="1">
        <f xml:space="preserve"> MAX($B17-$B$21,$C17-$C$21,$D17-$D$21,$E17-$E$21,$F17-$F$21,0)/10</f>
        <v>2.4266904409989819E-2</v>
      </c>
      <c r="T32" s="1">
        <f xml:space="preserve"> MAX($B17-$B$22,$C17-$C$22,$D17-$D$22,$E17-$E$22,$F17-$F$22,0)/10</f>
        <v>0.40544465299869897</v>
      </c>
      <c r="U32" s="1">
        <f xml:space="preserve"> MAX($B17-$B$23,$C17-$C$23,$D17-$D$23,$E17-$E$23,$F17-$F$23,0)/10</f>
        <v>0.48686242124552448</v>
      </c>
      <c r="V32" s="1">
        <f xml:space="preserve"> MAX($B17-$B$24,$C17-$C$24,$D17-$D$24,$E17-$E$24,$F17-$F$24,0)/10</f>
        <v>0.39077051290026288</v>
      </c>
      <c r="W32" s="1">
        <f xml:space="preserve"> MAX($B17-$B$25,$C17-$C$25,$D17-$D$25,$E17-$E$25,$F17-$F$25,0)/10</f>
        <v>0.70497539488419536</v>
      </c>
      <c r="X32" s="1">
        <f xml:space="preserve"> MAX($B17-$B$26,$C17-$C$26,$D17-$D$26,$E17-$E$26,$F17-$F$26,0)/10</f>
        <v>0.41344002385743844</v>
      </c>
      <c r="Y32" s="1">
        <f xml:space="preserve"> MAX($B17-$B$27,$C17-$C$27,$D17-$D$27,$E17-$E$27,$F17-$F$27,0)/10</f>
        <v>0.70438152176636826</v>
      </c>
    </row>
    <row r="33" spans="1:25" x14ac:dyDescent="0.25">
      <c r="A33" s="1" t="s">
        <v>7</v>
      </c>
      <c r="B33" s="1">
        <f xml:space="preserve"> (IF($B18&gt;=$B$17,1,0)*$K$19 + IF($C18&gt;=$C$17,1,0) *$L$19+ IF($D18&gt;=$D$17,1,0) * $M$19+ IF($E18&gt;=$E$17,1,0) *$N$19+ IF($F18&gt;=$F$17,1,0) *$O$19) / SUM($K$19:$O$19)</f>
        <v>0.4</v>
      </c>
      <c r="C33" s="4"/>
      <c r="D33" s="1">
        <f xml:space="preserve"> (IF($B18&gt;=$B$19,1,0)*$K$19 + IF($C18&gt;=$C$19,1,0) *$L$19+ IF($D18&gt;=$D$19,1,0) * $M$19+ IF($E18&gt;=$E$19,1,0) *$N$19+ IF($F18&gt;=$F$19,1,0) *$O$19) / SUM($K$19:$O$19)</f>
        <v>0.4</v>
      </c>
      <c r="E33" s="1">
        <f t="shared" ref="E33:E34" si="10" xml:space="preserve"> (IF($B18&gt;=$B$20,1,0)*$K$19 + IF($C18&gt;=$C$20,1,0) *$L$19+ IF($D18&gt;=$D$20,1,0) * $M$19+ IF($E18&gt;=$E$20,1,0) *$N$19+ IF($F18&gt;=$F$20,1,0) *$O$19) / SUM($K$19:$O$19)</f>
        <v>0.6</v>
      </c>
      <c r="F33" s="1">
        <f t="shared" ref="F33:F35" si="11" xml:space="preserve"> (IF($B18&gt;=$B$21,1,0)*$K$19 + IF($C18&gt;=$C$21,1,0) *$L$19+ IF($D18&gt;=$D$21,1,0) * $M$19+ IF($E18&gt;=$E$21,1,0) *$N$19+ IF($F18&gt;=$F$21,1,0) *$O$19) / SUM($K$19:$O$19)</f>
        <v>0.4</v>
      </c>
      <c r="G33" s="1">
        <f t="shared" ref="G33:G36" si="12" xml:space="preserve"> (IF($B18&gt;=$B$22,1,0)*$K$19 + IF($C18&gt;=$C$22,1,0) *$L$19+ IF($D18&gt;=$D$22,1,0) * $M$19+ IF($E18&gt;=$E$22,1,0) *$N$19+ IF($F18&gt;=$F$22,1,0) *$O$19) / SUM($K$19:$O$19)</f>
        <v>0.2</v>
      </c>
      <c r="H33" s="1">
        <f t="shared" ref="H33:H37" si="13" xml:space="preserve"> (IF($B18&gt;=$B$23,1,0)*$K$19 + IF($C18&gt;=$C$23,1,0) *$L$19+ IF($D18&gt;=$D$23,1,0) * $M$19+ IF($E18&gt;=$E$23,1,0) *$N$19+ IF($F18&gt;=$F$23,1,0) *$O$19) / SUM($K$19:$O$19)</f>
        <v>0.4</v>
      </c>
      <c r="I33" s="1">
        <f t="shared" ref="I33:I38" si="14" xml:space="preserve"> (IF($B18&gt;=$B$24,1,0)*$K$19 + IF($C18&gt;=$C$24,1,0) *$L$19+ IF($D18&gt;=$D$24,1,0) * $M$19+ IF($E18&gt;=$E$24,1,0) *$N$19+ IF($F18&gt;=$F$24,1,0) *$O$19) / SUM($K$19:$O$19)</f>
        <v>0.4</v>
      </c>
      <c r="J33" s="1">
        <f t="shared" ref="J33:J39" si="15" xml:space="preserve"> (IF($B18&gt;=$B$25,1,0)*$K$19 + IF($C18&gt;=$C$25,1,0) *$L$19+ IF($D18&gt;=$D$25,1,0) * $M$19+ IF($E18&gt;=$E$25,1,0) *$N$19+ IF($F18&gt;=$F$25,1,0) *$O$19) / SUM($K$19:$O$19)</f>
        <v>0.6</v>
      </c>
      <c r="K33" s="1">
        <f t="shared" ref="K33:K40" si="16" xml:space="preserve"> (IF($B18&gt;=$B$26,1,0)*$K$19 + IF($C18&gt;=$C$26,1,0) *$L$19+ IF($D18&gt;=$D$26,1,0) * $M$19+ IF($E18&gt;=$E$26,1,0) *$N$19+ IF($F18&gt;=$F$26,1,0) *$O$19) / SUM($K$19:$O$19)</f>
        <v>0.2</v>
      </c>
      <c r="L33" s="1">
        <f t="shared" ref="L33:L41" si="17" xml:space="preserve"> (IF($B18&gt;=$B$27,1,0)*$K$19 + IF($C18&gt;=$C$27,1,0) *$L$19+ IF($D18&gt;=$D$27,1,0) * $M$19+ IF($E18&gt;=$E$27,1,0) *$N$19+ IF($F18&gt;=$F$27,1,0) *$O$19) / SUM($K$19:$O$19)</f>
        <v>0.4</v>
      </c>
      <c r="N33" s="1" t="s">
        <v>7</v>
      </c>
      <c r="O33" s="1">
        <f xml:space="preserve"> MAX($B18-$B$17,$C18-$C$17,$D18-$D$17,$E18-$E$17,$F18-$F$17,0)/10</f>
        <v>0.4014950207822654</v>
      </c>
      <c r="P33" s="4"/>
      <c r="Q33" s="1">
        <f xml:space="preserve"> MAX($B18-$B$19,$C18-$C$19,$D18-$D$19,$E18-$E$19,$F18-$F$19,0)/10</f>
        <v>0.99999999999999967</v>
      </c>
      <c r="R33" s="1">
        <f t="shared" ref="R33:R42" si="18" xml:space="preserve"> MAX($B18-$B$20,$C18-$C$20,$D18-$D$20,$E18-$E$20,$F18-$F$20,0)/10</f>
        <v>0.51584043526593604</v>
      </c>
      <c r="S33" s="1">
        <f t="shared" ref="S33:S35" si="19" xml:space="preserve"> MAX($B18-$B$21,$C18-$C$21,$D18-$D$21,$E18-$E$21,$F18-$F$21,0)/10</f>
        <v>0.35054266772904191</v>
      </c>
      <c r="T33" s="1">
        <f t="shared" ref="T33:T36" si="20" xml:space="preserve"> MAX($B18-$B$22,$C18-$C$22,$D18-$D$22,$E18-$E$22,$F18-$F$22,0)/10</f>
        <v>6.1783136012385852E-2</v>
      </c>
      <c r="U33" s="1">
        <f t="shared" ref="U33:U37" si="21" xml:space="preserve"> MAX($B18-$B$23,$C18-$C$23,$D18-$D$23,$E18-$E$23,$F18-$F$23,0)/10</f>
        <v>0.40088059265267051</v>
      </c>
      <c r="V33" s="1">
        <f t="shared" ref="V33:V38" si="22" xml:space="preserve"> MAX($B18-$B$24,$C18-$C$24,$D18-$D$24,$E18-$E$24,$F18-$F$24,0)/10</f>
        <v>0.59287241734167961</v>
      </c>
      <c r="W33" s="1">
        <f t="shared" ref="W33:W39" si="23" xml:space="preserve"> MAX($B18-$B$25,$C18-$C$25,$D18-$D$25,$E18-$E$25,$F18-$F$25,0)/10</f>
        <v>0.80239205559430005</v>
      </c>
      <c r="X33" s="1">
        <f t="shared" ref="X33:X40" si="24" xml:space="preserve"> MAX($B18-$B$26,$C18-$C$26,$D18-$D$26,$E18-$E$26,$F18-$F$26,0)/10</f>
        <v>0.1434436732686713</v>
      </c>
      <c r="Y33" s="1">
        <f t="shared" ref="Y33:Y41" si="25" xml:space="preserve"> MAX($B18-$B$27,$C18-$C$27,$D18-$D$27,$E18-$E$27,$F18-$F$27,0)/10</f>
        <v>0.19051881527548958</v>
      </c>
    </row>
    <row r="34" spans="1:25" x14ac:dyDescent="0.25">
      <c r="A34" s="1" t="s">
        <v>8</v>
      </c>
      <c r="B34" s="1">
        <f t="shared" ref="B34:B42" si="26" xml:space="preserve"> (IF($B19&gt;=$B$17,1,0)*$K$19 + IF($C19&gt;=$C$17,1,0) *$L$19+ IF($D19&gt;=$D$17,1,0) * $M$19+ IF($E19&gt;=$E$17,1,0) *$N$19+ IF($F19&gt;=$F$17,1,0) *$O$19) / SUM($K$19:$O$19)</f>
        <v>0.4</v>
      </c>
      <c r="C34" s="1">
        <f xml:space="preserve"> (IF($B19&gt;=$B$18,1,0)*$K$19 + IF($C19&gt;=$C$18,1,0) *$L$19+ IF($D19&gt;=$D$18,1,0) * $M$19+ IF($E19&gt;=$E$18,1,0) *$N$19+ IF($F19&gt;=$F$18,1,0) *$O$19) / SUM($K$19:$O$19)</f>
        <v>0.6</v>
      </c>
      <c r="D34" s="4"/>
      <c r="E34" s="1">
        <f t="shared" si="10"/>
        <v>0.4</v>
      </c>
      <c r="F34" s="1">
        <f t="shared" si="11"/>
        <v>0.4</v>
      </c>
      <c r="G34" s="1">
        <f t="shared" si="12"/>
        <v>0.4</v>
      </c>
      <c r="H34" s="1">
        <f t="shared" si="13"/>
        <v>0.4</v>
      </c>
      <c r="I34" s="1">
        <f t="shared" si="14"/>
        <v>0.4</v>
      </c>
      <c r="J34" s="1">
        <f t="shared" si="15"/>
        <v>0.6</v>
      </c>
      <c r="K34" s="1">
        <f t="shared" si="16"/>
        <v>0.6</v>
      </c>
      <c r="L34" s="1">
        <f t="shared" si="17"/>
        <v>0.4</v>
      </c>
      <c r="N34" s="1" t="s">
        <v>8</v>
      </c>
      <c r="O34" s="1">
        <f t="shared" ref="O34:O42" si="27" xml:space="preserve"> MAX($B19-$B$17,$C19-$C$17,$D19-$D$17,$E19-$E$17,$F19-$F$17,0)/10</f>
        <v>0.92256983225931355</v>
      </c>
      <c r="P34" s="1">
        <f xml:space="preserve"> MAX($B19-$B$18,$C19-$C$18,$D19-$D$18,$E19-$E$18,$F19-$F$18,0)/10</f>
        <v>1</v>
      </c>
      <c r="Q34" s="4"/>
      <c r="R34" s="1">
        <f t="shared" si="18"/>
        <v>0.86059919844507138</v>
      </c>
      <c r="S34" s="1">
        <f t="shared" si="19"/>
        <v>0.93167627908642603</v>
      </c>
      <c r="T34" s="1">
        <f t="shared" si="20"/>
        <v>0.97400461102534519</v>
      </c>
      <c r="U34" s="1">
        <f t="shared" si="21"/>
        <v>0.65203097321832715</v>
      </c>
      <c r="V34" s="1">
        <f t="shared" si="22"/>
        <v>0.50120973791311307</v>
      </c>
      <c r="W34" s="1">
        <f t="shared" si="23"/>
        <v>0.2534716396420052</v>
      </c>
      <c r="X34" s="1">
        <f t="shared" si="24"/>
        <v>0.91778297848961965</v>
      </c>
      <c r="Y34" s="1">
        <f t="shared" si="25"/>
        <v>0.8917751348511388</v>
      </c>
    </row>
    <row r="35" spans="1:25" x14ac:dyDescent="0.25">
      <c r="A35" s="1" t="s">
        <v>9</v>
      </c>
      <c r="B35" s="1">
        <f t="shared" si="26"/>
        <v>0.6</v>
      </c>
      <c r="C35" s="1">
        <f t="shared" ref="C35:C42" si="28" xml:space="preserve"> (IF($B20&gt;=$B$18,1,0)*$K$19 + IF($C20&gt;=$C$18,1,0) *$L$19+ IF($D20&gt;=$D$18,1,0) * $M$19+ IF($E20&gt;=$E$18,1,0) *$N$19+ IF($F20&gt;=$F$18,1,0) *$O$19) / SUM($K$19:$O$19)</f>
        <v>0.4</v>
      </c>
      <c r="D35" s="1">
        <f xml:space="preserve"> (IF($B20&gt;=$B$19,1,0)*$K$19 + IF($C20&gt;=$C$19,1,0) *$L$19+ IF($D20&gt;=$D$19,1,0) * $M$19+ IF($E20&gt;=$E$19,1,0) *$N$19+ IF($F20&gt;=$F$19,1,0) *$O$19) / SUM($K$19:$O$19)</f>
        <v>0.6</v>
      </c>
      <c r="E35" s="4"/>
      <c r="F35" s="1">
        <f t="shared" si="11"/>
        <v>0.6</v>
      </c>
      <c r="G35" s="1">
        <f t="shared" si="12"/>
        <v>0.4</v>
      </c>
      <c r="H35" s="1">
        <f t="shared" si="13"/>
        <v>0.4</v>
      </c>
      <c r="I35" s="1">
        <f t="shared" si="14"/>
        <v>0.4</v>
      </c>
      <c r="J35" s="1">
        <f t="shared" si="15"/>
        <v>0.4</v>
      </c>
      <c r="K35" s="1">
        <f t="shared" si="16"/>
        <v>0.4</v>
      </c>
      <c r="L35" s="1">
        <f t="shared" si="17"/>
        <v>0.4</v>
      </c>
      <c r="N35" s="1" t="s">
        <v>9</v>
      </c>
      <c r="O35" s="1">
        <f t="shared" si="27"/>
        <v>0.99999999999999967</v>
      </c>
      <c r="P35" s="1">
        <f t="shared" ref="P35:P42" si="29" xml:space="preserve"> MAX($B20-$B$18,$C20-$C$18,$D20-$D$18,$E20-$E$18,$F20-$F$18,0)/10</f>
        <v>0.59850497921773427</v>
      </c>
      <c r="Q35" s="1">
        <f xml:space="preserve"> MAX($B20-$B$19,$C20-$C$19,$D20-$D$19,$E20-$E$19,$F20-$F$19,0)/10</f>
        <v>0.82128758086065157</v>
      </c>
      <c r="R35" s="4"/>
      <c r="S35" s="1">
        <f t="shared" si="19"/>
        <v>0.94904764694677612</v>
      </c>
      <c r="T35" s="1">
        <f t="shared" si="20"/>
        <v>0.53667968085694473</v>
      </c>
      <c r="U35" s="1">
        <f t="shared" si="21"/>
        <v>0.53667968085694473</v>
      </c>
      <c r="V35" s="1">
        <f t="shared" si="22"/>
        <v>0.8402858927027026</v>
      </c>
      <c r="W35" s="1">
        <f t="shared" si="23"/>
        <v>0.67955380425359269</v>
      </c>
      <c r="X35" s="1">
        <f t="shared" si="24"/>
        <v>0.55594129113232182</v>
      </c>
      <c r="Y35" s="1">
        <f t="shared" si="25"/>
        <v>0.25104308200008169</v>
      </c>
    </row>
    <row r="36" spans="1:25" x14ac:dyDescent="0.25">
      <c r="A36" s="1" t="s">
        <v>10</v>
      </c>
      <c r="B36" s="1">
        <f t="shared" si="26"/>
        <v>0.6</v>
      </c>
      <c r="C36" s="1">
        <f t="shared" si="28"/>
        <v>0.6</v>
      </c>
      <c r="D36" s="1">
        <f t="shared" ref="D36:D42" si="30" xml:space="preserve"> (IF($B21&gt;=$B$19,1,0)*$K$19 + IF($C21&gt;=$C$19,1,0) *$L$19+ IF($D21&gt;=$D$19,1,0) * $M$19+ IF($E21&gt;=$E$19,1,0) *$N$19+ IF($F21&gt;=$F$19,1,0) *$O$19) / SUM($K$19:$O$19)</f>
        <v>0.6</v>
      </c>
      <c r="E36" s="1">
        <f xml:space="preserve"> (IF($B21&gt;=$B$20,1,0)*$K$19 + IF($C21&gt;=$C$20,1,0) *$L$19+ IF($D21&gt;=$D$20,1,0) * $M$19+ IF($E21&gt;=$E$20,1,0) *$N$19+ IF($F21&gt;=$F$20,1,0) *$O$19) / SUM($K$19:$O$19)</f>
        <v>0.4</v>
      </c>
      <c r="F36" s="4"/>
      <c r="G36" s="1">
        <f t="shared" si="12"/>
        <v>0.6</v>
      </c>
      <c r="H36" s="1">
        <f t="shared" si="13"/>
        <v>0.6</v>
      </c>
      <c r="I36" s="1">
        <f t="shared" si="14"/>
        <v>0.6</v>
      </c>
      <c r="J36" s="1">
        <f t="shared" si="15"/>
        <v>0.6</v>
      </c>
      <c r="K36" s="1">
        <f t="shared" si="16"/>
        <v>0.4</v>
      </c>
      <c r="L36" s="1">
        <f t="shared" si="17"/>
        <v>0.4</v>
      </c>
      <c r="N36" s="1" t="s">
        <v>10</v>
      </c>
      <c r="O36" s="1">
        <f t="shared" si="27"/>
        <v>7.1132880293271056E-2</v>
      </c>
      <c r="P36" s="1">
        <f t="shared" si="29"/>
        <v>0.82555339723162846</v>
      </c>
      <c r="Q36" s="1">
        <f t="shared" ref="Q36:Q42" si="31" xml:space="preserve"> MAX($B21-$B$19,$C21-$C$19,$D21-$D$19,$E21-$E$19,$F21-$F$19,0)/10</f>
        <v>0.9757330955900102</v>
      </c>
      <c r="R36" s="1">
        <f t="shared" si="18"/>
        <v>1</v>
      </c>
      <c r="S36" s="4"/>
      <c r="T36" s="1">
        <f t="shared" si="20"/>
        <v>0.38117774858870918</v>
      </c>
      <c r="U36" s="1">
        <f t="shared" si="21"/>
        <v>0.46259551683553468</v>
      </c>
      <c r="V36" s="1">
        <f t="shared" si="22"/>
        <v>0.38914973548250986</v>
      </c>
      <c r="W36" s="1">
        <f t="shared" si="23"/>
        <v>0.68070849047420556</v>
      </c>
      <c r="X36" s="1">
        <f t="shared" si="24"/>
        <v>0.48457290415070953</v>
      </c>
      <c r="Y36" s="1">
        <f t="shared" si="25"/>
        <v>0.77551440205963929</v>
      </c>
    </row>
    <row r="37" spans="1:25" x14ac:dyDescent="0.25">
      <c r="A37" s="1" t="s">
        <v>11</v>
      </c>
      <c r="B37" s="1">
        <f t="shared" si="26"/>
        <v>0.6</v>
      </c>
      <c r="C37" s="1">
        <f t="shared" si="28"/>
        <v>0.8</v>
      </c>
      <c r="D37" s="1">
        <f t="shared" si="30"/>
        <v>0.6</v>
      </c>
      <c r="E37" s="1">
        <f t="shared" ref="E37:E42" si="32" xml:space="preserve"> (IF($B22&gt;=$B$20,1,0)*$K$19 + IF($C22&gt;=$C$20,1,0) *$L$19+ IF($D22&gt;=$D$20,1,0) * $M$19+ IF($E22&gt;=$E$20,1,0) *$N$19+ IF($F22&gt;=$F$20,1,0) *$O$19) / SUM($K$19:$O$19)</f>
        <v>0.6</v>
      </c>
      <c r="F37" s="1">
        <f xml:space="preserve"> (IF($B22&gt;=$B$21,1,0)*$K$19 + IF($C22&gt;=$C$21,1,0) *$L$19+ IF($D22&gt;=$D$21,1,0) * $M$19+ IF($E22&gt;=$E$21,1,0) *$N$19+ IF($F22&gt;=$F$21,1,0) *$O$19) / SUM($K$19:$O$19)</f>
        <v>0.6</v>
      </c>
      <c r="G37" s="4"/>
      <c r="H37" s="1">
        <f t="shared" si="13"/>
        <v>0.8</v>
      </c>
      <c r="I37" s="1">
        <f t="shared" si="14"/>
        <v>0.6</v>
      </c>
      <c r="J37" s="1">
        <f t="shared" si="15"/>
        <v>0.8</v>
      </c>
      <c r="K37" s="1">
        <f t="shared" si="16"/>
        <v>0.6</v>
      </c>
      <c r="L37" s="1">
        <f t="shared" si="17"/>
        <v>0.6</v>
      </c>
      <c r="N37" s="1" t="s">
        <v>11</v>
      </c>
      <c r="O37" s="1">
        <f t="shared" si="27"/>
        <v>0.46332031914305494</v>
      </c>
      <c r="P37" s="1">
        <f t="shared" si="29"/>
        <v>0.82555339723162846</v>
      </c>
      <c r="Q37" s="1">
        <f t="shared" si="31"/>
        <v>0.93821686398761384</v>
      </c>
      <c r="R37" s="1">
        <f t="shared" si="18"/>
        <v>1</v>
      </c>
      <c r="S37" s="1">
        <f xml:space="preserve"> MAX($B22-$B$21,$C22-$C$21,$D22-$D$21,$E22-$E$21,$F22-$F$21,0)/10</f>
        <v>0.41236796608983151</v>
      </c>
      <c r="T37" s="4"/>
      <c r="U37" s="1">
        <f t="shared" si="21"/>
        <v>0.33909745664028462</v>
      </c>
      <c r="V37" s="1">
        <f t="shared" si="22"/>
        <v>0.53108928132929378</v>
      </c>
      <c r="W37" s="1">
        <f t="shared" si="23"/>
        <v>0.74060891958191422</v>
      </c>
      <c r="X37" s="1">
        <f t="shared" si="24"/>
        <v>0.48457290415070953</v>
      </c>
      <c r="Y37" s="1">
        <f t="shared" si="25"/>
        <v>0.77551440205963929</v>
      </c>
    </row>
    <row r="38" spans="1:25" x14ac:dyDescent="0.25">
      <c r="A38" s="1" t="s">
        <v>12</v>
      </c>
      <c r="B38" s="1">
        <f t="shared" si="26"/>
        <v>0.6</v>
      </c>
      <c r="C38" s="1">
        <f t="shared" si="28"/>
        <v>0.6</v>
      </c>
      <c r="D38" s="1">
        <f t="shared" si="30"/>
        <v>0.6</v>
      </c>
      <c r="E38" s="1">
        <f t="shared" si="32"/>
        <v>0.6</v>
      </c>
      <c r="F38" s="1">
        <f t="shared" ref="F38:F42" si="33" xml:space="preserve"> (IF($B23&gt;=$B$21,1,0)*$K$19 + IF($C23&gt;=$C$21,1,0) *$L$19+ IF($D23&gt;=$D$21,1,0) * $M$19+ IF($E23&gt;=$E$21,1,0) *$N$19+ IF($F23&gt;=$F$21,1,0) *$O$19) / SUM($K$19:$O$19)</f>
        <v>0.6</v>
      </c>
      <c r="G38" s="1">
        <f xml:space="preserve"> (IF($B23&gt;=$B$22,1,0)*$K$19 + IF($C23&gt;=$C$22,1,0) *$L$19+ IF($D23&gt;=$D$22,1,0) * $M$19+ IF($E23&gt;=$E$22,1,0) *$N$19+ IF($F23&gt;=$F$22,1,0) *$O$19) / SUM($K$19:$O$19)</f>
        <v>0.6</v>
      </c>
      <c r="H38" s="4"/>
      <c r="I38" s="1">
        <f t="shared" si="14"/>
        <v>0.6</v>
      </c>
      <c r="J38" s="1">
        <f t="shared" si="15"/>
        <v>0.8</v>
      </c>
      <c r="K38" s="1">
        <f t="shared" si="16"/>
        <v>0.6</v>
      </c>
      <c r="L38" s="1">
        <f t="shared" si="17"/>
        <v>0.6</v>
      </c>
      <c r="N38" s="1" t="s">
        <v>12</v>
      </c>
      <c r="O38" s="1">
        <f t="shared" si="27"/>
        <v>0.46332031914305494</v>
      </c>
      <c r="P38" s="1">
        <f t="shared" si="29"/>
        <v>0.82555339723162802</v>
      </c>
      <c r="Q38" s="1">
        <f t="shared" si="31"/>
        <v>0.59911940734732916</v>
      </c>
      <c r="R38" s="1">
        <f t="shared" si="18"/>
        <v>0.99999999999999967</v>
      </c>
      <c r="S38" s="1">
        <f t="shared" ref="S38:S42" si="34" xml:space="preserve"> MAX($B23-$B$21,$C23-$C$21,$D23-$D$21,$E23-$E$21,$F23-$F$21,0)/10</f>
        <v>0.41236796608983151</v>
      </c>
      <c r="T38" s="1">
        <f xml:space="preserve"> MAX($B23-$B$22,$C23-$C$22,$D23-$D$22,$E23-$E$22,$F23-$F$22,0)/10</f>
        <v>0.32197363780701804</v>
      </c>
      <c r="U38" s="4"/>
      <c r="V38" s="1">
        <f t="shared" si="22"/>
        <v>0.30360621184575792</v>
      </c>
      <c r="W38" s="1">
        <f t="shared" si="23"/>
        <v>0.40151146294162954</v>
      </c>
      <c r="X38" s="1">
        <f t="shared" si="24"/>
        <v>0.48457290415070914</v>
      </c>
      <c r="Y38" s="1">
        <f t="shared" si="25"/>
        <v>0.77551440205963895</v>
      </c>
    </row>
    <row r="39" spans="1:25" x14ac:dyDescent="0.25">
      <c r="A39" s="1" t="s">
        <v>16</v>
      </c>
      <c r="B39" s="1">
        <f t="shared" si="26"/>
        <v>0.4</v>
      </c>
      <c r="C39" s="1">
        <f t="shared" si="28"/>
        <v>0.6</v>
      </c>
      <c r="D39" s="1">
        <f t="shared" si="30"/>
        <v>0.6</v>
      </c>
      <c r="E39" s="1">
        <f t="shared" si="32"/>
        <v>0.6</v>
      </c>
      <c r="F39" s="1">
        <f t="shared" si="33"/>
        <v>0.4</v>
      </c>
      <c r="G39" s="1">
        <f t="shared" ref="G39:G42" si="35" xml:space="preserve"> (IF($B24&gt;=$B$22,1,0)*$K$19 + IF($C24&gt;=$C$22,1,0) *$L$19+ IF($D24&gt;=$D$22,1,0) * $M$19+ IF($E24&gt;=$E$22,1,0) *$N$19+ IF($F24&gt;=$F$22,1,0) *$O$19) / SUM($K$19:$O$19)</f>
        <v>0.4</v>
      </c>
      <c r="H39" s="1">
        <f xml:space="preserve"> (IF($B24&gt;=$B$23,1,0)*$K$19 + IF($C24&gt;=$C$23,1,0) *$L$19+ IF($D24&gt;=$D$23,1,0) * $M$19+ IF($E24&gt;=$E$23,1,0) *$N$19+ IF($F24&gt;=$F$23,1,0) *$O$19) / SUM($K$19:$O$19)</f>
        <v>0.4</v>
      </c>
      <c r="I39" s="4"/>
      <c r="J39" s="1">
        <f t="shared" si="15"/>
        <v>0.6</v>
      </c>
      <c r="K39" s="1">
        <f t="shared" si="16"/>
        <v>0.4</v>
      </c>
      <c r="L39" s="1">
        <f t="shared" si="17"/>
        <v>0.6</v>
      </c>
      <c r="N39" s="1" t="s">
        <v>16</v>
      </c>
      <c r="O39" s="1">
        <f t="shared" si="27"/>
        <v>0.42136009434620048</v>
      </c>
      <c r="P39" s="1">
        <f t="shared" si="29"/>
        <v>0.62165809063308974</v>
      </c>
      <c r="Q39" s="1">
        <f t="shared" si="31"/>
        <v>0.60922948709973712</v>
      </c>
      <c r="R39" s="1">
        <f t="shared" si="18"/>
        <v>0.79610469340146128</v>
      </c>
      <c r="S39" s="1">
        <f t="shared" si="34"/>
        <v>0.43046654117331296</v>
      </c>
      <c r="T39" s="1">
        <f t="shared" ref="T39:T42" si="36" xml:space="preserve"> MAX($B24-$B$22,$C24-$C$22,$D24-$D$22,$E24-$E$22,$F24-$F$22,0)/10</f>
        <v>0.47279487311223212</v>
      </c>
      <c r="U39" s="1">
        <f xml:space="preserve"> MAX($B24-$B$23,$C24-$C$23,$D24-$D$23,$E24-$E$23,$F24-$F$23,0)/10</f>
        <v>0.15082123530521407</v>
      </c>
      <c r="V39" s="4"/>
      <c r="W39" s="1">
        <f t="shared" si="23"/>
        <v>0.31420488198393243</v>
      </c>
      <c r="X39" s="1">
        <f t="shared" si="24"/>
        <v>0.41657324057650663</v>
      </c>
      <c r="Y39" s="1">
        <f t="shared" si="25"/>
        <v>0.57161909546110057</v>
      </c>
    </row>
    <row r="40" spans="1:25" x14ac:dyDescent="0.25">
      <c r="A40" s="1" t="s">
        <v>13</v>
      </c>
      <c r="B40" s="1">
        <f t="shared" si="26"/>
        <v>0.4</v>
      </c>
      <c r="C40" s="1">
        <f t="shared" si="28"/>
        <v>0.4</v>
      </c>
      <c r="D40" s="1">
        <f t="shared" si="30"/>
        <v>0.4</v>
      </c>
      <c r="E40" s="1">
        <f t="shared" si="32"/>
        <v>0.6</v>
      </c>
      <c r="F40" s="1">
        <f t="shared" si="33"/>
        <v>0.4</v>
      </c>
      <c r="G40" s="1">
        <f t="shared" si="35"/>
        <v>0.2</v>
      </c>
      <c r="H40" s="1">
        <f t="shared" ref="H40:H42" si="37" xml:space="preserve"> (IF($B25&gt;=$B$23,1,0)*$K$19 + IF($C25&gt;=$C$23,1,0) *$L$19+ IF($D25&gt;=$D$23,1,0) * $M$19+ IF($E25&gt;=$E$23,1,0) *$N$19+ IF($F25&gt;=$F$23,1,0) *$O$19) / SUM($K$19:$O$19)</f>
        <v>0.2</v>
      </c>
      <c r="I40" s="1">
        <f xml:space="preserve"> (IF($B25&gt;=$B$24,1,0)*$K$19 + IF($C25&gt;=$C$24,1,0) *$L$19+ IF($D25&gt;=$D$24,1,0) * $M$19+ IF($E25&gt;=$E$24,1,0) *$N$19+ IF($F25&gt;=$F$24,1,0) *$O$19) / SUM($K$19:$O$19)</f>
        <v>0.4</v>
      </c>
      <c r="J40" s="4"/>
      <c r="K40" s="1">
        <f t="shared" si="16"/>
        <v>0.4</v>
      </c>
      <c r="L40" s="1">
        <f t="shared" si="17"/>
        <v>0.4</v>
      </c>
      <c r="N40" s="1" t="s">
        <v>13</v>
      </c>
      <c r="O40" s="1">
        <f t="shared" si="27"/>
        <v>0.68022699762875338</v>
      </c>
      <c r="P40" s="1">
        <f t="shared" si="29"/>
        <v>0.75765716536943972</v>
      </c>
      <c r="Q40" s="1">
        <f t="shared" si="31"/>
        <v>0.29502460511580464</v>
      </c>
      <c r="R40" s="1">
        <f t="shared" si="18"/>
        <v>0.61825636381451121</v>
      </c>
      <c r="S40" s="1">
        <f t="shared" si="34"/>
        <v>0.68933344445586575</v>
      </c>
      <c r="T40" s="1">
        <f t="shared" si="36"/>
        <v>0.73166177639478502</v>
      </c>
      <c r="U40" s="1">
        <f t="shared" ref="U40:U42" si="38" xml:space="preserve"> MAX($B25-$B$23,$C25-$C$23,$D25-$D$23,$E25-$E$23,$F25-$F$23,0)/10</f>
        <v>0.40968813858776693</v>
      </c>
      <c r="V40" s="1">
        <f xml:space="preserve"> MAX($B25-$B$24,$C25-$C$24,$D25-$D$24,$E25-$E$24,$F25-$F$24,0)/10</f>
        <v>0.25886690328255285</v>
      </c>
      <c r="W40" s="4"/>
      <c r="X40" s="1">
        <f t="shared" si="24"/>
        <v>0.67544014385905948</v>
      </c>
      <c r="Y40" s="1">
        <f t="shared" si="25"/>
        <v>0.64943230022057852</v>
      </c>
    </row>
    <row r="41" spans="1:25" x14ac:dyDescent="0.25">
      <c r="A41" s="1" t="s">
        <v>14</v>
      </c>
      <c r="B41" s="1">
        <f t="shared" si="26"/>
        <v>0.6</v>
      </c>
      <c r="C41" s="1">
        <f t="shared" si="28"/>
        <v>0.8</v>
      </c>
      <c r="D41" s="1">
        <f t="shared" si="30"/>
        <v>0.4</v>
      </c>
      <c r="E41" s="1">
        <f t="shared" si="32"/>
        <v>0.6</v>
      </c>
      <c r="F41" s="1">
        <f t="shared" si="33"/>
        <v>0.6</v>
      </c>
      <c r="G41" s="1">
        <f t="shared" si="35"/>
        <v>0.4</v>
      </c>
      <c r="H41" s="1">
        <f t="shared" si="37"/>
        <v>0.4</v>
      </c>
      <c r="I41" s="1">
        <f t="shared" ref="I41:I42" si="39" xml:space="preserve"> (IF($B26&gt;=$B$24,1,0)*$K$19 + IF($C26&gt;=$C$24,1,0) *$L$19+ IF($D26&gt;=$D$24,1,0) * $M$19+ IF($E26&gt;=$E$24,1,0) *$N$19+ IF($F26&gt;=$F$24,1,0) *$O$19) / SUM($K$19:$O$19)</f>
        <v>0.6</v>
      </c>
      <c r="J41" s="1">
        <f xml:space="preserve"> (IF($B26&gt;=$B$25,1,0)*$K$19 + IF($C26&gt;=$C$25,1,0) *$L$19+ IF($D26&gt;=$D$25,1,0) * $M$19+ IF($E26&gt;=$E$25,1,0) *$N$19+ IF($F26&gt;=$F$25,1,0) *$O$19) / SUM($K$19:$O$19)</f>
        <v>0.6</v>
      </c>
      <c r="K41" s="4"/>
      <c r="L41" s="1">
        <f t="shared" si="17"/>
        <v>0.4</v>
      </c>
      <c r="N41" s="1" t="s">
        <v>14</v>
      </c>
      <c r="O41" s="1">
        <f t="shared" si="27"/>
        <v>0.44405870886767784</v>
      </c>
      <c r="P41" s="1">
        <f t="shared" si="29"/>
        <v>0.34098049308091893</v>
      </c>
      <c r="Q41" s="1">
        <f t="shared" si="31"/>
        <v>0.85655632673132831</v>
      </c>
      <c r="R41" s="1">
        <f t="shared" si="18"/>
        <v>0.63440291466861043</v>
      </c>
      <c r="S41" s="1">
        <f t="shared" si="34"/>
        <v>0.39310635581445441</v>
      </c>
      <c r="T41" s="1">
        <f t="shared" si="36"/>
        <v>5.622163253572552E-2</v>
      </c>
      <c r="U41" s="1">
        <f t="shared" si="38"/>
        <v>0.25743691938399921</v>
      </c>
      <c r="V41" s="1">
        <f t="shared" ref="V41:V42" si="40" xml:space="preserve"> MAX($B26-$B$24,$C26-$C$24,$D26-$D$24,$E26-$E$24,$F26-$F$24,0)/10</f>
        <v>0.44942874407300837</v>
      </c>
      <c r="W41" s="1">
        <f xml:space="preserve"> MAX($B26-$B$25,$C26-$C$25,$D26-$D$25,$E26-$E$25,$F26-$F$25,0)/10</f>
        <v>0.6589483823256288</v>
      </c>
      <c r="X41" s="4"/>
      <c r="Y41" s="1">
        <f t="shared" si="25"/>
        <v>0.30908129467816392</v>
      </c>
    </row>
    <row r="42" spans="1:25" x14ac:dyDescent="0.25">
      <c r="A42" s="1" t="s">
        <v>15</v>
      </c>
      <c r="B42" s="1">
        <f t="shared" si="26"/>
        <v>0.6</v>
      </c>
      <c r="C42" s="1">
        <f t="shared" si="28"/>
        <v>0.6</v>
      </c>
      <c r="D42" s="1">
        <f t="shared" si="30"/>
        <v>0.6</v>
      </c>
      <c r="E42" s="1">
        <f t="shared" si="32"/>
        <v>0.6</v>
      </c>
      <c r="F42" s="1">
        <f t="shared" si="33"/>
        <v>0.6</v>
      </c>
      <c r="G42" s="1">
        <f t="shared" si="35"/>
        <v>0.4</v>
      </c>
      <c r="H42" s="1">
        <f t="shared" si="37"/>
        <v>0.4</v>
      </c>
      <c r="I42" s="1">
        <f t="shared" si="39"/>
        <v>0.4</v>
      </c>
      <c r="J42" s="1">
        <f xml:space="preserve"> (IF($B27&gt;=$B$25,1,0)*$K$19 + IF($C27&gt;=$C$25,1,0) *$L$19+ IF($D27&gt;=$D$25,1,0) * $M$19+ IF($E27&gt;=$E$25,1,0) *$N$19+ IF($F27&gt;=$F$25,1,0) *$O$19) / SUM($K$19:$O$19)</f>
        <v>0.6</v>
      </c>
      <c r="K42" s="1">
        <f xml:space="preserve"> (IF($B27&gt;=$B$26,1,0)*$K$19 + IF($C27&gt;=$C$26,1,0) *$L$19+ IF($D27&gt;=$D$26,1,0) * $M$19+ IF($E27&gt;=$E$26,1,0) *$N$19+ IF($F27&gt;=$F$26,1,0) *$O$19) / SUM($K$19:$O$19)</f>
        <v>0.6</v>
      </c>
      <c r="L42" s="4"/>
      <c r="N42" s="1" t="s">
        <v>15</v>
      </c>
      <c r="O42" s="1">
        <f t="shared" si="27"/>
        <v>0.74895691799991793</v>
      </c>
      <c r="P42" s="1">
        <f t="shared" si="29"/>
        <v>0.34746189721765253</v>
      </c>
      <c r="Q42" s="1">
        <f t="shared" si="31"/>
        <v>0.8980228329014498</v>
      </c>
      <c r="R42" s="1">
        <f t="shared" si="18"/>
        <v>0.32532161999044645</v>
      </c>
      <c r="S42" s="1">
        <f t="shared" si="34"/>
        <v>0.69800456494669449</v>
      </c>
      <c r="T42" s="1">
        <f t="shared" si="36"/>
        <v>0.28563659885686299</v>
      </c>
      <c r="U42" s="1">
        <f t="shared" si="38"/>
        <v>0.29890342555412064</v>
      </c>
      <c r="V42" s="1">
        <f t="shared" si="40"/>
        <v>0.58924281070262086</v>
      </c>
      <c r="W42" s="1">
        <f xml:space="preserve"> MAX($B27-$B$25,$C27-$C$25,$D27-$D$25,$E27-$E$25,$F27-$F$25,0)/10</f>
        <v>0.70041488849575018</v>
      </c>
      <c r="X42" s="1">
        <f xml:space="preserve"> MAX($B27-$B$26,$C27-$C$26,$D27-$D$26,$E27-$E$26,$F27-$F$26,0)/10</f>
        <v>0.30489820913224008</v>
      </c>
      <c r="Y42" s="4"/>
    </row>
    <row r="46" spans="1:25" x14ac:dyDescent="0.25">
      <c r="A46" s="1" t="s">
        <v>32</v>
      </c>
      <c r="B46" s="1" t="s">
        <v>6</v>
      </c>
      <c r="C46" s="1" t="s">
        <v>7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1" t="s">
        <v>16</v>
      </c>
      <c r="J46" s="1" t="s">
        <v>13</v>
      </c>
      <c r="K46" s="1" t="s">
        <v>14</v>
      </c>
      <c r="L46" s="1" t="s">
        <v>15</v>
      </c>
      <c r="N46" s="1" t="s">
        <v>28</v>
      </c>
      <c r="O46" s="1"/>
    </row>
    <row r="47" spans="1:25" x14ac:dyDescent="0.25">
      <c r="A47" s="1" t="s">
        <v>6</v>
      </c>
      <c r="B47" s="4"/>
      <c r="C47" s="1">
        <f>_xlfn.IFS(AND(C32&gt;=$O$47,P32&lt;=$O$49 ),1,AND(C32&gt;=$O$48,P32&lt;=$O$49 ),0.5,TRUE,0)</f>
        <v>0</v>
      </c>
      <c r="D47" s="1">
        <f t="shared" ref="D47:L48" si="41">_xlfn.IFS(AND(D32&gt;=$O$47,Q32&lt;=$O$49 ),1,AND(D32&gt;=$O$48,Q32&lt;=$O$49 ),0.5,TRUE,0)</f>
        <v>0</v>
      </c>
      <c r="E47" s="1">
        <f t="shared" si="41"/>
        <v>0</v>
      </c>
      <c r="F47" s="1">
        <f t="shared" si="41"/>
        <v>0</v>
      </c>
      <c r="G47" s="1">
        <f t="shared" si="41"/>
        <v>0</v>
      </c>
      <c r="H47" s="1">
        <f t="shared" si="41"/>
        <v>0</v>
      </c>
      <c r="I47" s="1">
        <f t="shared" si="41"/>
        <v>0.5</v>
      </c>
      <c r="J47" s="1">
        <f t="shared" si="41"/>
        <v>0</v>
      </c>
      <c r="K47" s="1">
        <f t="shared" si="41"/>
        <v>0</v>
      </c>
      <c r="L47" s="1">
        <f t="shared" si="41"/>
        <v>0</v>
      </c>
      <c r="M47" s="6"/>
      <c r="N47" s="1" t="s">
        <v>30</v>
      </c>
      <c r="O47" s="1">
        <v>0.8</v>
      </c>
    </row>
    <row r="48" spans="1:25" x14ac:dyDescent="0.25">
      <c r="A48" s="1" t="s">
        <v>7</v>
      </c>
      <c r="B48" s="1">
        <f>_xlfn.IFS(AND(B33&gt;=$O$47,O33&lt;=$O$49 ),1,AND(B33&gt;=$O$48,O33&lt;=$O$49 ),0.5,TRUE,0)</f>
        <v>0</v>
      </c>
      <c r="C48" s="4"/>
      <c r="D48" s="1">
        <f t="shared" si="41"/>
        <v>0</v>
      </c>
      <c r="E48" s="1">
        <f t="shared" ref="E48:E49" si="42">_xlfn.IFS(AND(E33&gt;=$O$47,R33&lt;=$O$49 ),1,AND(E33&gt;=$O$48,R33&lt;=$O$49 ),0.5,TRUE,0)</f>
        <v>0.5</v>
      </c>
      <c r="F48" s="1">
        <f t="shared" ref="F48:F49" si="43">_xlfn.IFS(AND(F33&gt;=$O$47,S33&lt;=$O$49 ),1,AND(F33&gt;=$O$48,S33&lt;=$O$49 ),0.5,TRUE,0)</f>
        <v>0</v>
      </c>
      <c r="G48" s="1">
        <f t="shared" ref="G48:G49" si="44">_xlfn.IFS(AND(G33&gt;=$O$47,T33&lt;=$O$49 ),1,AND(G33&gt;=$O$48,T33&lt;=$O$49 ),0.5,TRUE,0)</f>
        <v>0</v>
      </c>
      <c r="H48" s="1">
        <f t="shared" ref="H48:H49" si="45">_xlfn.IFS(AND(H33&gt;=$O$47,U33&lt;=$O$49 ),1,AND(H33&gt;=$O$48,U33&lt;=$O$49 ),0.5,TRUE,0)</f>
        <v>0</v>
      </c>
      <c r="I48" s="1">
        <f t="shared" ref="I48:I49" si="46">_xlfn.IFS(AND(I33&gt;=$O$47,V33&lt;=$O$49 ),1,AND(I33&gt;=$O$48,V33&lt;=$O$49 ),0.5,TRUE,0)</f>
        <v>0</v>
      </c>
      <c r="J48" s="1">
        <f t="shared" ref="J48:J49" si="47">_xlfn.IFS(AND(J33&gt;=$O$47,W33&lt;=$O$49 ),1,AND(J33&gt;=$O$48,W33&lt;=$O$49 ),0.5,TRUE,0)</f>
        <v>0</v>
      </c>
      <c r="K48" s="1">
        <f t="shared" ref="K48:K49" si="48">_xlfn.IFS(AND(K33&gt;=$O$47,X33&lt;=$O$49 ),1,AND(K33&gt;=$O$48,X33&lt;=$O$49 ),0.5,TRUE,0)</f>
        <v>0</v>
      </c>
      <c r="L48" s="1">
        <f t="shared" ref="K48:L56" si="49">_xlfn.IFS(AND(L33&gt;=$O$47,Y33&lt;=$O$49 ),1,AND(L33&gt;=$O$48,Y33&lt;=$O$49 ),0.5,TRUE,0)</f>
        <v>0</v>
      </c>
      <c r="M48" s="6"/>
      <c r="N48" s="1" t="s">
        <v>29</v>
      </c>
      <c r="O48" s="1">
        <v>0.6</v>
      </c>
    </row>
    <row r="49" spans="1:15" x14ac:dyDescent="0.25">
      <c r="A49" s="1" t="s">
        <v>8</v>
      </c>
      <c r="B49" s="1">
        <f t="shared" ref="B49:C57" si="50">_xlfn.IFS(AND(B34&gt;=$O$47,O34&lt;=$O$49 ),1,AND(B34&gt;=$O$48,O34&lt;=$O$49 ),0.5,TRUE,0)</f>
        <v>0</v>
      </c>
      <c r="C49" s="1">
        <f t="shared" si="50"/>
        <v>0</v>
      </c>
      <c r="D49" s="4"/>
      <c r="E49" s="1">
        <f t="shared" si="42"/>
        <v>0</v>
      </c>
      <c r="F49" s="1">
        <f t="shared" si="43"/>
        <v>0</v>
      </c>
      <c r="G49" s="1">
        <f t="shared" si="44"/>
        <v>0</v>
      </c>
      <c r="H49" s="1">
        <f t="shared" si="45"/>
        <v>0</v>
      </c>
      <c r="I49" s="1">
        <f t="shared" si="46"/>
        <v>0</v>
      </c>
      <c r="J49" s="1">
        <f t="shared" si="47"/>
        <v>0.5</v>
      </c>
      <c r="K49" s="1">
        <f t="shared" si="48"/>
        <v>0</v>
      </c>
      <c r="L49" s="1">
        <f t="shared" si="49"/>
        <v>0</v>
      </c>
      <c r="M49" s="6"/>
      <c r="N49" s="1" t="s">
        <v>31</v>
      </c>
      <c r="O49" s="1">
        <v>0.6</v>
      </c>
    </row>
    <row r="50" spans="1:15" x14ac:dyDescent="0.25">
      <c r="A50" s="1" t="s">
        <v>9</v>
      </c>
      <c r="B50" s="1">
        <f t="shared" si="50"/>
        <v>0</v>
      </c>
      <c r="C50" s="1">
        <f t="shared" ref="C50:C57" si="51">_xlfn.IFS(AND(C35&gt;=$O$47,P35&lt;=$O$49 ),1,AND(C35&gt;=$O$48,P35&lt;=$O$49 ),0.5,TRUE,0)</f>
        <v>0</v>
      </c>
      <c r="D50" s="1">
        <f t="shared" ref="D50:D57" si="52">_xlfn.IFS(AND(D35&gt;=$O$47,Q35&lt;=$O$49 ),1,AND(D35&gt;=$O$48,Q35&lt;=$O$49 ),0.5,TRUE,0)</f>
        <v>0</v>
      </c>
      <c r="E50" s="4"/>
      <c r="F50" s="1">
        <f t="shared" ref="F50" si="53">_xlfn.IFS(AND(F35&gt;=$O$47,S35&lt;=$O$49 ),1,AND(F35&gt;=$O$48,S35&lt;=$O$49 ),0.5,TRUE,0)</f>
        <v>0</v>
      </c>
      <c r="G50" s="1">
        <f t="shared" ref="G50" si="54">_xlfn.IFS(AND(G35&gt;=$O$47,T35&lt;=$O$49 ),1,AND(G35&gt;=$O$48,T35&lt;=$O$49 ),0.5,TRUE,0)</f>
        <v>0</v>
      </c>
      <c r="H50" s="1">
        <f t="shared" ref="H50" si="55">_xlfn.IFS(AND(H35&gt;=$O$47,U35&lt;=$O$49 ),1,AND(H35&gt;=$O$48,U35&lt;=$O$49 ),0.5,TRUE,0)</f>
        <v>0</v>
      </c>
      <c r="I50" s="1">
        <f t="shared" ref="I50" si="56">_xlfn.IFS(AND(I35&gt;=$O$47,V35&lt;=$O$49 ),1,AND(I35&gt;=$O$48,V35&lt;=$O$49 ),0.5,TRUE,0)</f>
        <v>0</v>
      </c>
      <c r="J50" s="1">
        <f t="shared" ref="J50" si="57">_xlfn.IFS(AND(J35&gt;=$O$47,W35&lt;=$O$49 ),1,AND(J35&gt;=$O$48,W35&lt;=$O$49 ),0.5,TRUE,0)</f>
        <v>0</v>
      </c>
      <c r="K50" s="1">
        <f t="shared" ref="K50" si="58">_xlfn.IFS(AND(K35&gt;=$O$47,X35&lt;=$O$49 ),1,AND(K35&gt;=$O$48,X35&lt;=$O$49 ),0.5,TRUE,0)</f>
        <v>0</v>
      </c>
      <c r="L50" s="1">
        <f t="shared" si="49"/>
        <v>0</v>
      </c>
      <c r="M50" s="5"/>
    </row>
    <row r="51" spans="1:15" x14ac:dyDescent="0.25">
      <c r="A51" s="1" t="s">
        <v>10</v>
      </c>
      <c r="B51" s="1">
        <f t="shared" si="50"/>
        <v>0.5</v>
      </c>
      <c r="C51" s="1">
        <f t="shared" si="51"/>
        <v>0</v>
      </c>
      <c r="D51" s="1">
        <f t="shared" si="52"/>
        <v>0</v>
      </c>
      <c r="E51" s="1">
        <f t="shared" ref="E51:E57" si="59">_xlfn.IFS(AND(E36&gt;=$O$47,R36&lt;=$O$49 ),1,AND(E36&gt;=$O$48,R36&lt;=$O$49 ),0.5,TRUE,0)</f>
        <v>0</v>
      </c>
      <c r="F51" s="4"/>
      <c r="G51" s="1">
        <f t="shared" ref="G51:H51" si="60">_xlfn.IFS(AND(G36&gt;=$O$47,T36&lt;=$O$49 ),1,AND(G36&gt;=$O$48,T36&lt;=$O$49 ),0.5,TRUE,0)</f>
        <v>0.5</v>
      </c>
      <c r="H51" s="1">
        <f t="shared" si="60"/>
        <v>0.5</v>
      </c>
      <c r="I51" s="1">
        <f t="shared" ref="I51" si="61">_xlfn.IFS(AND(I36&gt;=$O$47,V36&lt;=$O$49 ),1,AND(I36&gt;=$O$48,V36&lt;=$O$49 ),0.5,TRUE,0)</f>
        <v>0.5</v>
      </c>
      <c r="J51" s="1">
        <f t="shared" ref="J51" si="62">_xlfn.IFS(AND(J36&gt;=$O$47,W36&lt;=$O$49 ),1,AND(J36&gt;=$O$48,W36&lt;=$O$49 ),0.5,TRUE,0)</f>
        <v>0</v>
      </c>
      <c r="K51" s="1">
        <f t="shared" ref="K51" si="63">_xlfn.IFS(AND(K36&gt;=$O$47,X36&lt;=$O$49 ),1,AND(K36&gt;=$O$48,X36&lt;=$O$49 ),0.5,TRUE,0)</f>
        <v>0</v>
      </c>
      <c r="L51" s="1">
        <f t="shared" si="49"/>
        <v>0</v>
      </c>
      <c r="M51" s="5"/>
    </row>
    <row r="52" spans="1:15" x14ac:dyDescent="0.25">
      <c r="A52" s="1" t="s">
        <v>11</v>
      </c>
      <c r="B52" s="1">
        <f>_xlfn.IFS(AND(B37&gt;=$O$47,O37&lt;=$O$49 ),1,AND(B37&gt;=$O$48,O37&lt;=$O$49 ),0.5,TRUE,0)</f>
        <v>0.5</v>
      </c>
      <c r="C52" s="1">
        <f t="shared" si="51"/>
        <v>0</v>
      </c>
      <c r="D52" s="1">
        <f t="shared" si="52"/>
        <v>0</v>
      </c>
      <c r="E52" s="1">
        <f t="shared" si="59"/>
        <v>0</v>
      </c>
      <c r="F52" s="1">
        <f t="shared" ref="F52:F57" si="64">_xlfn.IFS(AND(F37&gt;=$O$47,S37&lt;=$O$49 ),1,AND(F37&gt;=$O$48,S37&lt;=$O$49 ),0.5,TRUE,0)</f>
        <v>0.5</v>
      </c>
      <c r="G52" s="4"/>
      <c r="H52" s="1">
        <f t="shared" ref="H52" si="65">_xlfn.IFS(AND(H37&gt;=$O$47,U37&lt;=$O$49 ),1,AND(H37&gt;=$O$48,U37&lt;=$O$49 ),0.5,TRUE,0)</f>
        <v>1</v>
      </c>
      <c r="I52" s="1">
        <f t="shared" ref="I52" si="66">_xlfn.IFS(AND(I37&gt;=$O$47,V37&lt;=$O$49 ),1,AND(I37&gt;=$O$48,V37&lt;=$O$49 ),0.5,TRUE,0)</f>
        <v>0.5</v>
      </c>
      <c r="J52" s="1">
        <f t="shared" ref="J52" si="67">_xlfn.IFS(AND(J37&gt;=$O$47,W37&lt;=$O$49 ),1,AND(J37&gt;=$O$48,W37&lt;=$O$49 ),0.5,TRUE,0)</f>
        <v>0</v>
      </c>
      <c r="K52" s="1">
        <f t="shared" ref="K52" si="68">_xlfn.IFS(AND(K37&gt;=$O$47,X37&lt;=$O$49 ),1,AND(K37&gt;=$O$48,X37&lt;=$O$49 ),0.5,TRUE,0)</f>
        <v>0.5</v>
      </c>
      <c r="L52" s="1">
        <f t="shared" si="49"/>
        <v>0</v>
      </c>
      <c r="M52" s="5"/>
    </row>
    <row r="53" spans="1:15" x14ac:dyDescent="0.25">
      <c r="A53" s="1" t="s">
        <v>12</v>
      </c>
      <c r="B53" s="1">
        <f t="shared" si="50"/>
        <v>0.5</v>
      </c>
      <c r="C53" s="1">
        <f t="shared" si="51"/>
        <v>0</v>
      </c>
      <c r="D53" s="1">
        <f t="shared" si="52"/>
        <v>0.5</v>
      </c>
      <c r="E53" s="1">
        <f t="shared" si="59"/>
        <v>0</v>
      </c>
      <c r="F53" s="1">
        <f t="shared" si="64"/>
        <v>0.5</v>
      </c>
      <c r="G53" s="1">
        <f t="shared" ref="G53:G57" si="69">_xlfn.IFS(AND(G38&gt;=$O$47,T38&lt;=$O$49 ),1,AND(G38&gt;=$O$48,T38&lt;=$O$49 ),0.5,TRUE,0)</f>
        <v>0.5</v>
      </c>
      <c r="H53" s="4"/>
      <c r="I53" s="1">
        <f t="shared" ref="I53" si="70">_xlfn.IFS(AND(I38&gt;=$O$47,V38&lt;=$O$49 ),1,AND(I38&gt;=$O$48,V38&lt;=$O$49 ),0.5,TRUE,0)</f>
        <v>0.5</v>
      </c>
      <c r="J53" s="1">
        <f t="shared" ref="J53" si="71">_xlfn.IFS(AND(J38&gt;=$O$47,W38&lt;=$O$49 ),1,AND(J38&gt;=$O$48,W38&lt;=$O$49 ),0.5,TRUE,0)</f>
        <v>1</v>
      </c>
      <c r="K53" s="1">
        <f t="shared" ref="K53" si="72">_xlfn.IFS(AND(K38&gt;=$O$47,X38&lt;=$O$49 ),1,AND(K38&gt;=$O$48,X38&lt;=$O$49 ),0.5,TRUE,0)</f>
        <v>0.5</v>
      </c>
      <c r="L53" s="1">
        <f t="shared" si="49"/>
        <v>0</v>
      </c>
      <c r="M53" s="5"/>
    </row>
    <row r="54" spans="1:15" x14ac:dyDescent="0.25">
      <c r="A54" s="1" t="s">
        <v>16</v>
      </c>
      <c r="B54" s="1">
        <f t="shared" si="50"/>
        <v>0</v>
      </c>
      <c r="C54" s="1">
        <f t="shared" si="51"/>
        <v>0</v>
      </c>
      <c r="D54" s="1">
        <f t="shared" si="52"/>
        <v>0</v>
      </c>
      <c r="E54" s="1">
        <f t="shared" si="59"/>
        <v>0</v>
      </c>
      <c r="F54" s="1">
        <f t="shared" si="64"/>
        <v>0</v>
      </c>
      <c r="G54" s="1">
        <f t="shared" si="69"/>
        <v>0</v>
      </c>
      <c r="H54" s="1">
        <f t="shared" ref="H54:H57" si="73">_xlfn.IFS(AND(H39&gt;=$O$47,U39&lt;=$O$49 ),1,AND(H39&gt;=$O$48,U39&lt;=$O$49 ),0.5,TRUE,0)</f>
        <v>0</v>
      </c>
      <c r="I54" s="4"/>
      <c r="J54" s="1">
        <f t="shared" ref="J54" si="74">_xlfn.IFS(AND(J39&gt;=$O$47,W39&lt;=$O$49 ),1,AND(J39&gt;=$O$48,W39&lt;=$O$49 ),0.5,TRUE,0)</f>
        <v>0.5</v>
      </c>
      <c r="K54" s="1">
        <f t="shared" ref="K54" si="75">_xlfn.IFS(AND(K39&gt;=$O$47,X39&lt;=$O$49 ),1,AND(K39&gt;=$O$48,X39&lt;=$O$49 ),0.5,TRUE,0)</f>
        <v>0</v>
      </c>
      <c r="L54" s="1">
        <f t="shared" si="49"/>
        <v>0.5</v>
      </c>
      <c r="M54" s="5"/>
    </row>
    <row r="55" spans="1:15" x14ac:dyDescent="0.25">
      <c r="A55" s="1" t="s">
        <v>13</v>
      </c>
      <c r="B55" s="1">
        <f t="shared" si="50"/>
        <v>0</v>
      </c>
      <c r="C55" s="1">
        <f t="shared" si="51"/>
        <v>0</v>
      </c>
      <c r="D55" s="1">
        <f t="shared" si="52"/>
        <v>0</v>
      </c>
      <c r="E55" s="1">
        <f t="shared" si="59"/>
        <v>0</v>
      </c>
      <c r="F55" s="1">
        <f t="shared" si="64"/>
        <v>0</v>
      </c>
      <c r="G55" s="1">
        <f t="shared" si="69"/>
        <v>0</v>
      </c>
      <c r="H55" s="1">
        <f t="shared" si="73"/>
        <v>0</v>
      </c>
      <c r="I55" s="1">
        <f t="shared" ref="I55:I57" si="76">_xlfn.IFS(AND(I40&gt;=$O$47,V40&lt;=$O$49 ),1,AND(I40&gt;=$O$48,V40&lt;=$O$49 ),0.5,TRUE,0)</f>
        <v>0</v>
      </c>
      <c r="J55" s="4"/>
      <c r="K55" s="1">
        <f t="shared" si="49"/>
        <v>0</v>
      </c>
      <c r="L55" s="1">
        <f t="shared" si="49"/>
        <v>0</v>
      </c>
      <c r="M55" s="5"/>
    </row>
    <row r="56" spans="1:15" x14ac:dyDescent="0.25">
      <c r="A56" s="1" t="s">
        <v>14</v>
      </c>
      <c r="B56" s="1">
        <f t="shared" si="50"/>
        <v>0.5</v>
      </c>
      <c r="C56" s="1">
        <f t="shared" si="51"/>
        <v>1</v>
      </c>
      <c r="D56" s="1">
        <f t="shared" si="52"/>
        <v>0</v>
      </c>
      <c r="E56" s="1">
        <f t="shared" si="59"/>
        <v>0</v>
      </c>
      <c r="F56" s="1">
        <f t="shared" si="64"/>
        <v>0.5</v>
      </c>
      <c r="G56" s="1">
        <f t="shared" si="69"/>
        <v>0</v>
      </c>
      <c r="H56" s="1">
        <f t="shared" si="73"/>
        <v>0</v>
      </c>
      <c r="I56" s="1">
        <f t="shared" si="76"/>
        <v>0.5</v>
      </c>
      <c r="J56" s="1">
        <f t="shared" ref="J56:J57" si="77">_xlfn.IFS(AND(J41&gt;=$O$47,W41&lt;=$O$49 ),1,AND(J41&gt;=$O$48,W41&lt;=$O$49 ),0.5,TRUE,0)</f>
        <v>0</v>
      </c>
      <c r="K56" s="4"/>
      <c r="L56" s="1">
        <f t="shared" si="49"/>
        <v>0</v>
      </c>
      <c r="M56" s="5"/>
    </row>
    <row r="57" spans="1:15" x14ac:dyDescent="0.25">
      <c r="A57" s="1" t="s">
        <v>15</v>
      </c>
      <c r="B57" s="1">
        <f t="shared" si="50"/>
        <v>0</v>
      </c>
      <c r="C57" s="1">
        <f t="shared" si="51"/>
        <v>0.5</v>
      </c>
      <c r="D57" s="1">
        <f t="shared" si="52"/>
        <v>0</v>
      </c>
      <c r="E57" s="1">
        <f t="shared" si="59"/>
        <v>0.5</v>
      </c>
      <c r="F57" s="1">
        <f t="shared" si="64"/>
        <v>0</v>
      </c>
      <c r="G57" s="1">
        <f t="shared" si="69"/>
        <v>0</v>
      </c>
      <c r="H57" s="1">
        <f t="shared" si="73"/>
        <v>0</v>
      </c>
      <c r="I57" s="1">
        <f t="shared" si="76"/>
        <v>0</v>
      </c>
      <c r="J57" s="1">
        <f t="shared" si="77"/>
        <v>0</v>
      </c>
      <c r="K57" s="1">
        <f t="shared" ref="K57" si="78">_xlfn.IFS(AND(K42&gt;=$O$47,X42&lt;=$O$49 ),1,AND(K42&gt;=$O$48,X42&lt;=$O$49 ),0.5,TRUE,0)</f>
        <v>0.5</v>
      </c>
      <c r="L57" s="4"/>
      <c r="M57" s="5"/>
    </row>
    <row r="62" spans="1:15" x14ac:dyDescent="0.25">
      <c r="B62" t="s">
        <v>34</v>
      </c>
      <c r="C62" t="s">
        <v>35</v>
      </c>
      <c r="D62" t="s">
        <v>37</v>
      </c>
      <c r="E62" t="s">
        <v>36</v>
      </c>
      <c r="F62" t="s">
        <v>38</v>
      </c>
    </row>
    <row r="63" spans="1:15" x14ac:dyDescent="0.25">
      <c r="A63" s="1" t="s">
        <v>6</v>
      </c>
      <c r="B63">
        <v>6</v>
      </c>
      <c r="C63">
        <v>4</v>
      </c>
      <c r="D63">
        <v>3</v>
      </c>
      <c r="E63">
        <f>(B63+D63)/2</f>
        <v>4.5</v>
      </c>
      <c r="F63">
        <v>6</v>
      </c>
      <c r="G63" s="1" t="s">
        <v>6</v>
      </c>
    </row>
    <row r="64" spans="1:15" x14ac:dyDescent="0.25">
      <c r="A64" s="1" t="s">
        <v>7</v>
      </c>
      <c r="B64">
        <v>5</v>
      </c>
      <c r="C64">
        <v>2</v>
      </c>
      <c r="D64">
        <v>5</v>
      </c>
      <c r="E64">
        <f t="shared" ref="E64:E73" si="79">(B64+D64)/2</f>
        <v>5</v>
      </c>
      <c r="F64">
        <v>7</v>
      </c>
      <c r="G64" s="1" t="s">
        <v>7</v>
      </c>
    </row>
    <row r="65" spans="1:7" x14ac:dyDescent="0.25">
      <c r="A65" s="1" t="s">
        <v>8</v>
      </c>
      <c r="B65">
        <v>5</v>
      </c>
      <c r="C65">
        <v>7</v>
      </c>
      <c r="D65">
        <v>1</v>
      </c>
      <c r="E65">
        <f t="shared" si="79"/>
        <v>3</v>
      </c>
      <c r="F65">
        <v>3</v>
      </c>
      <c r="G65" s="1" t="s">
        <v>8</v>
      </c>
    </row>
    <row r="66" spans="1:7" x14ac:dyDescent="0.25">
      <c r="A66" s="1" t="s">
        <v>9</v>
      </c>
      <c r="B66">
        <v>6</v>
      </c>
      <c r="C66">
        <v>6</v>
      </c>
      <c r="D66">
        <v>2</v>
      </c>
      <c r="E66">
        <f t="shared" si="79"/>
        <v>4</v>
      </c>
      <c r="F66">
        <v>5</v>
      </c>
      <c r="G66" s="1" t="s">
        <v>9</v>
      </c>
    </row>
    <row r="67" spans="1:7" x14ac:dyDescent="0.25">
      <c r="A67" s="1" t="s">
        <v>10</v>
      </c>
      <c r="B67">
        <v>3</v>
      </c>
      <c r="C67">
        <v>5</v>
      </c>
      <c r="D67">
        <v>2</v>
      </c>
      <c r="E67">
        <f t="shared" si="79"/>
        <v>2.5</v>
      </c>
      <c r="F67">
        <v>2</v>
      </c>
      <c r="G67" s="1" t="s">
        <v>10</v>
      </c>
    </row>
    <row r="68" spans="1:7" x14ac:dyDescent="0.25">
      <c r="A68" s="1" t="s">
        <v>11</v>
      </c>
      <c r="B68">
        <v>3</v>
      </c>
      <c r="C68">
        <v>7</v>
      </c>
      <c r="D68">
        <v>1</v>
      </c>
      <c r="E68">
        <f t="shared" si="79"/>
        <v>2</v>
      </c>
      <c r="F68">
        <v>1</v>
      </c>
      <c r="G68" s="1" t="s">
        <v>11</v>
      </c>
    </row>
    <row r="69" spans="1:7" x14ac:dyDescent="0.25">
      <c r="A69" s="1" t="s">
        <v>12</v>
      </c>
      <c r="B69">
        <v>1</v>
      </c>
      <c r="C69">
        <v>2</v>
      </c>
      <c r="D69">
        <v>6</v>
      </c>
      <c r="E69">
        <f t="shared" si="79"/>
        <v>3.5</v>
      </c>
      <c r="F69">
        <v>4</v>
      </c>
      <c r="G69" s="1" t="s">
        <v>12</v>
      </c>
    </row>
    <row r="70" spans="1:7" x14ac:dyDescent="0.25">
      <c r="A70" s="1" t="s">
        <v>16</v>
      </c>
      <c r="B70">
        <v>4</v>
      </c>
      <c r="C70">
        <v>3</v>
      </c>
      <c r="D70">
        <v>5</v>
      </c>
      <c r="E70">
        <f t="shared" si="79"/>
        <v>4.5</v>
      </c>
      <c r="F70">
        <v>6</v>
      </c>
      <c r="G70" s="1" t="s">
        <v>16</v>
      </c>
    </row>
    <row r="71" spans="1:7" x14ac:dyDescent="0.25">
      <c r="A71" s="1" t="s">
        <v>13</v>
      </c>
      <c r="B71">
        <v>6</v>
      </c>
      <c r="C71">
        <v>1</v>
      </c>
      <c r="D71">
        <v>7</v>
      </c>
      <c r="E71">
        <f t="shared" si="79"/>
        <v>6.5</v>
      </c>
      <c r="F71">
        <v>8</v>
      </c>
      <c r="G71" s="1" t="s">
        <v>13</v>
      </c>
    </row>
    <row r="72" spans="1:7" x14ac:dyDescent="0.25">
      <c r="A72" s="1" t="s">
        <v>14</v>
      </c>
      <c r="B72">
        <v>2</v>
      </c>
      <c r="C72">
        <v>5</v>
      </c>
      <c r="D72">
        <v>3</v>
      </c>
      <c r="E72">
        <f t="shared" si="79"/>
        <v>2.5</v>
      </c>
      <c r="F72">
        <v>2</v>
      </c>
      <c r="G72" s="1" t="s">
        <v>14</v>
      </c>
    </row>
    <row r="73" spans="1:7" x14ac:dyDescent="0.25">
      <c r="A73" s="1" t="s">
        <v>15</v>
      </c>
      <c r="B73">
        <v>4</v>
      </c>
      <c r="C73">
        <v>7</v>
      </c>
      <c r="D73">
        <v>1</v>
      </c>
      <c r="E73">
        <f t="shared" si="79"/>
        <v>2.5</v>
      </c>
      <c r="F73">
        <v>2</v>
      </c>
      <c r="G73" s="1" t="s">
        <v>15</v>
      </c>
    </row>
  </sheetData>
  <conditionalFormatting sqref="B47:L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86AC-30B8-4CB5-9664-1DADB6B11FF4}">
  <dimension ref="A1:V55"/>
  <sheetViews>
    <sheetView tabSelected="1" topLeftCell="A39" workbookViewId="0">
      <selection activeCell="H53" sqref="H53"/>
    </sheetView>
  </sheetViews>
  <sheetFormatPr baseColWidth="10" defaultRowHeight="15" x14ac:dyDescent="0.25"/>
  <sheetData>
    <row r="1" spans="1:22" x14ac:dyDescent="0.25">
      <c r="A1" s="1" t="s">
        <v>39</v>
      </c>
      <c r="B1" s="1" t="s">
        <v>46</v>
      </c>
      <c r="C1" s="1" t="s">
        <v>47</v>
      </c>
      <c r="D1" s="1" t="s">
        <v>48</v>
      </c>
      <c r="E1" s="1" t="s">
        <v>49</v>
      </c>
      <c r="H1" s="3"/>
      <c r="I1" s="1" t="s">
        <v>1</v>
      </c>
      <c r="J1" s="1" t="s">
        <v>2</v>
      </c>
      <c r="K1" s="1" t="s">
        <v>3</v>
      </c>
      <c r="L1" s="1" t="s">
        <v>4</v>
      </c>
    </row>
    <row r="2" spans="1:22" x14ac:dyDescent="0.25">
      <c r="A2" s="1" t="s">
        <v>23</v>
      </c>
      <c r="B2" s="1">
        <v>6</v>
      </c>
      <c r="C2" s="1">
        <v>2</v>
      </c>
      <c r="D2" s="1">
        <v>5</v>
      </c>
      <c r="E2" s="1">
        <v>7</v>
      </c>
      <c r="H2" s="1" t="s">
        <v>21</v>
      </c>
      <c r="I2" s="1">
        <f xml:space="preserve"> MAX(B2:B9)</f>
        <v>7</v>
      </c>
      <c r="J2" s="1">
        <f t="shared" ref="J2:L2" si="0" xml:space="preserve"> MAX(C2:C9)</f>
        <v>7</v>
      </c>
      <c r="K2" s="1">
        <f t="shared" si="0"/>
        <v>5</v>
      </c>
      <c r="L2" s="1">
        <f t="shared" si="0"/>
        <v>8</v>
      </c>
    </row>
    <row r="3" spans="1:22" x14ac:dyDescent="0.25">
      <c r="A3" s="8" t="s">
        <v>24</v>
      </c>
      <c r="B3" s="8">
        <v>4</v>
      </c>
      <c r="C3" s="8">
        <v>3</v>
      </c>
      <c r="D3" s="8">
        <v>2</v>
      </c>
      <c r="E3" s="8">
        <v>5</v>
      </c>
      <c r="F3" t="s">
        <v>51</v>
      </c>
      <c r="H3" s="1" t="s">
        <v>22</v>
      </c>
      <c r="I3" s="1">
        <f>MIN(B2:B9)</f>
        <v>2</v>
      </c>
      <c r="J3" s="1">
        <f t="shared" ref="J3:L3" si="1">MIN(C2:C9)</f>
        <v>1</v>
      </c>
      <c r="K3" s="1">
        <f t="shared" si="1"/>
        <v>2</v>
      </c>
      <c r="L3" s="1">
        <f t="shared" si="1"/>
        <v>3</v>
      </c>
    </row>
    <row r="4" spans="1:22" x14ac:dyDescent="0.25">
      <c r="A4" s="1" t="s">
        <v>40</v>
      </c>
      <c r="B4" s="1">
        <v>6</v>
      </c>
      <c r="C4" s="1">
        <v>6</v>
      </c>
      <c r="D4" s="1">
        <v>4</v>
      </c>
      <c r="E4" s="1">
        <v>5</v>
      </c>
      <c r="H4" s="1" t="s">
        <v>23</v>
      </c>
      <c r="I4" s="1">
        <f xml:space="preserve">  10 / (  I2 - I3 )</f>
        <v>2</v>
      </c>
      <c r="J4" s="1">
        <f t="shared" ref="J4:K4" si="2" xml:space="preserve">  10 / (  J2 - J3 )</f>
        <v>1.6666666666666667</v>
      </c>
      <c r="K4" s="1">
        <f t="shared" si="2"/>
        <v>3.3333333333333335</v>
      </c>
      <c r="L4" s="1">
        <f xml:space="preserve">  10 / (  L2 - L3 )</f>
        <v>2</v>
      </c>
    </row>
    <row r="5" spans="1:22" x14ac:dyDescent="0.25">
      <c r="A5" s="1" t="s">
        <v>41</v>
      </c>
      <c r="B5" s="1">
        <v>3</v>
      </c>
      <c r="C5" s="1">
        <v>7</v>
      </c>
      <c r="D5" s="1">
        <v>5</v>
      </c>
      <c r="E5" s="1">
        <v>4</v>
      </c>
      <c r="H5" s="1" t="s">
        <v>24</v>
      </c>
      <c r="I5" s="1">
        <f xml:space="preserve"> - ( I4 * I3 )</f>
        <v>-4</v>
      </c>
      <c r="J5" s="1">
        <f t="shared" ref="J5:K5" si="3" xml:space="preserve"> - ( J4 * J3 )</f>
        <v>-1.6666666666666667</v>
      </c>
      <c r="K5" s="1">
        <f t="shared" si="3"/>
        <v>-6.666666666666667</v>
      </c>
      <c r="L5" s="1">
        <f xml:space="preserve"> - ( L4 * L3 )</f>
        <v>-6</v>
      </c>
    </row>
    <row r="6" spans="1:22" x14ac:dyDescent="0.25">
      <c r="A6" s="1" t="s">
        <v>42</v>
      </c>
      <c r="B6" s="1">
        <v>7</v>
      </c>
      <c r="C6" s="1">
        <v>1</v>
      </c>
      <c r="D6" s="1">
        <v>2</v>
      </c>
      <c r="E6" s="1">
        <v>8</v>
      </c>
      <c r="H6" s="7" t="s">
        <v>33</v>
      </c>
      <c r="I6" s="7">
        <v>1</v>
      </c>
      <c r="J6" s="7">
        <v>1</v>
      </c>
      <c r="K6" s="7">
        <v>1</v>
      </c>
      <c r="L6" s="7">
        <v>1</v>
      </c>
    </row>
    <row r="7" spans="1:22" x14ac:dyDescent="0.25">
      <c r="A7" s="8" t="s">
        <v>43</v>
      </c>
      <c r="B7" s="8">
        <v>2</v>
      </c>
      <c r="C7" s="8">
        <v>5</v>
      </c>
      <c r="D7" s="8">
        <v>3</v>
      </c>
      <c r="E7" s="8">
        <v>3</v>
      </c>
      <c r="F7" t="s">
        <v>50</v>
      </c>
    </row>
    <row r="8" spans="1:22" x14ac:dyDescent="0.25">
      <c r="A8" s="1" t="s">
        <v>44</v>
      </c>
      <c r="B8" s="1">
        <v>5</v>
      </c>
      <c r="C8" s="1">
        <v>4</v>
      </c>
      <c r="D8" s="1">
        <v>2</v>
      </c>
      <c r="E8" s="1">
        <v>6</v>
      </c>
    </row>
    <row r="9" spans="1:22" x14ac:dyDescent="0.25">
      <c r="A9" s="8" t="s">
        <v>45</v>
      </c>
      <c r="B9" s="8">
        <v>3</v>
      </c>
      <c r="C9" s="8">
        <v>7</v>
      </c>
      <c r="D9" s="8">
        <v>3</v>
      </c>
      <c r="E9" s="8">
        <v>4</v>
      </c>
      <c r="F9" t="s">
        <v>52</v>
      </c>
    </row>
    <row r="13" spans="1:22" x14ac:dyDescent="0.25">
      <c r="A13" t="s">
        <v>26</v>
      </c>
      <c r="N13" t="s">
        <v>27</v>
      </c>
    </row>
    <row r="14" spans="1:22" x14ac:dyDescent="0.25">
      <c r="A14" s="1" t="s">
        <v>20</v>
      </c>
      <c r="B14" s="1" t="s">
        <v>23</v>
      </c>
      <c r="C14" s="8" t="s">
        <v>24</v>
      </c>
      <c r="D14" s="9" t="s">
        <v>40</v>
      </c>
      <c r="E14" s="1" t="s">
        <v>41</v>
      </c>
      <c r="F14" s="1" t="s">
        <v>42</v>
      </c>
      <c r="G14" s="8" t="s">
        <v>43</v>
      </c>
      <c r="H14" s="1" t="s">
        <v>44</v>
      </c>
      <c r="I14" s="8" t="s">
        <v>45</v>
      </c>
      <c r="N14" s="1" t="s">
        <v>20</v>
      </c>
      <c r="O14" s="1" t="s">
        <v>23</v>
      </c>
      <c r="P14" s="8" t="s">
        <v>24</v>
      </c>
      <c r="Q14" s="1" t="s">
        <v>40</v>
      </c>
      <c r="R14" s="1" t="s">
        <v>41</v>
      </c>
      <c r="S14" s="1" t="s">
        <v>42</v>
      </c>
      <c r="T14" s="8" t="s">
        <v>43</v>
      </c>
      <c r="U14" s="1" t="s">
        <v>44</v>
      </c>
      <c r="V14" s="8" t="s">
        <v>45</v>
      </c>
    </row>
    <row r="15" spans="1:22" x14ac:dyDescent="0.25">
      <c r="A15" s="1" t="s">
        <v>23</v>
      </c>
      <c r="B15" s="4"/>
      <c r="C15" s="8">
        <f xml:space="preserve"> (IF($B2&gt;=$B$3,1,0)*$K$6 + IF($C2&gt;=$C$3,1,0) *$I$6+ IF($D2&gt;=$D$3,1,0) *$J$6+ IF($E2&gt;=$E$3,1,0) *$K$6) / SUM($I$6:$L$6)</f>
        <v>0.75</v>
      </c>
      <c r="D15" s="9">
        <f xml:space="preserve"> (IF($B2&gt;=$B$4,1,0)*$K$6 + IF($C2&gt;=$C$4,1,0) *$I$6+ IF($D2&gt;=$D$4,1,0) *$J$6+ IF($E2&gt;=$E$4,1,0) *$K$6) / SUM($I$6:$L$6)</f>
        <v>0.75</v>
      </c>
      <c r="E15" s="9">
        <f xml:space="preserve"> (IF($B2&gt;=$B$5,1,0)*$K$6 + IF($C2&gt;=$C$5,1,0) *$I$6+ IF($D2&gt;=$D$5,1,0) *$J$6+ IF($E2&gt;=$E$5,1,0) *$K$6) / SUM($I$6:$L$6)</f>
        <v>0.75</v>
      </c>
      <c r="F15" s="1">
        <f xml:space="preserve"> (IF($B2&gt;=$B$6,1,0)*$K$6 + IF($C2&gt;=$C$6,1,0) *$I$6+ IF($D2&gt;=$D$6,1,0) *$J$6+ IF($E2&gt;=$E$6,1,0) *$K$6) / SUM($I$6:$L$6)</f>
        <v>0.5</v>
      </c>
      <c r="G15" s="8">
        <f xml:space="preserve"> (IF($B2&gt;=$B$7,1,0)*$K$6 + IF($C2&gt;=$C$7,1,0) *$I$6+ IF($D2&gt;=$D$7,1,0) *$J$6+ IF($E2&gt;=$E$7,1,0) *$K$6) / SUM($I$6:$L$6)</f>
        <v>0.75</v>
      </c>
      <c r="H15" s="1">
        <f xml:space="preserve"> (IF($B2&gt;=$B$8,1,0)*$K$6 + IF($C2&gt;=$C$8,1,0) *$I$6+ IF($D2&gt;=$D$8,1,0) *$J$6+ IF($E2&gt;=$E$8,1,0) *$K$6) / SUM($I$6:$L$6)</f>
        <v>0.75</v>
      </c>
      <c r="I15" s="8">
        <f xml:space="preserve"> (IF($B2&gt;=$B$9,1,0)*$K$6 + IF($C2&gt;=$C$9,1,0) *$I$6+ IF($D2&gt;=$D$9,1,0) *$J$6+ IF($E2&gt;=$E$9,1,0) *$K$6) / SUM($I$6:$L$6)</f>
        <v>0.75</v>
      </c>
      <c r="N15" s="1" t="s">
        <v>23</v>
      </c>
      <c r="O15" s="4"/>
      <c r="P15" s="8">
        <f xml:space="preserve"> MAX($B2-$B$3,$C2-$C$3,$D2-$D$3,$E2-$E$3,0)/10</f>
        <v>0.3</v>
      </c>
      <c r="Q15" s="1">
        <f xml:space="preserve"> MAX($B2-$B$4,$C2-$C$4,$D2-$D$4,$E2-$E$4,0)/10</f>
        <v>0.2</v>
      </c>
      <c r="R15" s="1">
        <f xml:space="preserve"> MAX($B2-$B$5,$C2-$C$5,$D2-$D$5,$E2-$E$5,0)/10</f>
        <v>0.3</v>
      </c>
      <c r="S15" s="1">
        <f xml:space="preserve"> MAX($B2-$B$6,$C2-$C$6,$D2-$D$6,$E2-$E$6,0)/10</f>
        <v>0.3</v>
      </c>
      <c r="T15" s="8">
        <f xml:space="preserve"> MAX($B2-$B$7,$C2-$C$7,$D2-$D$7,$E2-$E$7,0)/10</f>
        <v>0.4</v>
      </c>
      <c r="U15" s="1">
        <f xml:space="preserve"> MAX($B2-$B$8,$C2-$C$8,$D2-$D$8,$E2-$E$8,0)/10</f>
        <v>0.3</v>
      </c>
      <c r="V15" s="8">
        <f xml:space="preserve"> MAX($B2-$B$9,$C2-$C$9,$D2-$D$9,$E2-$E$9,0)/10</f>
        <v>0.3</v>
      </c>
    </row>
    <row r="16" spans="1:22" x14ac:dyDescent="0.25">
      <c r="A16" s="8" t="s">
        <v>24</v>
      </c>
      <c r="B16" s="8">
        <f xml:space="preserve"> (IF($B3&gt;=$B$2,1,0)*$K$6 + IF($C3&gt;=$C$2,1,0) *$I$6+ IF($D3&gt;=$D$2,1,0) *$J$6+ IF($E3&gt;=$E$2,1,0) *$K$6) / SUM($I$6:$L$6)</f>
        <v>0.25</v>
      </c>
      <c r="C16" s="4"/>
      <c r="D16" s="8">
        <f xml:space="preserve"> (IF($B3&gt;=$B$4,1,0)*$K$6 + IF($C3&gt;=$C$4,1,0) *$I$6+ IF($D3&gt;=$D$4,1,0) *$J$6+ IF($E3&gt;=$E$4,1,0) *$K$6) / SUM($I$6:$L$6)</f>
        <v>0.25</v>
      </c>
      <c r="E16" s="8">
        <f t="shared" ref="E16" si="4" xml:space="preserve"> (IF($B3&gt;=$B$5,1,0)*$K$6 + IF($C3&gt;=$C$5,1,0) *$I$6+ IF($D3&gt;=$D$5,1,0) *$J$6+ IF($E3&gt;=$E$5,1,0) *$K$6) / SUM($I$6:$L$6)</f>
        <v>0.5</v>
      </c>
      <c r="F16" s="8">
        <f t="shared" ref="F16:F18" si="5" xml:space="preserve"> (IF($B3&gt;=$B$6,1,0)*$K$6 + IF($C3&gt;=$C$6,1,0) *$I$6+ IF($D3&gt;=$D$6,1,0) *$J$6+ IF($E3&gt;=$E$6,1,0) *$K$6) / SUM($I$6:$L$6)</f>
        <v>0.5</v>
      </c>
      <c r="G16" s="8">
        <f t="shared" ref="G16:G19" si="6" xml:space="preserve"> (IF($B3&gt;=$B$7,1,0)*$K$6 + IF($C3&gt;=$C$7,1,0) *$I$6+ IF($D3&gt;=$D$7,1,0) *$J$6+ IF($E3&gt;=$E$7,1,0) *$K$6) / SUM($I$6:$L$6)</f>
        <v>0.5</v>
      </c>
      <c r="H16" s="8">
        <f t="shared" ref="H16:H20" si="7" xml:space="preserve"> (IF($B3&gt;=$B$8,1,0)*$K$6 + IF($C3&gt;=$C$8,1,0) *$I$6+ IF($D3&gt;=$D$8,1,0) *$J$6+ IF($E3&gt;=$E$8,1,0) *$K$6) / SUM($I$6:$L$6)</f>
        <v>0.25</v>
      </c>
      <c r="I16" s="8">
        <f t="shared" ref="I16:I21" si="8" xml:space="preserve"> (IF($B3&gt;=$B$9,1,0)*$K$6 + IF($C3&gt;=$C$9,1,0) *$I$6+ IF($D3&gt;=$D$9,1,0) *$J$6+ IF($E3&gt;=$E$9,1,0) *$K$6) / SUM($I$6:$L$6)</f>
        <v>0.5</v>
      </c>
      <c r="N16" s="8" t="s">
        <v>24</v>
      </c>
      <c r="O16" s="8">
        <f xml:space="preserve"> MAX($B3-$B$2,$C3-$C$2,$D3-$D$2,$E3-$E$2,0)/10</f>
        <v>0.1</v>
      </c>
      <c r="P16" s="4"/>
      <c r="Q16" s="8">
        <f xml:space="preserve"> MAX($B3-$B$4,$C3-$C$4,$D3-$D$4,$E3-$E$4,0)/10</f>
        <v>0</v>
      </c>
      <c r="R16" s="8">
        <f t="shared" ref="R16" si="9" xml:space="preserve"> MAX($B3-$B$5,$C3-$C$5,$D3-$D$5,$E3-$E$5,0)/10</f>
        <v>0.1</v>
      </c>
      <c r="S16" s="8">
        <f t="shared" ref="S16:S18" si="10" xml:space="preserve"> MAX($B3-$B$6,$C3-$C$6,$D3-$D$6,$E3-$E$6,0)/10</f>
        <v>0.2</v>
      </c>
      <c r="T16" s="8">
        <f t="shared" ref="T16:T19" si="11" xml:space="preserve"> MAX($B3-$B$7,$C3-$C$7,$D3-$D$7,$E3-$E$7,0)/10</f>
        <v>0.2</v>
      </c>
      <c r="U16" s="8">
        <f t="shared" ref="U16:U20" si="12" xml:space="preserve"> MAX($B3-$B$8,$C3-$C$8,$D3-$D$8,$E3-$E$8,0)/10</f>
        <v>0</v>
      </c>
      <c r="V16" s="8">
        <f t="shared" ref="V16:V21" si="13" xml:space="preserve"> MAX($B3-$B$9,$C3-$C$9,$D3-$D$9,$E3-$E$9,0)/10</f>
        <v>0.1</v>
      </c>
    </row>
    <row r="17" spans="1:22" x14ac:dyDescent="0.25">
      <c r="A17" s="9" t="s">
        <v>40</v>
      </c>
      <c r="B17" s="9">
        <f xml:space="preserve"> (IF($B4&gt;=$B$2,1,0)*$K$6 + IF($C4&gt;=$C$2,1,0) *$I$6+ IF($D4&gt;=$D$2,1,0) *$J$6+ IF($E4&gt;=$E$2,1,0) *$K$6) / SUM($I$6:$L$6)</f>
        <v>0.5</v>
      </c>
      <c r="C17" s="8">
        <f xml:space="preserve"> (IF($B4&gt;=$B$3,1,0)*$K$6 + IF($C4&gt;=$C$3,1,0) *$I$6+ IF($D4&gt;=$D$3,1,0) *$J$6+ IF($E4&gt;=$E$3,1,0) *$K$6) / SUM($I$6:$L$6)</f>
        <v>1</v>
      </c>
      <c r="D17" s="4"/>
      <c r="E17" s="9">
        <f xml:space="preserve"> (IF($B4&gt;=$B$5,1,0)*$K$6 + IF($C4&gt;=$C$5,1,0) *$I$6+ IF($D4&gt;=$D$5,1,0) *$J$6+ IF($E4&gt;=$E$5,1,0) *$K$6) / SUM($I$6:$L$6)</f>
        <v>0.5</v>
      </c>
      <c r="F17" s="9">
        <f xml:space="preserve"> (IF($B4&gt;=$B$6,1,0)*$K$6 + IF($C4&gt;=$C$6,1,0) *$I$6+ IF($D4&gt;=$D$6,1,0) *$J$6+ IF($E4&gt;=$E$6,1,0) *$K$6) / SUM($I$6:$L$6)</f>
        <v>0.5</v>
      </c>
      <c r="G17" s="8">
        <f t="shared" si="6"/>
        <v>1</v>
      </c>
      <c r="H17" s="9">
        <f xml:space="preserve"> (IF($B4&gt;=$B$8,1,0)*$K$6 + IF($C4&gt;=$C$8,1,0) *$I$6+ IF($D4&gt;=$D$8,1,0) *$J$6+ IF($E4&gt;=$E$8,1,0) *$K$6) / SUM($I$6:$L$6)</f>
        <v>0.75</v>
      </c>
      <c r="I17" s="8">
        <f t="shared" si="8"/>
        <v>0.75</v>
      </c>
      <c r="N17" s="1" t="s">
        <v>40</v>
      </c>
      <c r="O17" s="1">
        <f xml:space="preserve"> MAX($B4-$B$2,$C4-$C$2,$D4-$D$2,$E4-$E$2,0)/10</f>
        <v>0.4</v>
      </c>
      <c r="P17" s="8">
        <f xml:space="preserve"> MAX($B4-$B$3,$C4-$C$3,$D4-$D$3,$E4-$E$3,0)/10</f>
        <v>0.3</v>
      </c>
      <c r="Q17" s="4"/>
      <c r="R17" s="1">
        <f xml:space="preserve"> MAX($B4-$B$5,$C4-$C$5,$D4-$D$5,$E4-$E$5,0)/10</f>
        <v>0.3</v>
      </c>
      <c r="S17" s="1">
        <f xml:space="preserve"> MAX($B4-$B$6,$C4-$C$6,$D4-$D$6,$E4-$E$6,0)/10</f>
        <v>0.5</v>
      </c>
      <c r="T17" s="8">
        <f t="shared" si="11"/>
        <v>0.4</v>
      </c>
      <c r="U17" s="1">
        <f xml:space="preserve"> MAX($B4-$B$8,$C4-$C$8,$D4-$D$8,$E4-$E$8,0)/10</f>
        <v>0.2</v>
      </c>
      <c r="V17" s="8">
        <f t="shared" si="13"/>
        <v>0.3</v>
      </c>
    </row>
    <row r="18" spans="1:22" x14ac:dyDescent="0.25">
      <c r="A18" s="1" t="s">
        <v>41</v>
      </c>
      <c r="B18" s="1">
        <f t="shared" ref="B18:B22" si="14" xml:space="preserve"> (IF($B5&gt;=$B$2,1,0)*$K$6 + IF($C5&gt;=$C$2,1,0) *$I$6+ IF($D5&gt;=$D$2,1,0) *$J$6+ IF($E5&gt;=$E$2,1,0) *$K$6) / SUM($I$6:$L$6)</f>
        <v>0.5</v>
      </c>
      <c r="C18" s="8">
        <f t="shared" ref="C18:C22" si="15" xml:space="preserve"> (IF($B5&gt;=$B$3,1,0)*$K$6 + IF($C5&gt;=$C$3,1,0) *$I$6+ IF($D5&gt;=$D$3,1,0) *$J$6+ IF($E5&gt;=$E$3,1,0) *$K$6) / SUM($I$6:$L$6)</f>
        <v>0.5</v>
      </c>
      <c r="D18" s="9">
        <f xml:space="preserve"> (IF($B5&gt;=$B$4,1,0)*$K$6 + IF($C5&gt;=$C$4,1,0) *$I$6+ IF($D5&gt;=$D$4,1,0) *$J$6+ IF($E5&gt;=$E$4,1,0) *$K$6) / SUM($I$6:$L$6)</f>
        <v>0.5</v>
      </c>
      <c r="E18" s="4"/>
      <c r="F18" s="1">
        <f t="shared" si="5"/>
        <v>0.5</v>
      </c>
      <c r="G18" s="8">
        <f t="shared" si="6"/>
        <v>1</v>
      </c>
      <c r="H18" s="1">
        <f t="shared" si="7"/>
        <v>0.5</v>
      </c>
      <c r="I18" s="8">
        <f t="shared" si="8"/>
        <v>1</v>
      </c>
      <c r="N18" s="1" t="s">
        <v>41</v>
      </c>
      <c r="O18" s="1">
        <f t="shared" ref="O18:O22" si="16" xml:space="preserve"> MAX($B5-$B$2,$C5-$C$2,$D5-$D$2,$E5-$E$2,0)/10</f>
        <v>0.5</v>
      </c>
      <c r="P18" s="8">
        <f t="shared" ref="P18:P22" si="17" xml:space="preserve"> MAX($B5-$B$3,$C5-$C$3,$D5-$D$3,$E5-$E$3,0)/10</f>
        <v>0.4</v>
      </c>
      <c r="Q18" s="1">
        <f xml:space="preserve"> MAX($B5-$B$4,$C5-$C$4,$D5-$D$4,$E5-$E$4,0)/10</f>
        <v>0.1</v>
      </c>
      <c r="R18" s="4"/>
      <c r="S18" s="1">
        <f t="shared" si="10"/>
        <v>0.6</v>
      </c>
      <c r="T18" s="8">
        <f t="shared" si="11"/>
        <v>0.2</v>
      </c>
      <c r="U18" s="1">
        <f t="shared" si="12"/>
        <v>0.3</v>
      </c>
      <c r="V18" s="8">
        <f t="shared" si="13"/>
        <v>0.2</v>
      </c>
    </row>
    <row r="19" spans="1:22" x14ac:dyDescent="0.25">
      <c r="A19" s="1" t="s">
        <v>42</v>
      </c>
      <c r="B19" s="1">
        <f t="shared" si="14"/>
        <v>0.5</v>
      </c>
      <c r="C19" s="8">
        <f t="shared" si="15"/>
        <v>0.75</v>
      </c>
      <c r="D19" s="9">
        <f xml:space="preserve"> (IF($B6&gt;=$B$4,1,0)*$K$6 + IF($C6&gt;=$C$4,1,0) *$I$6+ IF($D6&gt;=$D$4,1,0) *$J$6+ IF($E6&gt;=$E$4,1,0) *$K$6) / SUM($I$6:$L$6)</f>
        <v>0.5</v>
      </c>
      <c r="E19" s="1">
        <f xml:space="preserve"> (IF($B6&gt;=$B$5,1,0)*$K$6 + IF($C6&gt;=$C$5,1,0) *$I$6+ IF($D6&gt;=$D$5,1,0) *$J$6+ IF($E6&gt;=$E$5,1,0) *$K$6) / SUM($I$6:$L$6)</f>
        <v>0.5</v>
      </c>
      <c r="F19" s="4"/>
      <c r="G19" s="8">
        <f t="shared" si="6"/>
        <v>0.5</v>
      </c>
      <c r="H19" s="1">
        <f t="shared" si="7"/>
        <v>0.75</v>
      </c>
      <c r="I19" s="8">
        <f t="shared" si="8"/>
        <v>0.5</v>
      </c>
      <c r="N19" s="1" t="s">
        <v>42</v>
      </c>
      <c r="O19" s="1">
        <f t="shared" si="16"/>
        <v>0.1</v>
      </c>
      <c r="P19" s="8">
        <f t="shared" si="17"/>
        <v>0.3</v>
      </c>
      <c r="Q19" s="1">
        <f xml:space="preserve"> MAX($B6-$B$4,$C6-$C$4,$D6-$D$4,$E6-$E$4,0)/10</f>
        <v>0.3</v>
      </c>
      <c r="R19" s="1">
        <f xml:space="preserve"> MAX($B6-$B$5,$C6-$C$5,$D6-$D$5,$E6-$E$5,0)/10</f>
        <v>0.4</v>
      </c>
      <c r="S19" s="4"/>
      <c r="T19" s="8">
        <f t="shared" si="11"/>
        <v>0.5</v>
      </c>
      <c r="U19" s="1">
        <f t="shared" si="12"/>
        <v>0.2</v>
      </c>
      <c r="V19" s="8">
        <f t="shared" si="13"/>
        <v>0.4</v>
      </c>
    </row>
    <row r="20" spans="1:22" x14ac:dyDescent="0.25">
      <c r="A20" s="8" t="s">
        <v>43</v>
      </c>
      <c r="B20" s="8">
        <f t="shared" si="14"/>
        <v>0.25</v>
      </c>
      <c r="C20" s="8">
        <f t="shared" si="15"/>
        <v>0.5</v>
      </c>
      <c r="D20" s="8">
        <f t="shared" ref="D20:D22" si="18" xml:space="preserve"> (IF($B7&gt;=$B$4,1,0)*$K$6 + IF($C7&gt;=$C$4,1,0) *$I$6+ IF($D7&gt;=$D$4,1,0) *$J$6+ IF($E7&gt;=$E$4,1,0) *$K$6) / SUM($I$6:$L$6)</f>
        <v>0</v>
      </c>
      <c r="E20" s="8">
        <f t="shared" ref="E20:E22" si="19" xml:space="preserve"> (IF($B7&gt;=$B$5,1,0)*$K$6 + IF($C7&gt;=$C$5,1,0) *$I$6+ IF($D7&gt;=$D$5,1,0) *$J$6+ IF($E7&gt;=$E$5,1,0) *$K$6) / SUM($I$6:$L$6)</f>
        <v>0</v>
      </c>
      <c r="F20" s="8">
        <f xml:space="preserve"> (IF($B7&gt;=$B$6,1,0)*$K$6 + IF($C7&gt;=$C$6,1,0) *$I$6+ IF($D7&gt;=$D$6,1,0) *$J$6+ IF($E7&gt;=$E$6,1,0) *$K$6) / SUM($I$6:$L$6)</f>
        <v>0.5</v>
      </c>
      <c r="G20" s="4"/>
      <c r="H20" s="8">
        <f t="shared" si="7"/>
        <v>0.5</v>
      </c>
      <c r="I20" s="8">
        <f t="shared" si="8"/>
        <v>0.25</v>
      </c>
      <c r="N20" s="8" t="s">
        <v>43</v>
      </c>
      <c r="O20" s="8">
        <f t="shared" si="16"/>
        <v>0.3</v>
      </c>
      <c r="P20" s="8">
        <f t="shared" si="17"/>
        <v>0.2</v>
      </c>
      <c r="Q20" s="8">
        <f t="shared" ref="Q20:Q22" si="20" xml:space="preserve"> MAX($B7-$B$4,$C7-$C$4,$D7-$D$4,$E7-$E$4,0)/10</f>
        <v>0</v>
      </c>
      <c r="R20" s="8">
        <f t="shared" ref="R20:R22" si="21" xml:space="preserve"> MAX($B7-$B$5,$C7-$C$5,$D7-$D$5,$E7-$E$5,0)/10</f>
        <v>0</v>
      </c>
      <c r="S20" s="8">
        <f xml:space="preserve"> MAX($B7-$B$6,$C7-$C$6,$D7-$D$6,$E7-$E$6,0)/10</f>
        <v>0.4</v>
      </c>
      <c r="T20" s="4"/>
      <c r="U20" s="1">
        <f t="shared" si="12"/>
        <v>0.1</v>
      </c>
      <c r="V20" s="8">
        <f t="shared" si="13"/>
        <v>0</v>
      </c>
    </row>
    <row r="21" spans="1:22" x14ac:dyDescent="0.25">
      <c r="A21" s="1" t="s">
        <v>44</v>
      </c>
      <c r="B21" s="1">
        <f xml:space="preserve"> (IF($B8&gt;=$B$2,1,0)*$K$6 + IF($C8&gt;=$C$2,1,0) *$I$6+ IF($D8&gt;=$D$2,1,0) *$J$6+ IF($E8&gt;=$E$2,1,0) *$K$6) / SUM($I$6:$L$6)</f>
        <v>0.25</v>
      </c>
      <c r="C21" s="8">
        <f t="shared" si="15"/>
        <v>1</v>
      </c>
      <c r="D21" s="9">
        <f xml:space="preserve"> (IF($B8&gt;=$B$4,1,0)*$K$6 + IF($C8&gt;=$C$4,1,0) *$I$6+ IF($D8&gt;=$D$4,1,0) *$J$6+ IF($E8&gt;=$E$4,1,0) *$K$6) / SUM($I$6:$L$6)</f>
        <v>0.25</v>
      </c>
      <c r="E21" s="1">
        <f xml:space="preserve"> (IF($B8&gt;=$B$5,1,0)*$K$6 + IF($C8&gt;=$C$5,1,0) *$I$6+ IF($D8&gt;=$D$5,1,0) *$J$6+ IF($E8&gt;=$E$5,1,0) *$K$6) / SUM($I$6:$L$6)</f>
        <v>0.5</v>
      </c>
      <c r="F21" s="1">
        <f xml:space="preserve"> (IF($B8&gt;=$B$6,1,0)*$K$6 + IF($C8&gt;=$C$6,1,0) *$I$6+ IF($D8&gt;=$D$6,1,0) *$J$6+ IF($E8&gt;=$E$6,1,0) *$K$6) / SUM($I$6:$L$6)</f>
        <v>0.5</v>
      </c>
      <c r="G21" s="8">
        <f xml:space="preserve"> (IF($B8&gt;=$B$7,1,0)*$K$6 + IF($C8&gt;=$C$7,1,0) *$I$6+ IF($D8&gt;=$D$7,1,0) *$J$6+ IF($E8&gt;=$E$7,1,0) *$K$6) / SUM($I$6:$L$6)</f>
        <v>0.5</v>
      </c>
      <c r="H21" s="4"/>
      <c r="I21" s="8">
        <f t="shared" si="8"/>
        <v>0.5</v>
      </c>
      <c r="N21" s="1" t="s">
        <v>44</v>
      </c>
      <c r="O21" s="1">
        <f xml:space="preserve"> MAX($B8-$B$2,$C8-$C$2,$D8-$D$2,$E8-$E$2,0)/10</f>
        <v>0.2</v>
      </c>
      <c r="P21" s="8">
        <f t="shared" si="17"/>
        <v>0.1</v>
      </c>
      <c r="Q21" s="1">
        <f xml:space="preserve"> MAX($B8-$B$4,$C8-$C$4,$D8-$D$4,$E8-$E$4,0)/10</f>
        <v>0.1</v>
      </c>
      <c r="R21" s="1">
        <f xml:space="preserve"> MAX($B8-$B$5,$C8-$C$5,$D8-$D$5,$E8-$E$5,0)/10</f>
        <v>0.2</v>
      </c>
      <c r="S21" s="1">
        <f xml:space="preserve"> MAX($B8-$B$6,$C8-$C$6,$D8-$D$6,$E8-$E$6,0)/10</f>
        <v>0.3</v>
      </c>
      <c r="T21" s="8">
        <f xml:space="preserve"> MAX($B8-$B$7,$C8-$C$7,$D8-$D$7,$E8-$E$7,0)/10</f>
        <v>0.3</v>
      </c>
      <c r="U21" s="4"/>
      <c r="V21" s="8">
        <f t="shared" si="13"/>
        <v>0.2</v>
      </c>
    </row>
    <row r="22" spans="1:22" x14ac:dyDescent="0.25">
      <c r="A22" s="8" t="s">
        <v>45</v>
      </c>
      <c r="B22" s="8">
        <f t="shared" si="14"/>
        <v>0.25</v>
      </c>
      <c r="C22" s="8">
        <f t="shared" si="15"/>
        <v>0.5</v>
      </c>
      <c r="D22" s="8">
        <f t="shared" si="18"/>
        <v>0.25</v>
      </c>
      <c r="E22" s="8">
        <f t="shared" si="19"/>
        <v>0.75</v>
      </c>
      <c r="F22" s="8">
        <f t="shared" ref="F22" si="22" xml:space="preserve"> (IF($B9&gt;=$B$6,1,0)*$K$6 + IF($C9&gt;=$C$6,1,0) *$I$6+ IF($D9&gt;=$D$6,1,0) *$J$6+ IF($E9&gt;=$E$6,1,0) *$K$6) / SUM($I$6:$L$6)</f>
        <v>0.5</v>
      </c>
      <c r="G22" s="8">
        <f xml:space="preserve"> (IF($B9&gt;=$B$7,1,0)*$K$6 + IF($C9&gt;=$C$7,1,0) *$I$6+ IF($D9&gt;=$D$7,1,0) *$J$6+ IF($E9&gt;=$E$7,1,0) *$K$6) / SUM($I$6:$L$6)</f>
        <v>1</v>
      </c>
      <c r="H22" s="8">
        <f xml:space="preserve"> (IF($B9&gt;=$B$8,1,0)*$K$6 + IF($C9&gt;=$C$8,1,0) *$I$6+ IF($D9&gt;=$D$8,1,0) *$J$6+ IF($E9&gt;=$E$8,1,0) *$K$6) / SUM($I$6:$L$6)</f>
        <v>0.5</v>
      </c>
      <c r="I22" s="4"/>
      <c r="N22" s="8" t="s">
        <v>45</v>
      </c>
      <c r="O22" s="8">
        <f t="shared" si="16"/>
        <v>0.5</v>
      </c>
      <c r="P22" s="8">
        <f t="shared" si="17"/>
        <v>0.4</v>
      </c>
      <c r="Q22" s="8">
        <f t="shared" si="20"/>
        <v>0.1</v>
      </c>
      <c r="R22" s="8">
        <f t="shared" si="21"/>
        <v>0</v>
      </c>
      <c r="S22" s="8">
        <f t="shared" ref="S22" si="23" xml:space="preserve"> MAX($B9-$B$6,$C9-$C$6,$D9-$D$6,$E9-$E$6,0)/10</f>
        <v>0.6</v>
      </c>
      <c r="T22" s="8">
        <f xml:space="preserve"> MAX($B9-$B$7,$C9-$C$7,$D9-$D$7,$E9-$E$7,0)/10</f>
        <v>0.2</v>
      </c>
      <c r="U22" s="8">
        <f xml:space="preserve"> MAX($B9-$B$8,$C9-$C$8,$D9-$D$8,$E9-$E$8,0)/10</f>
        <v>0.3</v>
      </c>
      <c r="V22" s="4"/>
    </row>
    <row r="25" spans="1:22" ht="14.25" customHeight="1" x14ac:dyDescent="0.25">
      <c r="A25" t="s">
        <v>53</v>
      </c>
      <c r="B25" s="1" t="s">
        <v>23</v>
      </c>
      <c r="C25" s="9" t="s">
        <v>40</v>
      </c>
      <c r="D25" s="1" t="s">
        <v>41</v>
      </c>
      <c r="E25" s="1" t="s">
        <v>42</v>
      </c>
      <c r="F25" s="1" t="s">
        <v>44</v>
      </c>
      <c r="N25" t="s">
        <v>53</v>
      </c>
      <c r="O25" s="1" t="s">
        <v>23</v>
      </c>
      <c r="P25" s="9" t="s">
        <v>40</v>
      </c>
      <c r="Q25" s="1" t="s">
        <v>41</v>
      </c>
      <c r="R25" s="1" t="s">
        <v>42</v>
      </c>
      <c r="S25" s="1" t="s">
        <v>44</v>
      </c>
    </row>
    <row r="26" spans="1:22" x14ac:dyDescent="0.25">
      <c r="A26" s="1" t="s">
        <v>23</v>
      </c>
      <c r="B26" s="4"/>
      <c r="C26" s="1">
        <f xml:space="preserve"> (IF($B2&gt;=$B$4,1,0)*$K$6 + IF($C2&gt;=$C$4,1,0) *$I$6+ IF($D2&gt;=$D$4,1,0) *$J$6+ IF($E2&gt;=$E$4,1,0) *$K$6) / SUM($I$6:$L$6)</f>
        <v>0.75</v>
      </c>
      <c r="D26" s="1">
        <f xml:space="preserve"> (IF($B2&gt;=$B$5,1,0)*$K$6 + IF($C2&gt;=$C$5,1,0) *$I$6+ IF($D2&gt;=$D$5,1,0) *$J$6+ IF($E2&gt;=$E$5,1,0) *$K$6) / SUM($I$6:$L$6)</f>
        <v>0.75</v>
      </c>
      <c r="E26" s="1">
        <f xml:space="preserve"> (IF($B2&gt;=$B$6,1,0)*$K$6 + IF($C2&gt;=$C$6,1,0) *$I$6+ IF($D2&gt;=$D$6,1,0) *$J$6+ IF($E2&gt;=$E$6,1,0) *$K$6) / SUM($I$6:$L$6)</f>
        <v>0.5</v>
      </c>
      <c r="F26" s="1">
        <f xml:space="preserve"> (IF($B2&gt;=$B$8,1,0)*$K$6 + IF($C2&gt;=$C$8,1,0) *$I$6+ IF($D2&gt;=$D$8,1,0) *$J$6+ IF($E2&gt;=$E$8,1,0) *$K$6) / SUM($I$6:$L$6)</f>
        <v>0.75</v>
      </c>
      <c r="N26" s="1" t="s">
        <v>23</v>
      </c>
      <c r="O26" s="4"/>
      <c r="P26" s="1">
        <f xml:space="preserve"> MAX($B2-$B$4,$C2-$C$4,$D2-$D$4,$E2-$E$4,0)/10</f>
        <v>0.2</v>
      </c>
      <c r="Q26" s="1">
        <f xml:space="preserve"> MAX($B2-$B$5,$C2-$C$5,$D2-$D$5,$E2-$E$5,0)/10</f>
        <v>0.3</v>
      </c>
      <c r="R26" s="1">
        <f xml:space="preserve"> MAX($B2-$B$6,$C2-$C$6,$D2-$D$6,$E2-$E$6,0)/10</f>
        <v>0.3</v>
      </c>
      <c r="S26" s="1">
        <f xml:space="preserve"> MAX($B2-$B$8,$C2-$C$8,$D2-$D$8,$E2-$E$8,0)/10</f>
        <v>0.3</v>
      </c>
    </row>
    <row r="27" spans="1:22" x14ac:dyDescent="0.25">
      <c r="A27" s="9" t="s">
        <v>40</v>
      </c>
      <c r="B27" s="1">
        <f xml:space="preserve"> (IF($B4&gt;=$B$2,1,0)*$K$6 + IF($C4&gt;=$C$2,1,0) *$I$6+ IF($D4&gt;=$D$2,1,0) *$J$6+ IF($E4&gt;=$E$2,1,0) *$K$6) / SUM($I$6:$L$6)</f>
        <v>0.5</v>
      </c>
      <c r="C27" s="4"/>
      <c r="D27" s="1">
        <f xml:space="preserve"> (IF($B4&gt;=$B$5,1,0)*$K$6 + IF($C4&gt;=$C$5,1,0) *$I$6+ IF($D4&gt;=$D$5,1,0) *$J$6+ IF($E4&gt;=$E$5,1,0) *$K$6) / SUM($I$6:$L$6)</f>
        <v>0.5</v>
      </c>
      <c r="E27" s="1">
        <f xml:space="preserve"> (IF($B4&gt;=$B$6,1,0)*$K$6 + IF($C4&gt;=$C$6,1,0) *$I$6+ IF($D4&gt;=$D$6,1,0) *$J$6+ IF($E4&gt;=$E$6,1,0) *$K$6) / SUM($I$6:$L$6)</f>
        <v>0.5</v>
      </c>
      <c r="F27" s="1">
        <f xml:space="preserve"> (IF($B4&gt;=$B$8,1,0)*$K$6 + IF($C4&gt;=$C$8,1,0) *$I$6+ IF($D4&gt;=$D$8,1,0) *$J$6+ IF($E4&gt;=$E$8,1,0) *$K$6) / SUM($I$6:$L$6)</f>
        <v>0.75</v>
      </c>
      <c r="N27" s="9" t="s">
        <v>40</v>
      </c>
      <c r="O27" s="1">
        <f xml:space="preserve"> MAX($B4-$B$2,$C4-$C$2,$D4-$D$2,$E4-$E$2,0)/10</f>
        <v>0.4</v>
      </c>
      <c r="P27" s="4"/>
      <c r="Q27" s="1">
        <f xml:space="preserve"> MAX($B4-$B$5,$C4-$C$5,$D4-$D$5,$E4-$E$5,0)/10</f>
        <v>0.3</v>
      </c>
      <c r="R27" s="1">
        <f xml:space="preserve"> MAX($B4-$B$6,$C4-$C$6,$D4-$D$6,$E4-$E$6,0)/10</f>
        <v>0.5</v>
      </c>
      <c r="S27" s="1">
        <f xml:space="preserve"> MAX($B4-$B$8,$C4-$C$8,$D4-$D$8,$E4-$E$8,0)/10</f>
        <v>0.2</v>
      </c>
    </row>
    <row r="28" spans="1:22" x14ac:dyDescent="0.25">
      <c r="A28" s="1" t="s">
        <v>41</v>
      </c>
      <c r="B28" s="1">
        <f t="shared" ref="B28:B29" si="24" xml:space="preserve"> (IF($B5&gt;=$B$2,1,0)*$K$6 + IF($C5&gt;=$C$2,1,0) *$I$6+ IF($D5&gt;=$D$2,1,0) *$J$6+ IF($E5&gt;=$E$2,1,0) *$K$6) / SUM($I$6:$L$6)</f>
        <v>0.5</v>
      </c>
      <c r="C28" s="1">
        <f xml:space="preserve"> (IF($B5&gt;=$B$4,1,0)*$K$6 + IF($C5&gt;=$C$4,1,0) *$I$6+ IF($D5&gt;=$D$4,1,0) *$J$6+ IF($E5&gt;=$E$4,1,0) *$K$6) / SUM($I$6:$L$6)</f>
        <v>0.5</v>
      </c>
      <c r="D28" s="4"/>
      <c r="E28" s="1">
        <f xml:space="preserve"> (IF($B5&gt;=$B$6,1,0)*$K$6 + IF($C5&gt;=$C$6,1,0) *$I$6+ IF($D5&gt;=$D$6,1,0) *$J$6+ IF($E5&gt;=$E$6,1,0) *$K$6) / SUM($I$6:$L$6)</f>
        <v>0.5</v>
      </c>
      <c r="F28" s="1">
        <f t="shared" ref="F28:F29" si="25" xml:space="preserve"> (IF($B5&gt;=$B$8,1,0)*$K$6 + IF($C5&gt;=$C$8,1,0) *$I$6+ IF($D5&gt;=$D$8,1,0) *$J$6+ IF($E5&gt;=$E$8,1,0) *$K$6) / SUM($I$6:$L$6)</f>
        <v>0.5</v>
      </c>
      <c r="N28" s="1" t="s">
        <v>41</v>
      </c>
      <c r="O28" s="1">
        <f t="shared" ref="O28:O29" si="26" xml:space="preserve"> MAX($B5-$B$2,$C5-$C$2,$D5-$D$2,$E5-$E$2,0)/10</f>
        <v>0.5</v>
      </c>
      <c r="P28" s="1">
        <f xml:space="preserve"> MAX($B5-$B$4,$C5-$C$4,$D5-$D$4,$E5-$E$4,0)/10</f>
        <v>0.1</v>
      </c>
      <c r="Q28" s="4"/>
      <c r="R28" s="1">
        <f xml:space="preserve"> MAX($B5-$B$6,$C5-$C$6,$D5-$D$6,$E5-$E$6,0)/10</f>
        <v>0.6</v>
      </c>
      <c r="S28" s="1">
        <f t="shared" ref="S28:S29" si="27" xml:space="preserve"> MAX($B5-$B$8,$C5-$C$8,$D5-$D$8,$E5-$E$8,0)/10</f>
        <v>0.3</v>
      </c>
    </row>
    <row r="29" spans="1:22" x14ac:dyDescent="0.25">
      <c r="A29" s="1" t="s">
        <v>42</v>
      </c>
      <c r="B29" s="1">
        <f t="shared" si="24"/>
        <v>0.5</v>
      </c>
      <c r="C29" s="1">
        <f xml:space="preserve"> (IF($B6&gt;=$B$4,1,0)*$K$6 + IF($C6&gt;=$C$4,1,0) *$I$6+ IF($D6&gt;=$D$4,1,0) *$J$6+ IF($E6&gt;=$E$4,1,0) *$K$6) / SUM($I$6:$L$6)</f>
        <v>0.5</v>
      </c>
      <c r="D29" s="1">
        <f xml:space="preserve"> (IF($B6&gt;=$B$5,1,0)*$K$6 + IF($C6&gt;=$C$5,1,0) *$I$6+ IF($D6&gt;=$D$5,1,0) *$J$6+ IF($E6&gt;=$E$5,1,0) *$K$6) / SUM($I$6:$L$6)</f>
        <v>0.5</v>
      </c>
      <c r="E29" s="4"/>
      <c r="F29" s="1">
        <f t="shared" si="25"/>
        <v>0.75</v>
      </c>
      <c r="N29" s="1" t="s">
        <v>42</v>
      </c>
      <c r="O29" s="1">
        <f t="shared" si="26"/>
        <v>0.1</v>
      </c>
      <c r="P29" s="1">
        <f xml:space="preserve"> MAX($B6-$B$4,$C6-$C$4,$D6-$D$4,$E6-$E$4,0)/10</f>
        <v>0.3</v>
      </c>
      <c r="Q29" s="1">
        <f xml:space="preserve"> MAX($B6-$B$5,$C6-$C$5,$D6-$D$5,$E6-$E$5,0)/10</f>
        <v>0.4</v>
      </c>
      <c r="R29" s="4"/>
      <c r="S29" s="1">
        <f t="shared" si="27"/>
        <v>0.2</v>
      </c>
    </row>
    <row r="30" spans="1:22" x14ac:dyDescent="0.25">
      <c r="A30" s="1" t="s">
        <v>44</v>
      </c>
      <c r="B30" s="1">
        <f xml:space="preserve"> (IF($B8&gt;=$B$2,1,0)*$K$6 + IF($C8&gt;=$C$2,1,0) *$I$6+ IF($D8&gt;=$D$2,1,0) *$J$6+ IF($E8&gt;=$E$2,1,0) *$K$6) / SUM($I$6:$L$6)</f>
        <v>0.25</v>
      </c>
      <c r="C30" s="1">
        <f xml:space="preserve"> (IF($B8&gt;=$B$4,1,0)*$K$6 + IF($C8&gt;=$C$4,1,0) *$I$6+ IF($D8&gt;=$D$4,1,0) *$J$6+ IF($E8&gt;=$E$4,1,0) *$K$6) / SUM($I$6:$L$6)</f>
        <v>0.25</v>
      </c>
      <c r="D30" s="1">
        <f xml:space="preserve"> (IF($B8&gt;=$B$5,1,0)*$K$6 + IF($C8&gt;=$C$5,1,0) *$I$6+ IF($D8&gt;=$D$5,1,0) *$J$6+ IF($E8&gt;=$E$5,1,0) *$K$6) / SUM($I$6:$L$6)</f>
        <v>0.5</v>
      </c>
      <c r="E30" s="1">
        <f xml:space="preserve"> (IF($B8&gt;=$B$6,1,0)*$K$6 + IF($C8&gt;=$C$6,1,0) *$I$6+ IF($D8&gt;=$D$6,1,0) *$J$6+ IF($E8&gt;=$E$6,1,0) *$K$6) / SUM($I$6:$L$6)</f>
        <v>0.5</v>
      </c>
      <c r="F30" s="4"/>
      <c r="N30" s="1" t="s">
        <v>44</v>
      </c>
      <c r="O30" s="1">
        <f xml:space="preserve"> MAX($B8-$B$2,$C8-$C$2,$D8-$D$2,$E8-$E$2,0)/10</f>
        <v>0.2</v>
      </c>
      <c r="P30" s="1">
        <f xml:space="preserve"> MAX($B8-$B$4,$C8-$C$4,$D8-$D$4,$E8-$E$4,0)/10</f>
        <v>0.1</v>
      </c>
      <c r="Q30" s="1">
        <f xml:space="preserve"> MAX($B8-$B$5,$C8-$C$5,$D8-$D$5,$E8-$E$5,0)/10</f>
        <v>0.2</v>
      </c>
      <c r="R30" s="1">
        <f xml:space="preserve"> MAX($B8-$B$6,$C8-$C$6,$D8-$D$6,$E8-$E$6,0)/10</f>
        <v>0.3</v>
      </c>
      <c r="S30" s="4"/>
    </row>
    <row r="33" spans="1:15" x14ac:dyDescent="0.25">
      <c r="A33" s="1" t="s">
        <v>32</v>
      </c>
      <c r="B33" s="1" t="s">
        <v>23</v>
      </c>
      <c r="C33" s="1" t="s">
        <v>24</v>
      </c>
      <c r="D33" s="1" t="s">
        <v>40</v>
      </c>
      <c r="E33" s="1" t="s">
        <v>41</v>
      </c>
      <c r="F33" s="1" t="s">
        <v>42</v>
      </c>
      <c r="G33" s="1" t="s">
        <v>43</v>
      </c>
      <c r="H33" s="1" t="s">
        <v>44</v>
      </c>
      <c r="I33" s="1" t="s">
        <v>45</v>
      </c>
      <c r="N33" s="1" t="s">
        <v>28</v>
      </c>
      <c r="O33" s="1"/>
    </row>
    <row r="34" spans="1:15" x14ac:dyDescent="0.25">
      <c r="A34" s="1" t="s">
        <v>23</v>
      </c>
      <c r="B34" s="4"/>
      <c r="C34" s="1">
        <f t="shared" ref="C34:I34" si="28">_xlfn.IFS(AND(C15&gt;=$O$34,P15&lt;=$O$36 ),1,AND(C15&gt;=$O$35,P15&lt;=$O$36 ),0.5,TRUE,0)</f>
        <v>1</v>
      </c>
      <c r="D34" s="1">
        <f t="shared" si="28"/>
        <v>1</v>
      </c>
      <c r="E34" s="1">
        <f t="shared" si="28"/>
        <v>1</v>
      </c>
      <c r="F34" s="1">
        <f t="shared" si="28"/>
        <v>0.5</v>
      </c>
      <c r="G34" s="1">
        <f t="shared" si="28"/>
        <v>0</v>
      </c>
      <c r="H34" s="1">
        <f t="shared" si="28"/>
        <v>1</v>
      </c>
      <c r="I34" s="1">
        <f t="shared" si="28"/>
        <v>1</v>
      </c>
      <c r="M34" s="6"/>
      <c r="N34" s="1" t="s">
        <v>30</v>
      </c>
      <c r="O34" s="1">
        <v>0.75</v>
      </c>
    </row>
    <row r="35" spans="1:15" x14ac:dyDescent="0.25">
      <c r="A35" s="1" t="s">
        <v>24</v>
      </c>
      <c r="B35" s="1">
        <f>_xlfn.IFS(AND(B16&gt;=$O$34,O16&lt;=$O$36 ),1,AND(B16&gt;=$O$35,O16&lt;=$O$36 ),0.5,TRUE,0)</f>
        <v>0</v>
      </c>
      <c r="C35" s="4"/>
      <c r="D35" s="1">
        <f>_xlfn.IFS(AND(D17&gt;=$O$48,Q17&lt;=$O$49 ),1,AND(D17&gt;=#REF!,Q17&lt;=$O$49 ),0.5,TRUE,0)</f>
        <v>1</v>
      </c>
      <c r="E35" s="1">
        <f t="shared" ref="E35:E36" si="29">_xlfn.IFS(AND(E16&gt;=$O$34,R16&lt;=$O$36 ),1,AND(E16&gt;=$O$35,R16&lt;=$O$36 ),0.5,TRUE,0)</f>
        <v>0.5</v>
      </c>
      <c r="F35" s="1">
        <f t="shared" ref="F35:F37" si="30">_xlfn.IFS(AND(F16&gt;=$O$34,S16&lt;=$O$36 ),1,AND(F16&gt;=$O$35,S16&lt;=$O$36 ),0.5,TRUE,0)</f>
        <v>0.5</v>
      </c>
      <c r="G35" s="1">
        <f t="shared" ref="G35:G38" si="31">_xlfn.IFS(AND(G16&gt;=$O$34,T16&lt;=$O$36 ),1,AND(G16&gt;=$O$35,T16&lt;=$O$36 ),0.5,TRUE,0)</f>
        <v>0.5</v>
      </c>
      <c r="H35" s="1">
        <f t="shared" ref="H35:H38" si="32">_xlfn.IFS(AND(H16&gt;=$O$34,U16&lt;=$O$36 ),1,AND(H16&gt;=$O$35,U16&lt;=$O$36 ),0.5,TRUE,0)</f>
        <v>0</v>
      </c>
      <c r="I35" s="1">
        <f t="shared" ref="I35:I40" si="33">_xlfn.IFS(AND(I16&gt;=$O$34,V16&lt;=$O$36 ),1,AND(I16&gt;=$O$35,V16&lt;=$O$36 ),0.5,TRUE,0)</f>
        <v>0.5</v>
      </c>
      <c r="M35" s="6"/>
      <c r="N35" s="1" t="s">
        <v>29</v>
      </c>
      <c r="O35" s="1">
        <v>0.5</v>
      </c>
    </row>
    <row r="36" spans="1:15" x14ac:dyDescent="0.25">
      <c r="A36" s="1" t="s">
        <v>40</v>
      </c>
      <c r="B36" s="1">
        <f t="shared" ref="B36:G41" si="34">_xlfn.IFS(AND(B17&gt;=$O$34,O17&lt;=$O$36 ),1,AND(B17&gt;=$O$35,O17&lt;=$O$36 ),0.5,TRUE,0)</f>
        <v>0</v>
      </c>
      <c r="C36" s="1">
        <f t="shared" si="34"/>
        <v>1</v>
      </c>
      <c r="D36" s="4"/>
      <c r="E36" s="1">
        <f t="shared" si="29"/>
        <v>0.5</v>
      </c>
      <c r="F36" s="1">
        <f t="shared" si="30"/>
        <v>0</v>
      </c>
      <c r="G36" s="1">
        <f t="shared" si="31"/>
        <v>0</v>
      </c>
      <c r="H36" s="1">
        <f t="shared" si="32"/>
        <v>1</v>
      </c>
      <c r="I36" s="1">
        <f t="shared" si="33"/>
        <v>1</v>
      </c>
      <c r="M36" s="6"/>
      <c r="N36" s="1" t="s">
        <v>31</v>
      </c>
      <c r="O36" s="1">
        <v>0.3</v>
      </c>
    </row>
    <row r="37" spans="1:15" x14ac:dyDescent="0.25">
      <c r="A37" s="1" t="s">
        <v>41</v>
      </c>
      <c r="B37" s="1">
        <f t="shared" si="34"/>
        <v>0</v>
      </c>
      <c r="C37" s="1">
        <f>_xlfn.IFS(AND(C18&gt;=$O$34,P18&lt;=$O$36 ),1,AND(C18&gt;=$O$35,P18&lt;=$O$36 ),0.5,TRUE,0)</f>
        <v>0</v>
      </c>
      <c r="D37" s="1">
        <f>_xlfn.IFS(AND(D18&gt;=$O$34,Q18&lt;=$O$36 ),1,AND(D18&gt;=$O$35,Q18&lt;=$O$36 ),0.5,TRUE,0)</f>
        <v>0.5</v>
      </c>
      <c r="E37" s="4"/>
      <c r="F37" s="1">
        <f t="shared" si="30"/>
        <v>0</v>
      </c>
      <c r="G37" s="1">
        <f t="shared" si="31"/>
        <v>1</v>
      </c>
      <c r="H37" s="1">
        <f t="shared" si="32"/>
        <v>0.5</v>
      </c>
      <c r="I37" s="1">
        <f t="shared" si="33"/>
        <v>1</v>
      </c>
      <c r="M37" s="5"/>
    </row>
    <row r="38" spans="1:15" x14ac:dyDescent="0.25">
      <c r="A38" s="1" t="s">
        <v>42</v>
      </c>
      <c r="B38" s="1">
        <f t="shared" si="34"/>
        <v>0.5</v>
      </c>
      <c r="C38" s="1">
        <f t="shared" si="34"/>
        <v>1</v>
      </c>
      <c r="D38" s="1">
        <f t="shared" si="34"/>
        <v>0.5</v>
      </c>
      <c r="E38" s="1">
        <f t="shared" si="34"/>
        <v>0</v>
      </c>
      <c r="F38" s="4"/>
      <c r="G38" s="1">
        <f t="shared" si="31"/>
        <v>0</v>
      </c>
      <c r="H38" s="1">
        <f t="shared" si="32"/>
        <v>1</v>
      </c>
      <c r="I38" s="1">
        <f t="shared" si="33"/>
        <v>0</v>
      </c>
      <c r="M38" s="5"/>
    </row>
    <row r="39" spans="1:15" x14ac:dyDescent="0.25">
      <c r="A39" s="1" t="s">
        <v>43</v>
      </c>
      <c r="B39" s="1">
        <f t="shared" si="34"/>
        <v>0</v>
      </c>
      <c r="C39" s="1">
        <f t="shared" si="34"/>
        <v>0.5</v>
      </c>
      <c r="D39" s="1">
        <f t="shared" si="34"/>
        <v>0</v>
      </c>
      <c r="E39" s="1">
        <f t="shared" si="34"/>
        <v>0</v>
      </c>
      <c r="F39" s="1">
        <f t="shared" si="34"/>
        <v>0</v>
      </c>
      <c r="G39" s="4"/>
      <c r="H39" s="1">
        <f>_xlfn.IFS(AND(H20&gt;=$O$34,U20&lt;=$O$36 ),1,AND(H20&gt;=$O$35,U20&lt;=$O$36 ),0.5,TRUE,0)</f>
        <v>0.5</v>
      </c>
      <c r="I39" s="1">
        <f t="shared" si="33"/>
        <v>0</v>
      </c>
      <c r="M39" s="5"/>
    </row>
    <row r="40" spans="1:15" x14ac:dyDescent="0.25">
      <c r="A40" s="1" t="s">
        <v>44</v>
      </c>
      <c r="B40" s="1">
        <f t="shared" si="34"/>
        <v>0</v>
      </c>
      <c r="C40" s="1">
        <f t="shared" si="34"/>
        <v>1</v>
      </c>
      <c r="D40" s="1">
        <f t="shared" si="34"/>
        <v>0</v>
      </c>
      <c r="E40" s="1">
        <f t="shared" si="34"/>
        <v>0.5</v>
      </c>
      <c r="F40" s="1">
        <f t="shared" si="34"/>
        <v>0.5</v>
      </c>
      <c r="G40" s="1">
        <f t="shared" si="34"/>
        <v>0.5</v>
      </c>
      <c r="H40" s="4"/>
      <c r="I40" s="1">
        <f t="shared" si="33"/>
        <v>0.5</v>
      </c>
      <c r="M40" s="5"/>
    </row>
    <row r="41" spans="1:15" x14ac:dyDescent="0.25">
      <c r="A41" s="1" t="s">
        <v>45</v>
      </c>
      <c r="B41" s="1">
        <f t="shared" si="34"/>
        <v>0</v>
      </c>
      <c r="C41" s="1">
        <f t="shared" ref="C41" si="35">_xlfn.IFS(AND(C22&gt;=$O$34,P22&lt;=$O$36 ),1,AND(C22&gt;=$O$35,P22&lt;=$O$36 ),0.5,TRUE,0)</f>
        <v>0</v>
      </c>
      <c r="D41" s="1">
        <f t="shared" ref="D41" si="36">_xlfn.IFS(AND(D22&gt;=$O$34,Q22&lt;=$O$36 ),1,AND(D22&gt;=$O$35,Q22&lt;=$O$36 ),0.5,TRUE,0)</f>
        <v>0</v>
      </c>
      <c r="E41" s="1">
        <f t="shared" ref="E41" si="37">_xlfn.IFS(AND(E22&gt;=$O$34,R22&lt;=$O$36 ),1,AND(E22&gt;=$O$35,R22&lt;=$O$36 ),0.5,TRUE,0)</f>
        <v>1</v>
      </c>
      <c r="F41" s="1">
        <f t="shared" ref="F41" si="38">_xlfn.IFS(AND(F22&gt;=$O$34,S22&lt;=$O$36 ),1,AND(F22&gt;=$O$35,S22&lt;=$O$36 ),0.5,TRUE,0)</f>
        <v>0</v>
      </c>
      <c r="G41" s="1">
        <f t="shared" ref="G41" si="39">_xlfn.IFS(AND(G22&gt;=$O$34,T22&lt;=$O$36 ),1,AND(G22&gt;=$O$35,T22&lt;=$O$36 ),0.5,TRUE,0)</f>
        <v>1</v>
      </c>
      <c r="H41" s="1">
        <f t="shared" ref="H41" si="40">_xlfn.IFS(AND(H22&gt;=$O$34,U22&lt;=$O$36 ),1,AND(H22&gt;=$O$35,U22&lt;=$O$36 ),0.5,TRUE,0)</f>
        <v>0.5</v>
      </c>
      <c r="I41" s="4"/>
      <c r="M41" s="5"/>
    </row>
    <row r="42" spans="1:15" x14ac:dyDescent="0.25">
      <c r="M42" s="5"/>
    </row>
    <row r="43" spans="1:15" x14ac:dyDescent="0.25">
      <c r="A43" s="1" t="s">
        <v>32</v>
      </c>
      <c r="B43" s="1" t="s">
        <v>23</v>
      </c>
      <c r="C43" s="1" t="s">
        <v>40</v>
      </c>
      <c r="D43" s="1" t="s">
        <v>41</v>
      </c>
      <c r="E43" s="1" t="s">
        <v>42</v>
      </c>
      <c r="F43" s="1" t="s">
        <v>44</v>
      </c>
      <c r="M43" s="5"/>
    </row>
    <row r="44" spans="1:15" x14ac:dyDescent="0.25">
      <c r="A44" s="1" t="s">
        <v>23</v>
      </c>
      <c r="B44" s="4"/>
      <c r="C44" s="1">
        <f>_xlfn.IFS(AND(D15&gt;=$O$34,Q15&lt;=$O$36 ),1,AND(D15&gt;=$O$35,Q15&lt;=$O$36 ),0.5,TRUE,0)</f>
        <v>1</v>
      </c>
      <c r="D44" s="1">
        <f>_xlfn.IFS(AND(E15&gt;=$O$34,R15&lt;=$O$36 ),1,AND(E15&gt;=$O$35,R15&lt;=$O$36 ),0.5,TRUE,0)</f>
        <v>1</v>
      </c>
      <c r="E44" s="1">
        <f>_xlfn.IFS(AND(F15&gt;=$O$34,S15&lt;=$O$36 ),1,AND(F15&gt;=$O$35,S15&lt;=$O$36 ),0.5,TRUE,0)</f>
        <v>0.5</v>
      </c>
      <c r="F44" s="1">
        <f>_xlfn.IFS(AND(H15&gt;=$O$34,U15&lt;=$O$36 ),1,AND(H15&gt;=$O$35,U15&lt;=$O$36 ),0.5,TRUE,0)</f>
        <v>1</v>
      </c>
      <c r="M44" s="5"/>
    </row>
    <row r="45" spans="1:15" x14ac:dyDescent="0.25">
      <c r="A45" s="1" t="s">
        <v>40</v>
      </c>
      <c r="B45" s="1">
        <f>_xlfn.IFS(AND(B17&gt;=$O$34,O17&lt;=$O$36 ),1,AND(B17&gt;=$O$35,O17&lt;=$O$36 ),0.5,TRUE,0)</f>
        <v>0</v>
      </c>
      <c r="C45" s="4"/>
      <c r="D45" s="1">
        <f>_xlfn.IFS(AND(E17&gt;=$O$34,R17&lt;=$O$36 ),1,AND(E17&gt;=$O$35,R17&lt;=$O$36 ),0.5,TRUE,0)</f>
        <v>0.5</v>
      </c>
      <c r="E45" s="1">
        <f>_xlfn.IFS(AND(F17&gt;=$O$34,S17&lt;=$O$36 ),1,AND(F17&gt;=$O$35,S17&lt;=$O$36 ),0.5,TRUE,0)</f>
        <v>0</v>
      </c>
      <c r="F45" s="1">
        <f>_xlfn.IFS(AND(H17&gt;=$O$34,U17&lt;=$O$36 ),1,AND(H17&gt;=$O$35,U17&lt;=$O$36 ),0.5,TRUE,0)</f>
        <v>1</v>
      </c>
    </row>
    <row r="46" spans="1:15" x14ac:dyDescent="0.25">
      <c r="A46" s="1" t="s">
        <v>41</v>
      </c>
      <c r="B46" s="1">
        <f>_xlfn.IFS(AND(B18&gt;=$O$34,O18&lt;=$O$36 ),1,AND(B18&gt;=$O$35,O18&lt;=$O$36 ),0.5,TRUE,0)</f>
        <v>0</v>
      </c>
      <c r="C46" s="1">
        <f>_xlfn.IFS(AND(D18&gt;=$O$34,Q18&lt;=$O$36 ),1,AND(D18&gt;=$O$35,Q18&lt;=$O$36 ),0.5,TRUE,0)</f>
        <v>0.5</v>
      </c>
      <c r="D46" s="4"/>
      <c r="E46" s="1">
        <f>_xlfn.IFS(AND(F18&gt;=$O$34,S18&lt;=$O$36 ),1,AND(F18&gt;=$O$35,S18&lt;=$O$36 ),0.5,TRUE,0)</f>
        <v>0</v>
      </c>
      <c r="F46" s="1">
        <f>_xlfn.IFS(AND(H18&gt;=$O$34,U18&lt;=$O$36 ),1,AND(H18&gt;=$O$35,U18&lt;=$O$36 ),0.5,TRUE,0)</f>
        <v>0.5</v>
      </c>
    </row>
    <row r="47" spans="1:15" x14ac:dyDescent="0.25">
      <c r="A47" s="1" t="s">
        <v>42</v>
      </c>
      <c r="B47" s="1">
        <f>_xlfn.IFS(AND(B19&gt;=$O$34,O19&lt;=$O$36 ),1,AND(B19&gt;=$O$35,O19&lt;=$O$36 ),0.5,TRUE,0)</f>
        <v>0.5</v>
      </c>
      <c r="C47" s="1">
        <f>_xlfn.IFS(AND(D19&gt;=$O$34,Q19&lt;=$O$36 ),1,AND(D19&gt;=$O$35,Q19&lt;=$O$36 ),0.5,TRUE,0)</f>
        <v>0.5</v>
      </c>
      <c r="D47" s="1">
        <f>_xlfn.IFS(AND(E19&gt;=$O$34,R19&lt;=$O$36 ),1,AND(E19&gt;=$O$35,R19&lt;=$O$36 ),0.5,TRUE,0)</f>
        <v>0</v>
      </c>
      <c r="E47" s="4"/>
      <c r="F47" s="1">
        <f>_xlfn.IFS(AND(H19&gt;=$O$34,U19&lt;=$O$36 ),1,AND(H19&gt;=$O$35,U19&lt;=$O$36 ),0.5,TRUE,0)</f>
        <v>1</v>
      </c>
    </row>
    <row r="48" spans="1:15" x14ac:dyDescent="0.25">
      <c r="A48" s="1" t="s">
        <v>44</v>
      </c>
      <c r="B48" s="1">
        <f>_xlfn.IFS(AND(B21&gt;=$O$34,O21&lt;=$O$36 ),1,AND(B21&gt;=$O$35,O21&lt;=$O$36 ),0.5,TRUE,0)</f>
        <v>0</v>
      </c>
      <c r="C48" s="1">
        <f>_xlfn.IFS(AND(D21&gt;=$O$34,Q21&lt;=$O$36 ),1,AND(D21&gt;=$O$35,Q21&lt;=$O$36 ),0.5,TRUE,0)</f>
        <v>0</v>
      </c>
      <c r="D48" s="1">
        <f>_xlfn.IFS(AND(E21&gt;=$O$34,R21&lt;=$O$36 ),1,AND(E21&gt;=$O$35,R21&lt;=$O$36 ),0.5,TRUE,0)</f>
        <v>0.5</v>
      </c>
      <c r="E48" s="1">
        <f>_xlfn.IFS(AND(F21&gt;=$O$34,S21&lt;=$O$36 ),1,AND(F21&gt;=$O$35,S21&lt;=$O$36 ),0.5,TRUE,0)</f>
        <v>0.5</v>
      </c>
      <c r="F48" s="4"/>
    </row>
    <row r="50" spans="1:7" x14ac:dyDescent="0.25">
      <c r="B50" s="1" t="s">
        <v>34</v>
      </c>
      <c r="C50" s="1" t="s">
        <v>35</v>
      </c>
      <c r="D50" s="1" t="s">
        <v>37</v>
      </c>
      <c r="E50" s="1" t="s">
        <v>36</v>
      </c>
      <c r="F50" s="1" t="s">
        <v>38</v>
      </c>
    </row>
    <row r="51" spans="1:7" x14ac:dyDescent="0.25">
      <c r="A51" s="1" t="s">
        <v>23</v>
      </c>
      <c r="B51" s="1">
        <v>1</v>
      </c>
      <c r="C51" s="1">
        <v>5</v>
      </c>
      <c r="D51" s="1">
        <v>1</v>
      </c>
      <c r="E51" s="1">
        <f>(B51+D51)/2</f>
        <v>1</v>
      </c>
      <c r="F51" s="1">
        <v>1</v>
      </c>
      <c r="G51" s="1" t="s">
        <v>23</v>
      </c>
    </row>
    <row r="52" spans="1:7" x14ac:dyDescent="0.25">
      <c r="A52" s="1" t="s">
        <v>40</v>
      </c>
      <c r="B52" s="1">
        <v>2</v>
      </c>
      <c r="C52" s="1">
        <v>2</v>
      </c>
      <c r="D52" s="1">
        <v>4</v>
      </c>
      <c r="E52" s="1">
        <f t="shared" ref="E52:E61" si="41">(B52+D52)/2</f>
        <v>3</v>
      </c>
      <c r="F52" s="1">
        <v>3</v>
      </c>
      <c r="G52" s="1" t="s">
        <v>40</v>
      </c>
    </row>
    <row r="53" spans="1:7" x14ac:dyDescent="0.25">
      <c r="A53" s="1" t="s">
        <v>41</v>
      </c>
      <c r="B53" s="1">
        <v>4</v>
      </c>
      <c r="C53" s="1">
        <v>3</v>
      </c>
      <c r="D53" s="1">
        <v>3</v>
      </c>
      <c r="E53" s="1">
        <f t="shared" si="41"/>
        <v>3.5</v>
      </c>
      <c r="F53" s="1">
        <v>4</v>
      </c>
      <c r="G53" s="1" t="s">
        <v>41</v>
      </c>
    </row>
    <row r="54" spans="1:7" x14ac:dyDescent="0.25">
      <c r="A54" s="1" t="s">
        <v>42</v>
      </c>
      <c r="B54" s="1">
        <v>3</v>
      </c>
      <c r="C54" s="1">
        <v>4</v>
      </c>
      <c r="D54" s="1">
        <v>2</v>
      </c>
      <c r="E54" s="1">
        <f t="shared" si="41"/>
        <v>2.5</v>
      </c>
      <c r="F54" s="1">
        <v>2</v>
      </c>
      <c r="G54" s="1" t="s">
        <v>42</v>
      </c>
    </row>
    <row r="55" spans="1:7" x14ac:dyDescent="0.25">
      <c r="A55" s="1" t="s">
        <v>44</v>
      </c>
      <c r="B55" s="1">
        <v>4</v>
      </c>
      <c r="C55" s="1">
        <v>1</v>
      </c>
      <c r="D55" s="1">
        <v>5</v>
      </c>
      <c r="E55" s="1">
        <f t="shared" si="41"/>
        <v>4.5</v>
      </c>
      <c r="F55" s="1">
        <v>5</v>
      </c>
      <c r="G55" s="1" t="s">
        <v>44</v>
      </c>
    </row>
  </sheetData>
  <conditionalFormatting sqref="B34:I40 B41:H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E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ElectreProjet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LEFEUVRE</dc:creator>
  <cp:lastModifiedBy>Dorian LEFEUVRE</cp:lastModifiedBy>
  <dcterms:created xsi:type="dcterms:W3CDTF">2018-02-20T19:21:42Z</dcterms:created>
  <dcterms:modified xsi:type="dcterms:W3CDTF">2018-02-21T16:16:51Z</dcterms:modified>
</cp:coreProperties>
</file>