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Materials_Design\Models\"/>
    </mc:Choice>
  </mc:AlternateContent>
  <bookViews>
    <workbookView xWindow="0" yWindow="0" windowWidth="16815" windowHeight="7185" activeTab="3"/>
  </bookViews>
  <sheets>
    <sheet name="D_MAE(updated)" sheetId="1" r:id="rId1"/>
    <sheet name="D_RMSE" sheetId="2" r:id="rId2"/>
    <sheet name="D_LOSS" sheetId="3" r:id="rId3"/>
    <sheet name="Q_MAE(updated)" sheetId="4" r:id="rId4"/>
    <sheet name="Q_RMSE" sheetId="5" r:id="rId5"/>
    <sheet name="TOT_LOS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C13" i="4"/>
  <c r="C12" i="4"/>
  <c r="D17" i="1" l="1"/>
  <c r="D18" i="1"/>
  <c r="D19" i="1"/>
  <c r="D20" i="1"/>
  <c r="D21" i="1"/>
  <c r="D22" i="1"/>
  <c r="D23" i="1"/>
  <c r="D24" i="1"/>
  <c r="D25" i="1"/>
  <c r="D26" i="1"/>
  <c r="D27" i="1"/>
  <c r="D28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16" i="1"/>
  <c r="B26" i="1"/>
  <c r="B27" i="1"/>
  <c r="B28" i="1"/>
  <c r="A26" i="1"/>
  <c r="A27" i="1"/>
  <c r="A28" i="1"/>
  <c r="C3" i="1"/>
  <c r="C4" i="1"/>
  <c r="C5" i="1"/>
  <c r="C6" i="1"/>
  <c r="D6" i="1" s="1"/>
  <c r="C7" i="1"/>
  <c r="C8" i="1"/>
  <c r="C9" i="1"/>
  <c r="C10" i="1"/>
  <c r="D10" i="1" s="1"/>
  <c r="C11" i="1"/>
  <c r="C12" i="1"/>
  <c r="C13" i="1"/>
  <c r="C14" i="1"/>
  <c r="D14" i="1" s="1"/>
  <c r="C2" i="1"/>
  <c r="D2" i="1" s="1"/>
  <c r="D3" i="1"/>
  <c r="D4" i="1"/>
  <c r="D5" i="1"/>
  <c r="D7" i="1"/>
  <c r="D8" i="1"/>
  <c r="D9" i="1"/>
  <c r="D11" i="1"/>
  <c r="D12" i="1"/>
  <c r="D13" i="1"/>
  <c r="B15" i="6" l="1"/>
  <c r="B16" i="6"/>
  <c r="B17" i="6"/>
  <c r="B18" i="6"/>
  <c r="B19" i="6"/>
  <c r="B20" i="6"/>
  <c r="B21" i="6"/>
  <c r="B22" i="6"/>
  <c r="B23" i="6"/>
  <c r="B14" i="6"/>
  <c r="A15" i="6"/>
  <c r="A16" i="6"/>
  <c r="A17" i="6"/>
  <c r="A18" i="6"/>
  <c r="A19" i="6"/>
  <c r="A20" i="6"/>
  <c r="A21" i="6"/>
  <c r="A22" i="6"/>
  <c r="A23" i="6"/>
  <c r="A14" i="6"/>
  <c r="B16" i="5"/>
  <c r="B17" i="5"/>
  <c r="B18" i="5"/>
  <c r="B19" i="5"/>
  <c r="B20" i="5"/>
  <c r="B21" i="5"/>
  <c r="B22" i="5"/>
  <c r="B23" i="5"/>
  <c r="B24" i="5"/>
  <c r="B15" i="5"/>
  <c r="A16" i="5"/>
  <c r="A17" i="5"/>
  <c r="A18" i="5"/>
  <c r="A19" i="5"/>
  <c r="A20" i="5"/>
  <c r="A21" i="5"/>
  <c r="A22" i="5"/>
  <c r="A23" i="5"/>
  <c r="A24" i="5"/>
  <c r="A15" i="5"/>
  <c r="B15" i="3"/>
  <c r="B16" i="3"/>
  <c r="B17" i="3"/>
  <c r="B18" i="3"/>
  <c r="B19" i="3"/>
  <c r="B20" i="3"/>
  <c r="B21" i="3"/>
  <c r="B22" i="3"/>
  <c r="B23" i="3"/>
  <c r="B14" i="3"/>
  <c r="A15" i="3"/>
  <c r="A16" i="3"/>
  <c r="A17" i="3"/>
  <c r="A18" i="3"/>
  <c r="A19" i="3"/>
  <c r="A20" i="3"/>
  <c r="A21" i="3"/>
  <c r="A22" i="3"/>
  <c r="A23" i="3"/>
  <c r="A14" i="3"/>
  <c r="B15" i="2"/>
  <c r="B16" i="2"/>
  <c r="B17" i="2"/>
  <c r="B18" i="2"/>
  <c r="B19" i="2"/>
  <c r="B20" i="2"/>
  <c r="B21" i="2"/>
  <c r="B22" i="2"/>
  <c r="B23" i="2"/>
  <c r="B14" i="2"/>
  <c r="A22" i="2"/>
  <c r="A23" i="2"/>
  <c r="A15" i="2"/>
  <c r="A16" i="2"/>
  <c r="A17" i="2"/>
  <c r="A18" i="2"/>
  <c r="A19" i="2"/>
  <c r="A20" i="2"/>
  <c r="A21" i="2"/>
  <c r="A14" i="2"/>
  <c r="C3" i="5"/>
  <c r="C4" i="5"/>
  <c r="C5" i="5"/>
  <c r="C6" i="5"/>
  <c r="C7" i="5"/>
  <c r="C8" i="5"/>
  <c r="C9" i="5"/>
  <c r="C10" i="5"/>
  <c r="C11" i="5"/>
  <c r="C2" i="5"/>
  <c r="A17" i="1"/>
  <c r="A18" i="1"/>
  <c r="A19" i="1"/>
  <c r="A20" i="1"/>
  <c r="A21" i="1"/>
  <c r="A22" i="1"/>
  <c r="A23" i="1"/>
  <c r="A24" i="1"/>
  <c r="A25" i="1"/>
  <c r="A16" i="1"/>
  <c r="C11" i="6"/>
  <c r="C10" i="6"/>
  <c r="C9" i="6"/>
  <c r="C8" i="6"/>
  <c r="C7" i="6"/>
  <c r="C6" i="6"/>
  <c r="C5" i="6"/>
  <c r="C4" i="6"/>
  <c r="C3" i="6"/>
  <c r="C2" i="6"/>
  <c r="C11" i="4"/>
  <c r="A26" i="4" s="1"/>
  <c r="B26" i="4" s="1"/>
  <c r="C10" i="4"/>
  <c r="A25" i="4" s="1"/>
  <c r="B25" i="4" s="1"/>
  <c r="C9" i="4"/>
  <c r="A24" i="4" s="1"/>
  <c r="B24" i="4" s="1"/>
  <c r="C8" i="4"/>
  <c r="A23" i="4" s="1"/>
  <c r="B23" i="4" s="1"/>
  <c r="C7" i="4"/>
  <c r="A22" i="4" s="1"/>
  <c r="B22" i="4" s="1"/>
  <c r="C6" i="4"/>
  <c r="A21" i="4" s="1"/>
  <c r="B21" i="4" s="1"/>
  <c r="C5" i="4"/>
  <c r="A20" i="4" s="1"/>
  <c r="B20" i="4" s="1"/>
  <c r="C4" i="4"/>
  <c r="A19" i="4" s="1"/>
  <c r="B19" i="4" s="1"/>
  <c r="C3" i="4"/>
  <c r="A18" i="4" s="1"/>
  <c r="B18" i="4" s="1"/>
  <c r="C2" i="4"/>
  <c r="A17" i="4" s="1"/>
  <c r="B17" i="4" s="1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2" i="2"/>
  <c r="B17" i="1"/>
  <c r="B18" i="1"/>
  <c r="B19" i="1"/>
  <c r="B20" i="1"/>
  <c r="B21" i="1"/>
  <c r="B22" i="1"/>
  <c r="B23" i="1"/>
  <c r="B24" i="1"/>
  <c r="B25" i="1"/>
  <c r="B16" i="1"/>
  <c r="F1" i="1" l="1"/>
</calcChain>
</file>

<file path=xl/sharedStrings.xml><?xml version="1.0" encoding="utf-8"?>
<sst xmlns="http://schemas.openxmlformats.org/spreadsheetml/2006/main" count="33" uniqueCount="16">
  <si>
    <t>N_molecules</t>
  </si>
  <si>
    <t>Trendline_Value</t>
  </si>
  <si>
    <t>Deviation Error</t>
  </si>
  <si>
    <t>Avg. Error (in D)</t>
  </si>
  <si>
    <t xml:space="preserve">D_MAE </t>
  </si>
  <si>
    <t>ln(N_molecules)</t>
  </si>
  <si>
    <t>D_MAE</t>
  </si>
  <si>
    <t>Linear Trend</t>
  </si>
  <si>
    <t>D_RMSE</t>
  </si>
  <si>
    <t>D_LOSS</t>
  </si>
  <si>
    <t>Q_MAE</t>
  </si>
  <si>
    <t>Q_RMSE</t>
  </si>
  <si>
    <t>TOT_LOSS</t>
  </si>
  <si>
    <t xml:space="preserve">Deviation </t>
  </si>
  <si>
    <t>Trend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</si>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</sst>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000">
                <a:latin typeface="Cambria Math" panose="02040503050406030204" pitchFamily="18" charset="0"/>
                <a:ea typeface="Cambria Math" panose="02040503050406030204" pitchFamily="18" charset="0"/>
              </a:rPr>
              <a:t>μ</a:t>
            </a:r>
            <a:r>
              <a:rPr lang="en-IN" sz="1000"/>
              <a:t>_MAE vs. ln(N_molecules)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'D_MAE(updated)'!$B$15</c:f>
              <c:strCache>
                <c:ptCount val="1"/>
                <c:pt idx="0">
                  <c:v>D_MAE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838838327027304E-3"/>
                  <c:y val="-0.38299202520947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'D_MAE(updated)'!$A$16:$A$28</c:f>
              <c:numCache>
                <c:formatCode>General</c:formatCode>
                <c:ptCount val="13"/>
                <c:pt idx="0">
                  <c:v>2.3025850929940459</c:v>
                </c:pt>
                <c:pt idx="1">
                  <c:v>3.912023005428146</c:v>
                </c:pt>
                <c:pt idx="2">
                  <c:v>4.6051701859880918</c:v>
                </c:pt>
                <c:pt idx="3">
                  <c:v>5.2983173665480363</c:v>
                </c:pt>
                <c:pt idx="4">
                  <c:v>6.2146080984221914</c:v>
                </c:pt>
                <c:pt idx="5">
                  <c:v>6.9077552789821368</c:v>
                </c:pt>
                <c:pt idx="6">
                  <c:v>7.3132203870903014</c:v>
                </c:pt>
                <c:pt idx="7">
                  <c:v>7.6009024595420822</c:v>
                </c:pt>
                <c:pt idx="8">
                  <c:v>8.2940496401020276</c:v>
                </c:pt>
                <c:pt idx="9">
                  <c:v>8.5171931914162382</c:v>
                </c:pt>
                <c:pt idx="10">
                  <c:v>8.7795574558837277</c:v>
                </c:pt>
                <c:pt idx="11">
                  <c:v>9.0478214424784085</c:v>
                </c:pt>
                <c:pt idx="12">
                  <c:v>9.2103403719761836</c:v>
                </c:pt>
              </c:numCache>
            </c:numRef>
          </c:xVal>
          <c:yVal>
            <c:numRef>
              <c:f>'D_MAE(updated)'!$B$16:$B$28</c:f>
              <c:numCache>
                <c:formatCode>General</c:formatCode>
                <c:ptCount val="13"/>
                <c:pt idx="0">
                  <c:v>1.0757979154586701</c:v>
                </c:pt>
                <c:pt idx="1">
                  <c:v>0.85505753755569402</c:v>
                </c:pt>
                <c:pt idx="2">
                  <c:v>0.72106081247329701</c:v>
                </c:pt>
                <c:pt idx="3">
                  <c:v>0.56323909759521396</c:v>
                </c:pt>
                <c:pt idx="4">
                  <c:v>0.49574232101440402</c:v>
                </c:pt>
                <c:pt idx="5">
                  <c:v>0.41486728191375699</c:v>
                </c:pt>
                <c:pt idx="6">
                  <c:v>0.33892711997032099</c:v>
                </c:pt>
                <c:pt idx="7">
                  <c:v>0.27312782406806901</c:v>
                </c:pt>
                <c:pt idx="8">
                  <c:v>0.19221732020378099</c:v>
                </c:pt>
                <c:pt idx="9">
                  <c:v>0.188626959919929</c:v>
                </c:pt>
                <c:pt idx="10">
                  <c:v>0.27209869027137701</c:v>
                </c:pt>
                <c:pt idx="11">
                  <c:v>0.20691487193107599</c:v>
                </c:pt>
                <c:pt idx="12">
                  <c:v>0.21108996868133501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C-4F9F-A6B1-6F483D994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33504"/>
        <c:axId val="1860435168"/>
      </c:scatterChart>
      <c:valAx>
        <c:axId val="186043350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/>
                  <a:t>ln(N_molecules)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35168"/>
        <c:crosses val="autoZero"/>
        <c:crossBetween val="midCat"/>
      </c:valAx>
      <c:valAx>
        <c:axId val="18604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μ</a:t>
                </a:r>
                <a:r>
                  <a:rPr lang="en-IN" sz="800"/>
                  <a:t>_MAE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Q_RMSE!$C$1</c:f>
              <c:strCache>
                <c:ptCount val="1"/>
                <c:pt idx="0">
                  <c:v>ln(N_molecules)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Q_RMSE!$C$2:$C$11</c:f>
              <c:numCache>
                <c:formatCode>General</c:formatCode>
                <c:ptCount val="10"/>
                <c:pt idx="0">
                  <c:v>2.3025850929940459</c:v>
                </c:pt>
                <c:pt idx="1">
                  <c:v>3.912023005428146</c:v>
                </c:pt>
                <c:pt idx="2">
                  <c:v>4.6051701859880918</c:v>
                </c:pt>
                <c:pt idx="3">
                  <c:v>5.2983173665480363</c:v>
                </c:pt>
                <c:pt idx="4">
                  <c:v>6.2146080984221914</c:v>
                </c:pt>
                <c:pt idx="5">
                  <c:v>6.9077552789821368</c:v>
                </c:pt>
                <c:pt idx="6">
                  <c:v>7.3132203870903014</c:v>
                </c:pt>
                <c:pt idx="7">
                  <c:v>7.6009024595420822</c:v>
                </c:pt>
                <c:pt idx="8">
                  <c:v>8.2940496401020276</c:v>
                </c:pt>
                <c:pt idx="9">
                  <c:v>8.5171931914162382</c:v>
                </c:pt>
              </c:numCache>
            </c:numRef>
          </c:xVal>
          <c:yVal>
            <c:numRef>
              <c:f>Q_RMSE!$B$2:$B$11</c:f>
              <c:numCache>
                <c:formatCode>General</c:formatCode>
                <c:ptCount val="10"/>
                <c:pt idx="0">
                  <c:v>0.48358330130576999</c:v>
                </c:pt>
                <c:pt idx="1">
                  <c:v>0.34884876012802102</c:v>
                </c:pt>
                <c:pt idx="2">
                  <c:v>0.32667094469070401</c:v>
                </c:pt>
                <c:pt idx="3">
                  <c:v>0.20921288430690699</c:v>
                </c:pt>
                <c:pt idx="4">
                  <c:v>0.33255219459533603</c:v>
                </c:pt>
                <c:pt idx="5">
                  <c:v>0.27825281023979098</c:v>
                </c:pt>
                <c:pt idx="6">
                  <c:v>0.16235370934009499</c:v>
                </c:pt>
                <c:pt idx="7">
                  <c:v>0.166522666811943</c:v>
                </c:pt>
                <c:pt idx="8">
                  <c:v>0.10119371116161301</c:v>
                </c:pt>
                <c:pt idx="9">
                  <c:v>0.12505947053432401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4-4095-B9C8-420358172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57504"/>
        <c:axId val="1856641696"/>
      </c:scatterChart>
      <c:valAx>
        <c:axId val="18566575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41696"/>
        <c:crosses val="autoZero"/>
        <c:crossBetween val="midCat"/>
      </c:valAx>
      <c:valAx>
        <c:axId val="18566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5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TOT_LOSS!$B$1</c:f>
              <c:strCache>
                <c:ptCount val="1"/>
                <c:pt idx="0">
                  <c:v>TOT_LOSS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TOT_LOSS!$A$2:$A$11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TOT_LOSS!$B$2:$B$11</c:f>
              <c:numCache>
                <c:formatCode>General</c:formatCode>
                <c:ptCount val="10"/>
                <c:pt idx="0">
                  <c:v>1.98216152191162</c:v>
                </c:pt>
                <c:pt idx="1">
                  <c:v>1.18357098102569</c:v>
                </c:pt>
                <c:pt idx="2">
                  <c:v>0.968933165073394</c:v>
                </c:pt>
                <c:pt idx="3">
                  <c:v>0.57879829406738204</c:v>
                </c:pt>
                <c:pt idx="4">
                  <c:v>0.61476522684097201</c:v>
                </c:pt>
                <c:pt idx="5">
                  <c:v>0.40674424171447698</c:v>
                </c:pt>
                <c:pt idx="6">
                  <c:v>0.26463496685027998</c:v>
                </c:pt>
                <c:pt idx="7">
                  <c:v>0.41289433836936901</c:v>
                </c:pt>
                <c:pt idx="8">
                  <c:v>8.1976823508739402E-2</c:v>
                </c:pt>
                <c:pt idx="9">
                  <c:v>0.10475389659404701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4-4B66-8CC5-E63F9495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43776"/>
        <c:axId val="1856645024"/>
      </c:scatterChart>
      <c:valAx>
        <c:axId val="18566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45024"/>
        <c:crosses val="autoZero"/>
        <c:crossBetween val="midCat"/>
      </c:valAx>
      <c:valAx>
        <c:axId val="18566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TOT_LOSS!$C$1</c:f>
              <c:strCache>
                <c:ptCount val="1"/>
                <c:pt idx="0">
                  <c:v>ln(N_molecules)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TOT_LOSS!$C$2:$C$11</c:f>
              <c:numCache>
                <c:formatCode>General</c:formatCode>
                <c:ptCount val="10"/>
                <c:pt idx="0">
                  <c:v>2.3025850929940459</c:v>
                </c:pt>
                <c:pt idx="1">
                  <c:v>3.912023005428146</c:v>
                </c:pt>
                <c:pt idx="2">
                  <c:v>4.6051701859880918</c:v>
                </c:pt>
                <c:pt idx="3">
                  <c:v>5.2983173665480363</c:v>
                </c:pt>
                <c:pt idx="4">
                  <c:v>6.2146080984221914</c:v>
                </c:pt>
                <c:pt idx="5">
                  <c:v>6.9077552789821368</c:v>
                </c:pt>
                <c:pt idx="6">
                  <c:v>7.3132203870903014</c:v>
                </c:pt>
                <c:pt idx="7">
                  <c:v>7.6009024595420822</c:v>
                </c:pt>
                <c:pt idx="8">
                  <c:v>8.2940496401020276</c:v>
                </c:pt>
                <c:pt idx="9">
                  <c:v>8.5171931914162382</c:v>
                </c:pt>
              </c:numCache>
            </c:numRef>
          </c:xVal>
          <c:yVal>
            <c:numRef>
              <c:f>TOT_LOSS!$B$2:$B$11</c:f>
              <c:numCache>
                <c:formatCode>General</c:formatCode>
                <c:ptCount val="10"/>
                <c:pt idx="0">
                  <c:v>1.98216152191162</c:v>
                </c:pt>
                <c:pt idx="1">
                  <c:v>1.18357098102569</c:v>
                </c:pt>
                <c:pt idx="2">
                  <c:v>0.968933165073394</c:v>
                </c:pt>
                <c:pt idx="3">
                  <c:v>0.57879829406738204</c:v>
                </c:pt>
                <c:pt idx="4">
                  <c:v>0.61476522684097201</c:v>
                </c:pt>
                <c:pt idx="5">
                  <c:v>0.40674424171447698</c:v>
                </c:pt>
                <c:pt idx="6">
                  <c:v>0.26463496685027998</c:v>
                </c:pt>
                <c:pt idx="7">
                  <c:v>0.41289433836936901</c:v>
                </c:pt>
                <c:pt idx="8">
                  <c:v>8.1976823508739402E-2</c:v>
                </c:pt>
                <c:pt idx="9">
                  <c:v>0.10475389659404701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4-4D2A-8FA3-A6D9C26E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690512"/>
        <c:axId val="1851685936"/>
      </c:scatterChart>
      <c:valAx>
        <c:axId val="18516905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85936"/>
        <c:crosses val="autoZero"/>
        <c:crossBetween val="midCat"/>
      </c:valAx>
      <c:valAx>
        <c:axId val="18516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mbria Math" panose="02040503050406030204" pitchFamily="18" charset="0"/>
                <a:ea typeface="Cambria Math" panose="02040503050406030204" pitchFamily="18" charset="0"/>
              </a:rPr>
              <a:t>μ</a:t>
            </a:r>
            <a:r>
              <a:rPr lang="en-US"/>
              <a:t>_MAE vs N_Molecules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'D_MAE(updated)'!$B$1</c:f>
              <c:strCache>
                <c:ptCount val="1"/>
                <c:pt idx="0">
                  <c:v>D_MAE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8687664041994751E-2"/>
                  <c:y val="-0.38382290755322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'D_MAE(updated)'!$A$2:$A$14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4000</c:v>
                </c:pt>
                <c:pt idx="9">
                  <c:v>5000</c:v>
                </c:pt>
                <c:pt idx="10">
                  <c:v>6500</c:v>
                </c:pt>
                <c:pt idx="11">
                  <c:v>8500</c:v>
                </c:pt>
                <c:pt idx="12">
                  <c:v>10000</c:v>
                </c:pt>
              </c:numCache>
            </c:numRef>
          </c:xVal>
          <c:yVal>
            <c:numRef>
              <c:f>'D_MAE(updated)'!$B$2:$B$14</c:f>
              <c:numCache>
                <c:formatCode>General</c:formatCode>
                <c:ptCount val="13"/>
                <c:pt idx="0">
                  <c:v>1.0757979154586701</c:v>
                </c:pt>
                <c:pt idx="1">
                  <c:v>0.85505753755569402</c:v>
                </c:pt>
                <c:pt idx="2">
                  <c:v>0.72106081247329701</c:v>
                </c:pt>
                <c:pt idx="3">
                  <c:v>0.56323909759521396</c:v>
                </c:pt>
                <c:pt idx="4">
                  <c:v>0.49574232101440402</c:v>
                </c:pt>
                <c:pt idx="5">
                  <c:v>0.41486728191375699</c:v>
                </c:pt>
                <c:pt idx="6">
                  <c:v>0.33892711997032099</c:v>
                </c:pt>
                <c:pt idx="7">
                  <c:v>0.27312782406806901</c:v>
                </c:pt>
                <c:pt idx="8">
                  <c:v>0.19221732020378099</c:v>
                </c:pt>
                <c:pt idx="9">
                  <c:v>0.188626959919929</c:v>
                </c:pt>
                <c:pt idx="10">
                  <c:v>0.27209869027137701</c:v>
                </c:pt>
                <c:pt idx="11">
                  <c:v>0.20691487193107599</c:v>
                </c:pt>
                <c:pt idx="12">
                  <c:v>0.21108996868133501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6-46B3-8EC5-F4B47EF58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57855"/>
        <c:axId val="631151199"/>
      </c:scatterChart>
      <c:valAx>
        <c:axId val="6311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N_Molecules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51199"/>
        <c:crosses val="autoZero"/>
        <c:crossBetween val="midCat"/>
      </c:valAx>
      <c:valAx>
        <c:axId val="6311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ambria Math" panose="02040503050406030204" pitchFamily="18" charset="0"/>
                    <a:ea typeface="Cambria Math" panose="02040503050406030204" pitchFamily="18" charset="0"/>
                  </a:rPr>
                  <a:t>μ</a:t>
                </a:r>
                <a:r>
                  <a:rPr lang="en-US"/>
                  <a:t>_MAE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5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D_RMSE!$B$1</c:f>
              <c:strCache>
                <c:ptCount val="1"/>
                <c:pt idx="0">
                  <c:v>D_RMSE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0813648293963255E-2"/>
                  <c:y val="-0.31427821522309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D_RMSE!$A$2:$A$11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D_RMSE!$B$2:$B$11</c:f>
              <c:numCache>
                <c:formatCode>General</c:formatCode>
                <c:ptCount val="10"/>
                <c:pt idx="0">
                  <c:v>1.3222353458404501</c:v>
                </c:pt>
                <c:pt idx="1">
                  <c:v>1.03047335147857</c:v>
                </c:pt>
                <c:pt idx="2">
                  <c:v>0.92855823040008501</c:v>
                </c:pt>
                <c:pt idx="3">
                  <c:v>0.73145627975463801</c:v>
                </c:pt>
                <c:pt idx="4">
                  <c:v>0.71005266904830899</c:v>
                </c:pt>
                <c:pt idx="5">
                  <c:v>0.57386410236358598</c:v>
                </c:pt>
                <c:pt idx="6">
                  <c:v>0.48813578486442499</c:v>
                </c:pt>
                <c:pt idx="7">
                  <c:v>0.62061637639999301</c:v>
                </c:pt>
                <c:pt idx="8">
                  <c:v>0.26783704757690402</c:v>
                </c:pt>
                <c:pt idx="9">
                  <c:v>0.29851970076560902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2-47D4-B116-72F8CA7D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45856"/>
        <c:axId val="1856650016"/>
      </c:scatterChart>
      <c:valAx>
        <c:axId val="18566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50016"/>
        <c:crosses val="autoZero"/>
        <c:crossBetween val="midCat"/>
      </c:valAx>
      <c:valAx>
        <c:axId val="18566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D_RMSE!$C$1</c:f>
              <c:strCache>
                <c:ptCount val="1"/>
                <c:pt idx="0">
                  <c:v>ln(N_molecules)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D_RMSE!$C$2:$C$11</c:f>
              <c:numCache>
                <c:formatCode>General</c:formatCode>
                <c:ptCount val="10"/>
                <c:pt idx="0">
                  <c:v>2.3025850929940459</c:v>
                </c:pt>
                <c:pt idx="1">
                  <c:v>3.912023005428146</c:v>
                </c:pt>
                <c:pt idx="2">
                  <c:v>4.6051701859880918</c:v>
                </c:pt>
                <c:pt idx="3">
                  <c:v>5.2983173665480363</c:v>
                </c:pt>
                <c:pt idx="4">
                  <c:v>6.2146080984221914</c:v>
                </c:pt>
                <c:pt idx="5">
                  <c:v>6.9077552789821368</c:v>
                </c:pt>
                <c:pt idx="6">
                  <c:v>7.3132203870903014</c:v>
                </c:pt>
                <c:pt idx="7">
                  <c:v>7.6009024595420822</c:v>
                </c:pt>
                <c:pt idx="8">
                  <c:v>8.2940496401020276</c:v>
                </c:pt>
                <c:pt idx="9">
                  <c:v>8.5171931914162382</c:v>
                </c:pt>
              </c:numCache>
            </c:numRef>
          </c:xVal>
          <c:yVal>
            <c:numRef>
              <c:f>D_RMSE!$B$2:$B$11</c:f>
              <c:numCache>
                <c:formatCode>General</c:formatCode>
                <c:ptCount val="10"/>
                <c:pt idx="0">
                  <c:v>1.3222353458404501</c:v>
                </c:pt>
                <c:pt idx="1">
                  <c:v>1.03047335147857</c:v>
                </c:pt>
                <c:pt idx="2">
                  <c:v>0.92855823040008501</c:v>
                </c:pt>
                <c:pt idx="3">
                  <c:v>0.73145627975463801</c:v>
                </c:pt>
                <c:pt idx="4">
                  <c:v>0.71005266904830899</c:v>
                </c:pt>
                <c:pt idx="5">
                  <c:v>0.57386410236358598</c:v>
                </c:pt>
                <c:pt idx="6">
                  <c:v>0.48813578486442499</c:v>
                </c:pt>
                <c:pt idx="7">
                  <c:v>0.62061637639999301</c:v>
                </c:pt>
                <c:pt idx="8">
                  <c:v>0.26783704757690402</c:v>
                </c:pt>
                <c:pt idx="9">
                  <c:v>0.29851970076560902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8-4AD9-9995-3202B000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52512"/>
        <c:axId val="1856650432"/>
      </c:scatterChart>
      <c:valAx>
        <c:axId val="18566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50432"/>
        <c:crosses val="autoZero"/>
        <c:crossBetween val="midCat"/>
      </c:valAx>
      <c:valAx>
        <c:axId val="1856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D_LOSS!$B$1</c:f>
              <c:strCache>
                <c:ptCount val="1"/>
                <c:pt idx="0">
                  <c:v>D_LOSS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7.4621609798775157E-3"/>
                  <c:y val="-0.41504702537182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D_LOSS!$A$2:$A$11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D_LOSS!$B$2:$B$11</c:f>
              <c:numCache>
                <c:formatCode>General</c:formatCode>
                <c:ptCount val="10"/>
                <c:pt idx="0">
                  <c:v>1.7483061552047701</c:v>
                </c:pt>
                <c:pt idx="1">
                  <c:v>1.0618753433227499</c:v>
                </c:pt>
                <c:pt idx="2">
                  <c:v>0.86222040653228704</c:v>
                </c:pt>
                <c:pt idx="3">
                  <c:v>0.53502827882766701</c:v>
                </c:pt>
                <c:pt idx="4">
                  <c:v>0.50417476892471302</c:v>
                </c:pt>
                <c:pt idx="5">
                  <c:v>0.32932001352310097</c:v>
                </c:pt>
                <c:pt idx="6">
                  <c:v>0.23827654123306199</c:v>
                </c:pt>
                <c:pt idx="7">
                  <c:v>0.38516470789909302</c:v>
                </c:pt>
                <c:pt idx="8">
                  <c:v>7.1736678481101906E-2</c:v>
                </c:pt>
                <c:pt idx="9">
                  <c:v>8.9114017784595406E-2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E-4675-A50F-EE76BEA6E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474336"/>
        <c:axId val="1924488064"/>
      </c:scatterChart>
      <c:valAx>
        <c:axId val="1924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88064"/>
        <c:crosses val="autoZero"/>
        <c:crossBetween val="midCat"/>
      </c:valAx>
      <c:valAx>
        <c:axId val="19244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D_LOSS!$C$1</c:f>
              <c:strCache>
                <c:ptCount val="1"/>
                <c:pt idx="0">
                  <c:v>ln(N_molecules)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D_LOSS!$C$2:$C$11</c:f>
              <c:numCache>
                <c:formatCode>General</c:formatCode>
                <c:ptCount val="10"/>
                <c:pt idx="0">
                  <c:v>2.3025850929940459</c:v>
                </c:pt>
                <c:pt idx="1">
                  <c:v>3.912023005428146</c:v>
                </c:pt>
                <c:pt idx="2">
                  <c:v>4.6051701859880918</c:v>
                </c:pt>
                <c:pt idx="3">
                  <c:v>5.2983173665480363</c:v>
                </c:pt>
                <c:pt idx="4">
                  <c:v>6.2146080984221914</c:v>
                </c:pt>
                <c:pt idx="5">
                  <c:v>6.9077552789821368</c:v>
                </c:pt>
                <c:pt idx="6">
                  <c:v>7.3132203870903014</c:v>
                </c:pt>
                <c:pt idx="7">
                  <c:v>7.6009024595420822</c:v>
                </c:pt>
                <c:pt idx="8">
                  <c:v>8.2940496401020276</c:v>
                </c:pt>
                <c:pt idx="9">
                  <c:v>8.5171931914162382</c:v>
                </c:pt>
              </c:numCache>
            </c:numRef>
          </c:xVal>
          <c:yVal>
            <c:numRef>
              <c:f>D_LOSS!$B$2:$B$11</c:f>
              <c:numCache>
                <c:formatCode>General</c:formatCode>
                <c:ptCount val="10"/>
                <c:pt idx="0">
                  <c:v>1.7483061552047701</c:v>
                </c:pt>
                <c:pt idx="1">
                  <c:v>1.0618753433227499</c:v>
                </c:pt>
                <c:pt idx="2">
                  <c:v>0.86222040653228704</c:v>
                </c:pt>
                <c:pt idx="3">
                  <c:v>0.53502827882766701</c:v>
                </c:pt>
                <c:pt idx="4">
                  <c:v>0.50417476892471302</c:v>
                </c:pt>
                <c:pt idx="5">
                  <c:v>0.32932001352310097</c:v>
                </c:pt>
                <c:pt idx="6">
                  <c:v>0.23827654123306199</c:v>
                </c:pt>
                <c:pt idx="7">
                  <c:v>0.38516470789909302</c:v>
                </c:pt>
                <c:pt idx="8">
                  <c:v>7.1736678481101906E-2</c:v>
                </c:pt>
                <c:pt idx="9">
                  <c:v>8.9114017784595406E-2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4-453F-9A18-A8AF7E3B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480992"/>
        <c:axId val="1924484320"/>
      </c:scatterChart>
      <c:valAx>
        <c:axId val="19244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84320"/>
        <c:crosses val="autoZero"/>
        <c:crossBetween val="midCat"/>
      </c:valAx>
      <c:valAx>
        <c:axId val="19244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Q_MAE vs N_Molecules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'Q_MAE(updated)'!$B$1</c:f>
              <c:strCache>
                <c:ptCount val="1"/>
                <c:pt idx="0">
                  <c:v>Q_MAE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'Q_MAE(updated)'!$A$2:$A$14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4000</c:v>
                </c:pt>
                <c:pt idx="9">
                  <c:v>5000</c:v>
                </c:pt>
                <c:pt idx="10">
                  <c:v>6500</c:v>
                </c:pt>
                <c:pt idx="11">
                  <c:v>8500</c:v>
                </c:pt>
                <c:pt idx="12">
                  <c:v>10000</c:v>
                </c:pt>
              </c:numCache>
            </c:numRef>
          </c:xVal>
          <c:yVal>
            <c:numRef>
              <c:f>'Q_MAE(updated)'!$B$2:$B$14</c:f>
              <c:numCache>
                <c:formatCode>General</c:formatCode>
                <c:ptCount val="13"/>
                <c:pt idx="0">
                  <c:v>0.36207070946693398</c:v>
                </c:pt>
                <c:pt idx="1">
                  <c:v>0.28349784016609098</c:v>
                </c:pt>
                <c:pt idx="2">
                  <c:v>0.26471674442291199</c:v>
                </c:pt>
                <c:pt idx="3">
                  <c:v>0.170522466301918</c:v>
                </c:pt>
                <c:pt idx="4">
                  <c:v>0.25227546691894498</c:v>
                </c:pt>
                <c:pt idx="5">
                  <c:v>0.21383786201477001</c:v>
                </c:pt>
                <c:pt idx="6">
                  <c:v>0.122643873095512</c:v>
                </c:pt>
                <c:pt idx="7">
                  <c:v>0.13083341717720001</c:v>
                </c:pt>
                <c:pt idx="8">
                  <c:v>7.4468813836574499E-2</c:v>
                </c:pt>
                <c:pt idx="9">
                  <c:v>9.3295402824878595E-2</c:v>
                </c:pt>
                <c:pt idx="10">
                  <c:v>0.1527079641819</c:v>
                </c:pt>
                <c:pt idx="11">
                  <c:v>9.0427927672863007E-2</c:v>
                </c:pt>
                <c:pt idx="12">
                  <c:v>0.104210831224918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2-4B0D-A006-098E0E84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480576"/>
        <c:axId val="1924475168"/>
      </c:scatterChart>
      <c:valAx>
        <c:axId val="19244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75168"/>
        <c:crosses val="autoZero"/>
        <c:crossBetween val="midCat"/>
      </c:valAx>
      <c:valAx>
        <c:axId val="19244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Q_MAE vs ln(N_molecules)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'Q_MAE(updated)'!$C$1</c:f>
              <c:strCache>
                <c:ptCount val="1"/>
                <c:pt idx="0">
                  <c:v>ln(N_molecules)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'Q_MAE(updated)'!$C$2:$C$14</c:f>
              <c:numCache>
                <c:formatCode>General</c:formatCode>
                <c:ptCount val="13"/>
                <c:pt idx="0">
                  <c:v>2.3025850929940459</c:v>
                </c:pt>
                <c:pt idx="1">
                  <c:v>3.912023005428146</c:v>
                </c:pt>
                <c:pt idx="2">
                  <c:v>4.6051701859880918</c:v>
                </c:pt>
                <c:pt idx="3">
                  <c:v>5.2983173665480363</c:v>
                </c:pt>
                <c:pt idx="4">
                  <c:v>6.2146080984221914</c:v>
                </c:pt>
                <c:pt idx="5">
                  <c:v>6.9077552789821368</c:v>
                </c:pt>
                <c:pt idx="6">
                  <c:v>7.3132203870903014</c:v>
                </c:pt>
                <c:pt idx="7">
                  <c:v>7.6009024595420822</c:v>
                </c:pt>
                <c:pt idx="8">
                  <c:v>8.2940496401020276</c:v>
                </c:pt>
                <c:pt idx="9">
                  <c:v>8.5171931914162382</c:v>
                </c:pt>
                <c:pt idx="10">
                  <c:v>8.7795574558837277</c:v>
                </c:pt>
                <c:pt idx="11">
                  <c:v>9.0478214424784085</c:v>
                </c:pt>
                <c:pt idx="12">
                  <c:v>9.2103403719761836</c:v>
                </c:pt>
              </c:numCache>
            </c:numRef>
          </c:xVal>
          <c:yVal>
            <c:numRef>
              <c:f>'Q_MAE(updated)'!$B$2:$B$14</c:f>
              <c:numCache>
                <c:formatCode>General</c:formatCode>
                <c:ptCount val="13"/>
                <c:pt idx="0">
                  <c:v>0.36207070946693398</c:v>
                </c:pt>
                <c:pt idx="1">
                  <c:v>0.28349784016609098</c:v>
                </c:pt>
                <c:pt idx="2">
                  <c:v>0.26471674442291199</c:v>
                </c:pt>
                <c:pt idx="3">
                  <c:v>0.170522466301918</c:v>
                </c:pt>
                <c:pt idx="4">
                  <c:v>0.25227546691894498</c:v>
                </c:pt>
                <c:pt idx="5">
                  <c:v>0.21383786201477001</c:v>
                </c:pt>
                <c:pt idx="6">
                  <c:v>0.122643873095512</c:v>
                </c:pt>
                <c:pt idx="7">
                  <c:v>0.13083341717720001</c:v>
                </c:pt>
                <c:pt idx="8">
                  <c:v>7.4468813836574499E-2</c:v>
                </c:pt>
                <c:pt idx="9">
                  <c:v>9.3295402824878595E-2</c:v>
                </c:pt>
                <c:pt idx="10">
                  <c:v>0.1527079641819</c:v>
                </c:pt>
                <c:pt idx="11">
                  <c:v>9.0427927672863007E-2</c:v>
                </c:pt>
                <c:pt idx="12">
                  <c:v>0.104210831224918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8-4A1F-BF67-5EFCF75B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676368"/>
        <c:axId val="1851684688"/>
      </c:scatterChart>
      <c:valAx>
        <c:axId val="18516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84688"/>
        <c:crosses val="autoZero"/>
        <c:crossBetween val="midCat"/>
      </c:valAx>
      <c:valAx>
        <c:axId val="18516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Q_RMSE!$B$1</c:f>
              <c:strCache>
                <c:ptCount val="1"/>
                <c:pt idx="0">
                  <c:v>Q_RMSE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Q_RMSE!$A$2:$A$11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Q_RMSE!$B$2:$B$11</c:f>
              <c:numCache>
                <c:formatCode>General</c:formatCode>
                <c:ptCount val="10"/>
                <c:pt idx="0">
                  <c:v>0.48358330130576999</c:v>
                </c:pt>
                <c:pt idx="1">
                  <c:v>0.34884876012802102</c:v>
                </c:pt>
                <c:pt idx="2">
                  <c:v>0.32667094469070401</c:v>
                </c:pt>
                <c:pt idx="3">
                  <c:v>0.20921288430690699</c:v>
                </c:pt>
                <c:pt idx="4">
                  <c:v>0.33255219459533603</c:v>
                </c:pt>
                <c:pt idx="5">
                  <c:v>0.27825281023979098</c:v>
                </c:pt>
                <c:pt idx="6">
                  <c:v>0.16235370934009499</c:v>
                </c:pt>
                <c:pt idx="7">
                  <c:v>0.166522666811943</c:v>
                </c:pt>
                <c:pt idx="8">
                  <c:v>0.10119371116161301</c:v>
                </c:pt>
                <c:pt idx="9">
                  <c:v>0.12505947053432401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D-4969-8B58-C6EF6E549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690096"/>
        <c:axId val="1851682192"/>
      </c:scatterChart>
      <c:valAx>
        <c:axId val="18516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82192"/>
        <c:crosses val="autoZero"/>
        <c:crossBetween val="midCat"/>
      </c:valAx>
      <c:valAx>
        <c:axId val="18516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49213</xdr:colOff>
      <xdr:row>16</xdr:row>
      <xdr:rowOff>84135</xdr:rowOff>
    </xdr:from>
    <xdr:to>
      <xdr:col>10</xdr:col>
      <xdr:colOff>603250</xdr:colOff>
      <xdr:row>30</xdr:row>
      <xdr:rowOff>134936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670412</xdr:colOff>
      <xdr:row>1</xdr:row>
      <xdr:rowOff>24668</xdr:rowOff>
    </xdr:from>
    <xdr:to>
      <xdr:col>11</xdr:col>
      <xdr:colOff>582978</xdr:colOff>
      <xdr:row>15</xdr:row>
      <xdr:rowOff>100868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4762</xdr:rowOff>
    </xdr:from>
    <xdr:to>
      <xdr:col>9</xdr:col>
      <xdr:colOff>133350</xdr:colOff>
      <xdr:row>11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261937</xdr:colOff>
      <xdr:row>0</xdr:row>
      <xdr:rowOff>128587</xdr:rowOff>
    </xdr:from>
    <xdr:to>
      <xdr:col>15</xdr:col>
      <xdr:colOff>161925</xdr:colOff>
      <xdr:row>13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33337</xdr:rowOff>
    </xdr:from>
    <xdr:to>
      <xdr:col>10</xdr:col>
      <xdr:colOff>38100</xdr:colOff>
      <xdr:row>13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90487</xdr:colOff>
      <xdr:row>0</xdr:row>
      <xdr:rowOff>0</xdr:rowOff>
    </xdr:from>
    <xdr:to>
      <xdr:col>16</xdr:col>
      <xdr:colOff>285750</xdr:colOff>
      <xdr:row>14</xdr:row>
      <xdr:rowOff>23813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0</xdr:row>
      <xdr:rowOff>0</xdr:rowOff>
    </xdr:from>
    <xdr:to>
      <xdr:col>9</xdr:col>
      <xdr:colOff>466725</xdr:colOff>
      <xdr:row>15</xdr:row>
      <xdr:rowOff>119063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490537</xdr:colOff>
      <xdr:row>0</xdr:row>
      <xdr:rowOff>0</xdr:rowOff>
    </xdr:from>
    <xdr:to>
      <xdr:col>16</xdr:col>
      <xdr:colOff>304800</xdr:colOff>
      <xdr:row>17</xdr:row>
      <xdr:rowOff>23813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0</xdr:row>
      <xdr:rowOff>33337</xdr:rowOff>
    </xdr:from>
    <xdr:to>
      <xdr:col>9</xdr:col>
      <xdr:colOff>304800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328612</xdr:colOff>
      <xdr:row>0</xdr:row>
      <xdr:rowOff>23811</xdr:rowOff>
    </xdr:from>
    <xdr:to>
      <xdr:col>16</xdr:col>
      <xdr:colOff>85725</xdr:colOff>
      <xdr:row>15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0</xdr:rowOff>
    </xdr:from>
    <xdr:to>
      <xdr:col>10</xdr:col>
      <xdr:colOff>47625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142874</xdr:colOff>
      <xdr:row>0</xdr:row>
      <xdr:rowOff>52387</xdr:rowOff>
    </xdr:from>
    <xdr:to>
      <xdr:col>17</xdr:col>
      <xdr:colOff>114299</xdr:colOff>
      <xdr:row>14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30" zoomScaleNormal="130" workbookViewId="0">
      <selection activeCell="C13" sqref="C13"/>
    </sheetView>
  </sheetViews>
  <sheetFormatPr defaultRowHeight="15" x14ac:dyDescent="0.25"/>
  <cols>
    <col min="1" max="1" width="15.85546875" bestFit="1" customWidth="1"/>
    <col min="2" max="2" width="26" bestFit="1" customWidth="1"/>
    <col min="3" max="3" width="28.42578125" bestFit="1" customWidth="1"/>
    <col min="4" max="4" width="14.42578125" bestFit="1" customWidth="1"/>
    <col min="5" max="5" width="1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>
        <f>AVERAGE(D2:D11)</f>
        <v>4.185608266179712E-2</v>
      </c>
    </row>
    <row r="2" spans="1:6" x14ac:dyDescent="0.25">
      <c r="A2">
        <v>10</v>
      </c>
      <c r="B2">
        <v>1.0757979154586701</v>
      </c>
      <c r="C2">
        <f>((-0.128)*LOG(A2,EXP(1) ))+ 1.3147</f>
        <v>1.0199691080967621</v>
      </c>
      <c r="D2">
        <f>ABS(C2-B2)</f>
        <v>5.5828807361907984E-2</v>
      </c>
    </row>
    <row r="3" spans="1:6" x14ac:dyDescent="0.25">
      <c r="A3">
        <v>50</v>
      </c>
      <c r="B3">
        <v>0.85505753755569402</v>
      </c>
      <c r="C3">
        <f t="shared" ref="C3:C14" si="0">((-0.128)*LOG(A3,EXP(1) ))+ 1.3147</f>
        <v>0.81396105530519725</v>
      </c>
      <c r="D3">
        <f t="shared" ref="D3:D14" si="1">ABS(C3-B3)</f>
        <v>4.109648225049678E-2</v>
      </c>
    </row>
    <row r="4" spans="1:6" x14ac:dyDescent="0.25">
      <c r="A4">
        <v>100</v>
      </c>
      <c r="B4">
        <v>0.72106081247329701</v>
      </c>
      <c r="C4">
        <f t="shared" si="0"/>
        <v>0.72523821619352424</v>
      </c>
      <c r="D4">
        <f t="shared" si="1"/>
        <v>4.1774037202272352E-3</v>
      </c>
    </row>
    <row r="5" spans="1:6" x14ac:dyDescent="0.25">
      <c r="A5">
        <v>200</v>
      </c>
      <c r="B5">
        <v>0.56323909759521396</v>
      </c>
      <c r="C5">
        <f t="shared" si="0"/>
        <v>0.63651537708185135</v>
      </c>
      <c r="D5">
        <f t="shared" si="1"/>
        <v>7.3276279486637397E-2</v>
      </c>
    </row>
    <row r="6" spans="1:6" x14ac:dyDescent="0.25">
      <c r="A6">
        <v>500</v>
      </c>
      <c r="B6">
        <v>0.49574232101440402</v>
      </c>
      <c r="C6">
        <f t="shared" si="0"/>
        <v>0.51923016340195949</v>
      </c>
      <c r="D6">
        <f t="shared" si="1"/>
        <v>2.3487842387555469E-2</v>
      </c>
    </row>
    <row r="7" spans="1:6" x14ac:dyDescent="0.25">
      <c r="A7">
        <v>1000</v>
      </c>
      <c r="B7">
        <v>0.41486728191375699</v>
      </c>
      <c r="C7">
        <f t="shared" si="0"/>
        <v>0.43050732429028649</v>
      </c>
      <c r="D7">
        <f t="shared" si="1"/>
        <v>1.5640042376529495E-2</v>
      </c>
    </row>
    <row r="8" spans="1:6" x14ac:dyDescent="0.25">
      <c r="A8">
        <v>1500</v>
      </c>
      <c r="B8">
        <v>0.33892711997032099</v>
      </c>
      <c r="C8">
        <f t="shared" si="0"/>
        <v>0.37860779045244142</v>
      </c>
      <c r="D8">
        <f t="shared" si="1"/>
        <v>3.9680670482120428E-2</v>
      </c>
    </row>
    <row r="9" spans="1:6" x14ac:dyDescent="0.25">
      <c r="A9">
        <v>2000</v>
      </c>
      <c r="B9">
        <v>0.27312782406806901</v>
      </c>
      <c r="C9">
        <f t="shared" si="0"/>
        <v>0.34178448517861348</v>
      </c>
      <c r="D9">
        <f t="shared" si="1"/>
        <v>6.865666111054447E-2</v>
      </c>
    </row>
    <row r="10" spans="1:6" x14ac:dyDescent="0.25">
      <c r="A10">
        <v>4000</v>
      </c>
      <c r="B10">
        <v>0.19221732020378099</v>
      </c>
      <c r="C10">
        <f t="shared" si="0"/>
        <v>0.25306164606694037</v>
      </c>
      <c r="D10">
        <f t="shared" si="1"/>
        <v>6.0844325863159382E-2</v>
      </c>
    </row>
    <row r="11" spans="1:6" x14ac:dyDescent="0.25">
      <c r="A11">
        <v>5000</v>
      </c>
      <c r="B11">
        <v>0.188626959919929</v>
      </c>
      <c r="C11">
        <f t="shared" si="0"/>
        <v>0.22449927149872151</v>
      </c>
      <c r="D11">
        <f t="shared" si="1"/>
        <v>3.5872311578792504E-2</v>
      </c>
    </row>
    <row r="12" spans="1:6" x14ac:dyDescent="0.25">
      <c r="A12">
        <v>6500</v>
      </c>
      <c r="B12">
        <v>0.27209869027137701</v>
      </c>
      <c r="C12">
        <f t="shared" si="0"/>
        <v>0.19091664564688271</v>
      </c>
      <c r="D12">
        <f t="shared" si="1"/>
        <v>8.1182044624494298E-2</v>
      </c>
    </row>
    <row r="13" spans="1:6" x14ac:dyDescent="0.25">
      <c r="A13">
        <v>8500</v>
      </c>
      <c r="B13">
        <v>0.20691487193107599</v>
      </c>
      <c r="C13">
        <f t="shared" si="0"/>
        <v>0.15657885536276361</v>
      </c>
      <c r="D13">
        <f t="shared" si="1"/>
        <v>5.0336016568312381E-2</v>
      </c>
    </row>
    <row r="14" spans="1:6" x14ac:dyDescent="0.25">
      <c r="A14">
        <v>10000</v>
      </c>
      <c r="B14">
        <v>0.21108996868133501</v>
      </c>
      <c r="C14">
        <f t="shared" si="0"/>
        <v>0.13577643238704851</v>
      </c>
      <c r="D14">
        <f t="shared" si="1"/>
        <v>7.5313536294286498E-2</v>
      </c>
    </row>
    <row r="15" spans="1:6" x14ac:dyDescent="0.25">
      <c r="A15" t="s">
        <v>5</v>
      </c>
      <c r="B15" t="s">
        <v>6</v>
      </c>
      <c r="C15" t="s">
        <v>7</v>
      </c>
      <c r="D15" t="s">
        <v>2</v>
      </c>
    </row>
    <row r="16" spans="1:6" x14ac:dyDescent="0.25">
      <c r="A16">
        <f>LOG(A2,EXP(1))</f>
        <v>2.3025850929940459</v>
      </c>
      <c r="B16">
        <f>B2</f>
        <v>1.0757979154586701</v>
      </c>
      <c r="C16">
        <f xml:space="preserve"> -0.1282*A16 + 1.3147</f>
        <v>1.0195085910781634</v>
      </c>
      <c r="D16">
        <f>ABS(C16-B16)</f>
        <v>5.6289324380506711E-2</v>
      </c>
    </row>
    <row r="17" spans="1:4" x14ac:dyDescent="0.25">
      <c r="A17">
        <f t="shared" ref="A17:A28" si="2">LOG(A3,EXP(1))</f>
        <v>3.912023005428146</v>
      </c>
      <c r="B17">
        <f t="shared" ref="B17:B28" si="3">B3</f>
        <v>0.85505753755569402</v>
      </c>
      <c r="C17">
        <f t="shared" ref="C17:C28" si="4" xml:space="preserve"> -0.1282*A17 + 1.3147</f>
        <v>0.81317865070411166</v>
      </c>
      <c r="D17">
        <f t="shared" ref="D17:D28" si="5">ABS(C17-B17)</f>
        <v>4.1878886851582364E-2</v>
      </c>
    </row>
    <row r="18" spans="1:4" x14ac:dyDescent="0.25">
      <c r="A18">
        <f t="shared" si="2"/>
        <v>4.6051701859880918</v>
      </c>
      <c r="B18">
        <f t="shared" si="3"/>
        <v>0.72106081247329701</v>
      </c>
      <c r="C18">
        <f t="shared" si="4"/>
        <v>0.72431718215632657</v>
      </c>
      <c r="D18">
        <f t="shared" si="5"/>
        <v>3.2563696830295585E-3</v>
      </c>
    </row>
    <row r="19" spans="1:4" x14ac:dyDescent="0.25">
      <c r="A19">
        <f t="shared" si="2"/>
        <v>5.2983173665480363</v>
      </c>
      <c r="B19">
        <f t="shared" si="3"/>
        <v>0.56323909759521396</v>
      </c>
      <c r="C19">
        <f t="shared" si="4"/>
        <v>0.63545571360854169</v>
      </c>
      <c r="D19">
        <f t="shared" si="5"/>
        <v>7.2216616013327739E-2</v>
      </c>
    </row>
    <row r="20" spans="1:4" x14ac:dyDescent="0.25">
      <c r="A20">
        <f t="shared" si="2"/>
        <v>6.2146080984221914</v>
      </c>
      <c r="B20">
        <f t="shared" si="3"/>
        <v>0.49574232101440402</v>
      </c>
      <c r="C20">
        <f t="shared" si="4"/>
        <v>0.51798724178227495</v>
      </c>
      <c r="D20">
        <f t="shared" si="5"/>
        <v>2.2244920767870935E-2</v>
      </c>
    </row>
    <row r="21" spans="1:4" x14ac:dyDescent="0.25">
      <c r="A21">
        <f t="shared" si="2"/>
        <v>6.9077552789821368</v>
      </c>
      <c r="B21">
        <f t="shared" si="3"/>
        <v>0.41486728191375699</v>
      </c>
      <c r="C21">
        <f t="shared" si="4"/>
        <v>0.42912577323448997</v>
      </c>
      <c r="D21">
        <f t="shared" si="5"/>
        <v>1.425849132073298E-2</v>
      </c>
    </row>
    <row r="22" spans="1:4" x14ac:dyDescent="0.25">
      <c r="A22">
        <f t="shared" si="2"/>
        <v>7.3132203870903014</v>
      </c>
      <c r="B22">
        <f t="shared" si="3"/>
        <v>0.33892711997032099</v>
      </c>
      <c r="C22">
        <f t="shared" si="4"/>
        <v>0.37714514637502328</v>
      </c>
      <c r="D22">
        <f t="shared" si="5"/>
        <v>3.8218026404702288E-2</v>
      </c>
    </row>
    <row r="23" spans="1:4" x14ac:dyDescent="0.25">
      <c r="A23">
        <f t="shared" si="2"/>
        <v>7.6009024595420822</v>
      </c>
      <c r="B23">
        <f t="shared" si="3"/>
        <v>0.27312782406806901</v>
      </c>
      <c r="C23">
        <f t="shared" si="4"/>
        <v>0.34026430468670499</v>
      </c>
      <c r="D23">
        <f t="shared" si="5"/>
        <v>6.7136480618635974E-2</v>
      </c>
    </row>
    <row r="24" spans="1:4" x14ac:dyDescent="0.25">
      <c r="A24">
        <f t="shared" si="2"/>
        <v>8.2940496401020276</v>
      </c>
      <c r="B24">
        <f t="shared" si="3"/>
        <v>0.19221732020378099</v>
      </c>
      <c r="C24">
        <f t="shared" si="4"/>
        <v>0.25140283613892001</v>
      </c>
      <c r="D24">
        <f t="shared" si="5"/>
        <v>5.9185515935139016E-2</v>
      </c>
    </row>
    <row r="25" spans="1:4" x14ac:dyDescent="0.25">
      <c r="A25">
        <f t="shared" si="2"/>
        <v>8.5171931914162382</v>
      </c>
      <c r="B25">
        <f t="shared" si="3"/>
        <v>0.188626959919929</v>
      </c>
      <c r="C25">
        <f t="shared" si="4"/>
        <v>0.22279583286043825</v>
      </c>
      <c r="D25">
        <f t="shared" si="5"/>
        <v>3.4168872940509243E-2</v>
      </c>
    </row>
    <row r="26" spans="1:4" x14ac:dyDescent="0.25">
      <c r="A26">
        <f t="shared" si="2"/>
        <v>8.7795574558837277</v>
      </c>
      <c r="B26">
        <f t="shared" si="3"/>
        <v>0.27209869027137701</v>
      </c>
      <c r="C26">
        <f t="shared" si="4"/>
        <v>0.189160734155706</v>
      </c>
      <c r="D26">
        <f t="shared" si="5"/>
        <v>8.2937956115671008E-2</v>
      </c>
    </row>
    <row r="27" spans="1:4" x14ac:dyDescent="0.25">
      <c r="A27">
        <f t="shared" si="2"/>
        <v>9.0478214424784085</v>
      </c>
      <c r="B27">
        <f t="shared" si="3"/>
        <v>0.20691487193107599</v>
      </c>
      <c r="C27">
        <f t="shared" si="4"/>
        <v>0.15476929107426796</v>
      </c>
      <c r="D27">
        <f t="shared" si="5"/>
        <v>5.2145580856808038E-2</v>
      </c>
    </row>
    <row r="28" spans="1:4" x14ac:dyDescent="0.25">
      <c r="A28">
        <f t="shared" si="2"/>
        <v>9.2103403719761836</v>
      </c>
      <c r="B28">
        <f t="shared" si="3"/>
        <v>0.21108996868133501</v>
      </c>
      <c r="C28">
        <f t="shared" si="4"/>
        <v>0.13393436431265315</v>
      </c>
      <c r="D28">
        <f t="shared" si="5"/>
        <v>7.7155604368681852E-2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10" workbookViewId="0">
      <selection activeCell="F28" sqref="F28:F29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0</v>
      </c>
      <c r="B1" t="s">
        <v>8</v>
      </c>
      <c r="C1" t="s">
        <v>5</v>
      </c>
    </row>
    <row r="2" spans="1:3" x14ac:dyDescent="0.25">
      <c r="A2">
        <v>10</v>
      </c>
      <c r="B2">
        <v>1.3222353458404501</v>
      </c>
      <c r="C2">
        <f>LOG(A2,EXP(1))</f>
        <v>2.3025850929940459</v>
      </c>
    </row>
    <row r="3" spans="1:3" x14ac:dyDescent="0.25">
      <c r="A3">
        <v>50</v>
      </c>
      <c r="B3">
        <v>1.03047335147857</v>
      </c>
      <c r="C3">
        <f t="shared" ref="C3:C11" si="0">LOG(A3,EXP(1))</f>
        <v>3.912023005428146</v>
      </c>
    </row>
    <row r="4" spans="1:3" x14ac:dyDescent="0.25">
      <c r="A4">
        <v>100</v>
      </c>
      <c r="B4">
        <v>0.92855823040008501</v>
      </c>
      <c r="C4">
        <f t="shared" si="0"/>
        <v>4.6051701859880918</v>
      </c>
    </row>
    <row r="5" spans="1:3" x14ac:dyDescent="0.25">
      <c r="A5">
        <v>200</v>
      </c>
      <c r="B5">
        <v>0.73145627975463801</v>
      </c>
      <c r="C5">
        <f t="shared" si="0"/>
        <v>5.2983173665480363</v>
      </c>
    </row>
    <row r="6" spans="1:3" x14ac:dyDescent="0.25">
      <c r="A6">
        <v>500</v>
      </c>
      <c r="B6">
        <v>0.71005266904830899</v>
      </c>
      <c r="C6">
        <f t="shared" si="0"/>
        <v>6.2146080984221914</v>
      </c>
    </row>
    <row r="7" spans="1:3" x14ac:dyDescent="0.25">
      <c r="A7">
        <v>1000</v>
      </c>
      <c r="B7">
        <v>0.57386410236358598</v>
      </c>
      <c r="C7">
        <f t="shared" si="0"/>
        <v>6.9077552789821368</v>
      </c>
    </row>
    <row r="8" spans="1:3" x14ac:dyDescent="0.25">
      <c r="A8">
        <v>1500</v>
      </c>
      <c r="B8">
        <v>0.48813578486442499</v>
      </c>
      <c r="C8">
        <f t="shared" si="0"/>
        <v>7.3132203870903014</v>
      </c>
    </row>
    <row r="9" spans="1:3" x14ac:dyDescent="0.25">
      <c r="A9">
        <v>2000</v>
      </c>
      <c r="B9">
        <v>0.62061637639999301</v>
      </c>
      <c r="C9">
        <f t="shared" si="0"/>
        <v>7.6009024595420822</v>
      </c>
    </row>
    <row r="10" spans="1:3" x14ac:dyDescent="0.25">
      <c r="A10">
        <v>4000</v>
      </c>
      <c r="B10">
        <v>0.26783704757690402</v>
      </c>
      <c r="C10">
        <f t="shared" si="0"/>
        <v>8.2940496401020276</v>
      </c>
    </row>
    <row r="11" spans="1:3" x14ac:dyDescent="0.25">
      <c r="A11">
        <v>5000</v>
      </c>
      <c r="B11">
        <v>0.29851970076560902</v>
      </c>
      <c r="C11">
        <f t="shared" si="0"/>
        <v>8.5171931914162382</v>
      </c>
    </row>
    <row r="13" spans="1:3" x14ac:dyDescent="0.25">
      <c r="A13" t="s">
        <v>7</v>
      </c>
      <c r="B13" t="s">
        <v>13</v>
      </c>
    </row>
    <row r="14" spans="1:3" x14ac:dyDescent="0.25">
      <c r="A14">
        <f>-0.1575*C2+1.6574</f>
        <v>1.2947428478534377</v>
      </c>
      <c r="B14">
        <f>ABS(B2-A14)/B2</f>
        <v>2.0792439162588983E-2</v>
      </c>
    </row>
    <row r="15" spans="1:3" x14ac:dyDescent="0.25">
      <c r="A15">
        <f t="shared" ref="A15:A23" si="1">-0.1575*C3+1.6574</f>
        <v>1.0412563766450669</v>
      </c>
      <c r="B15">
        <f t="shared" ref="B15:B23" si="2">ABS(B3-A15)/B3</f>
        <v>1.0464147521160929E-2</v>
      </c>
    </row>
    <row r="16" spans="1:3" x14ac:dyDescent="0.25">
      <c r="A16">
        <f t="shared" si="1"/>
        <v>0.93208569570687549</v>
      </c>
      <c r="B16">
        <f t="shared" si="2"/>
        <v>3.7988627867426485E-3</v>
      </c>
    </row>
    <row r="17" spans="1:2" x14ac:dyDescent="0.25">
      <c r="A17">
        <f t="shared" si="1"/>
        <v>0.82291501476868423</v>
      </c>
      <c r="B17">
        <f t="shared" si="2"/>
        <v>0.12503650258457749</v>
      </c>
    </row>
    <row r="18" spans="1:2" x14ac:dyDescent="0.25">
      <c r="A18">
        <f t="shared" si="1"/>
        <v>0.67859922449850485</v>
      </c>
      <c r="B18">
        <f t="shared" si="2"/>
        <v>4.4297340071915402E-2</v>
      </c>
    </row>
    <row r="19" spans="1:2" x14ac:dyDescent="0.25">
      <c r="A19">
        <f t="shared" si="1"/>
        <v>0.56942854356031347</v>
      </c>
      <c r="B19">
        <f t="shared" si="2"/>
        <v>7.7292843113965174E-3</v>
      </c>
    </row>
    <row r="20" spans="1:2" x14ac:dyDescent="0.25">
      <c r="A20">
        <f t="shared" si="1"/>
        <v>0.50556778903327748</v>
      </c>
      <c r="B20">
        <f t="shared" si="2"/>
        <v>3.5711383408807161E-2</v>
      </c>
    </row>
    <row r="21" spans="1:2" x14ac:dyDescent="0.25">
      <c r="A21">
        <f t="shared" si="1"/>
        <v>0.46025786262212209</v>
      </c>
      <c r="B21">
        <f t="shared" si="2"/>
        <v>0.25838588840994159</v>
      </c>
    </row>
    <row r="22" spans="1:2" x14ac:dyDescent="0.25">
      <c r="A22">
        <f>-0.1575*C10+1.6574</f>
        <v>0.35108718168393072</v>
      </c>
      <c r="B22">
        <f t="shared" si="2"/>
        <v>0.31082381940878845</v>
      </c>
    </row>
    <row r="23" spans="1:2" x14ac:dyDescent="0.25">
      <c r="A23">
        <f t="shared" si="1"/>
        <v>0.31594207235194238</v>
      </c>
      <c r="B23">
        <f t="shared" si="2"/>
        <v>5.8362552091706064E-2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7" workbookViewId="0">
      <selection activeCell="C22" sqref="C22"/>
    </sheetView>
  </sheetViews>
  <sheetFormatPr defaultRowHeight="15" x14ac:dyDescent="0.25"/>
  <sheetData>
    <row r="1" spans="1:3" x14ac:dyDescent="0.25">
      <c r="A1" t="s">
        <v>0</v>
      </c>
      <c r="B1" t="s">
        <v>9</v>
      </c>
      <c r="C1" t="s">
        <v>5</v>
      </c>
    </row>
    <row r="2" spans="1:3" x14ac:dyDescent="0.25">
      <c r="A2">
        <v>10</v>
      </c>
      <c r="B2">
        <v>1.7483061552047701</v>
      </c>
      <c r="C2">
        <f>LOG(A2,EXP(1))</f>
        <v>2.3025850929940459</v>
      </c>
    </row>
    <row r="3" spans="1:3" x14ac:dyDescent="0.25">
      <c r="A3">
        <v>50</v>
      </c>
      <c r="B3">
        <v>1.0618753433227499</v>
      </c>
      <c r="C3">
        <f t="shared" ref="C3:C11" si="0">LOG(A3,EXP(1))</f>
        <v>3.912023005428146</v>
      </c>
    </row>
    <row r="4" spans="1:3" x14ac:dyDescent="0.25">
      <c r="A4">
        <v>100</v>
      </c>
      <c r="B4">
        <v>0.86222040653228704</v>
      </c>
      <c r="C4">
        <f t="shared" si="0"/>
        <v>4.6051701859880918</v>
      </c>
    </row>
    <row r="5" spans="1:3" x14ac:dyDescent="0.25">
      <c r="A5">
        <v>200</v>
      </c>
      <c r="B5">
        <v>0.53502827882766701</v>
      </c>
      <c r="C5">
        <f t="shared" si="0"/>
        <v>5.2983173665480363</v>
      </c>
    </row>
    <row r="6" spans="1:3" x14ac:dyDescent="0.25">
      <c r="A6">
        <v>500</v>
      </c>
      <c r="B6">
        <v>0.50417476892471302</v>
      </c>
      <c r="C6">
        <f t="shared" si="0"/>
        <v>6.2146080984221914</v>
      </c>
    </row>
    <row r="7" spans="1:3" x14ac:dyDescent="0.25">
      <c r="A7">
        <v>1000</v>
      </c>
      <c r="B7">
        <v>0.32932001352310097</v>
      </c>
      <c r="C7">
        <f t="shared" si="0"/>
        <v>6.9077552789821368</v>
      </c>
    </row>
    <row r="8" spans="1:3" x14ac:dyDescent="0.25">
      <c r="A8">
        <v>1500</v>
      </c>
      <c r="B8">
        <v>0.23827654123306199</v>
      </c>
      <c r="C8">
        <f t="shared" si="0"/>
        <v>7.3132203870903014</v>
      </c>
    </row>
    <row r="9" spans="1:3" x14ac:dyDescent="0.25">
      <c r="A9">
        <v>2000</v>
      </c>
      <c r="B9">
        <v>0.38516470789909302</v>
      </c>
      <c r="C9">
        <f t="shared" si="0"/>
        <v>7.6009024595420822</v>
      </c>
    </row>
    <row r="10" spans="1:3" x14ac:dyDescent="0.25">
      <c r="A10">
        <v>4000</v>
      </c>
      <c r="B10">
        <v>7.1736678481101906E-2</v>
      </c>
      <c r="C10">
        <f t="shared" si="0"/>
        <v>8.2940496401020276</v>
      </c>
    </row>
    <row r="11" spans="1:3" x14ac:dyDescent="0.25">
      <c r="A11">
        <v>5000</v>
      </c>
      <c r="B11">
        <v>8.9114017784595406E-2</v>
      </c>
      <c r="C11">
        <f t="shared" si="0"/>
        <v>8.5171931914162382</v>
      </c>
    </row>
    <row r="13" spans="1:3" x14ac:dyDescent="0.25">
      <c r="A13" t="s">
        <v>7</v>
      </c>
    </row>
    <row r="14" spans="1:3" x14ac:dyDescent="0.25">
      <c r="A14">
        <f>-0.245*C2+2.0761</f>
        <v>1.5119666522164588</v>
      </c>
      <c r="B14">
        <f>ABS(B2-A14)/B2</f>
        <v>0.13518198874077067</v>
      </c>
    </row>
    <row r="15" spans="1:3" x14ac:dyDescent="0.25">
      <c r="A15">
        <f t="shared" ref="A15:A23" si="1">-0.245*C3+2.0761</f>
        <v>1.1176543636701042</v>
      </c>
      <c r="B15">
        <f t="shared" ref="B15:B23" si="2">ABS(B3-A15)/B3</f>
        <v>5.252878381450525E-2</v>
      </c>
    </row>
    <row r="16" spans="1:3" x14ac:dyDescent="0.25">
      <c r="A16">
        <f t="shared" si="1"/>
        <v>0.94783330443291747</v>
      </c>
      <c r="B16">
        <f t="shared" si="2"/>
        <v>9.9293518515702783E-2</v>
      </c>
    </row>
    <row r="17" spans="1:2" x14ac:dyDescent="0.25">
      <c r="A17">
        <f t="shared" si="1"/>
        <v>0.77801224519573098</v>
      </c>
      <c r="B17">
        <f t="shared" si="2"/>
        <v>0.45415163269590331</v>
      </c>
    </row>
    <row r="18" spans="1:2" x14ac:dyDescent="0.25">
      <c r="A18">
        <f t="shared" si="1"/>
        <v>0.55352101588656288</v>
      </c>
      <c r="B18">
        <f t="shared" si="2"/>
        <v>9.787528056410652E-2</v>
      </c>
    </row>
    <row r="19" spans="1:2" x14ac:dyDescent="0.25">
      <c r="A19">
        <f t="shared" si="1"/>
        <v>0.38369995664937639</v>
      </c>
      <c r="B19">
        <f t="shared" si="2"/>
        <v>0.16512796335853669</v>
      </c>
    </row>
    <row r="20" spans="1:2" x14ac:dyDescent="0.25">
      <c r="A20">
        <f t="shared" si="1"/>
        <v>0.28436100516287599</v>
      </c>
      <c r="B20">
        <f t="shared" si="2"/>
        <v>0.19340747390125185</v>
      </c>
    </row>
    <row r="21" spans="1:2" x14ac:dyDescent="0.25">
      <c r="A21">
        <f t="shared" si="1"/>
        <v>0.21387889741218968</v>
      </c>
      <c r="B21">
        <f t="shared" si="2"/>
        <v>0.44470795733387253</v>
      </c>
    </row>
    <row r="22" spans="1:2" x14ac:dyDescent="0.25">
      <c r="A22">
        <f t="shared" si="1"/>
        <v>4.4057838175003194E-2</v>
      </c>
      <c r="B22">
        <f t="shared" si="2"/>
        <v>0.385839446321596</v>
      </c>
    </row>
    <row r="23" spans="1:2" x14ac:dyDescent="0.25">
      <c r="A23">
        <f t="shared" si="1"/>
        <v>-1.0612331896978411E-2</v>
      </c>
      <c r="B23">
        <f t="shared" si="2"/>
        <v>1.1190871218782923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R9" sqref="R9"/>
    </sheetView>
  </sheetViews>
  <sheetFormatPr defaultRowHeight="15" x14ac:dyDescent="0.25"/>
  <sheetData>
    <row r="1" spans="1:3" x14ac:dyDescent="0.25">
      <c r="A1" t="s">
        <v>0</v>
      </c>
      <c r="B1" t="s">
        <v>10</v>
      </c>
      <c r="C1" t="s">
        <v>5</v>
      </c>
    </row>
    <row r="2" spans="1:3" x14ac:dyDescent="0.25">
      <c r="A2">
        <v>10</v>
      </c>
      <c r="B2">
        <v>0.36207070946693398</v>
      </c>
      <c r="C2">
        <f>LOG(A2,EXP(1))</f>
        <v>2.3025850929940459</v>
      </c>
    </row>
    <row r="3" spans="1:3" x14ac:dyDescent="0.25">
      <c r="A3">
        <v>50</v>
      </c>
      <c r="B3">
        <v>0.28349784016609098</v>
      </c>
      <c r="C3">
        <f t="shared" ref="C3:C14" si="0">LOG(A3,EXP(1))</f>
        <v>3.912023005428146</v>
      </c>
    </row>
    <row r="4" spans="1:3" x14ac:dyDescent="0.25">
      <c r="A4">
        <v>100</v>
      </c>
      <c r="B4">
        <v>0.26471674442291199</v>
      </c>
      <c r="C4">
        <f t="shared" si="0"/>
        <v>4.6051701859880918</v>
      </c>
    </row>
    <row r="5" spans="1:3" x14ac:dyDescent="0.25">
      <c r="A5">
        <v>200</v>
      </c>
      <c r="B5">
        <v>0.170522466301918</v>
      </c>
      <c r="C5">
        <f t="shared" si="0"/>
        <v>5.2983173665480363</v>
      </c>
    </row>
    <row r="6" spans="1:3" x14ac:dyDescent="0.25">
      <c r="A6">
        <v>500</v>
      </c>
      <c r="B6">
        <v>0.25227546691894498</v>
      </c>
      <c r="C6">
        <f t="shared" si="0"/>
        <v>6.2146080984221914</v>
      </c>
    </row>
    <row r="7" spans="1:3" x14ac:dyDescent="0.25">
      <c r="A7">
        <v>1000</v>
      </c>
      <c r="B7">
        <v>0.21383786201477001</v>
      </c>
      <c r="C7">
        <f t="shared" si="0"/>
        <v>6.9077552789821368</v>
      </c>
    </row>
    <row r="8" spans="1:3" x14ac:dyDescent="0.25">
      <c r="A8">
        <v>1500</v>
      </c>
      <c r="B8">
        <v>0.122643873095512</v>
      </c>
      <c r="C8">
        <f t="shared" si="0"/>
        <v>7.3132203870903014</v>
      </c>
    </row>
    <row r="9" spans="1:3" x14ac:dyDescent="0.25">
      <c r="A9">
        <v>2000</v>
      </c>
      <c r="B9">
        <v>0.13083341717720001</v>
      </c>
      <c r="C9">
        <f t="shared" si="0"/>
        <v>7.6009024595420822</v>
      </c>
    </row>
    <row r="10" spans="1:3" x14ac:dyDescent="0.25">
      <c r="A10">
        <v>4000</v>
      </c>
      <c r="B10">
        <v>7.4468813836574499E-2</v>
      </c>
      <c r="C10">
        <f t="shared" si="0"/>
        <v>8.2940496401020276</v>
      </c>
    </row>
    <row r="11" spans="1:3" x14ac:dyDescent="0.25">
      <c r="A11">
        <v>5000</v>
      </c>
      <c r="B11">
        <v>9.3295402824878595E-2</v>
      </c>
      <c r="C11">
        <f t="shared" si="0"/>
        <v>8.5171931914162382</v>
      </c>
    </row>
    <row r="12" spans="1:3" x14ac:dyDescent="0.25">
      <c r="A12">
        <v>6500</v>
      </c>
      <c r="B12">
        <v>0.1527079641819</v>
      </c>
      <c r="C12">
        <f t="shared" si="0"/>
        <v>8.7795574558837277</v>
      </c>
    </row>
    <row r="13" spans="1:3" x14ac:dyDescent="0.25">
      <c r="A13">
        <v>8500</v>
      </c>
      <c r="B13">
        <v>9.0427927672863007E-2</v>
      </c>
      <c r="C13">
        <f t="shared" si="0"/>
        <v>9.0478214424784085</v>
      </c>
    </row>
    <row r="14" spans="1:3" x14ac:dyDescent="0.25">
      <c r="A14">
        <v>10000</v>
      </c>
      <c r="B14">
        <v>0.104210831224918</v>
      </c>
      <c r="C14">
        <f t="shared" si="0"/>
        <v>9.2103403719761836</v>
      </c>
    </row>
    <row r="16" spans="1:3" x14ac:dyDescent="0.25">
      <c r="A16" t="s">
        <v>14</v>
      </c>
      <c r="B16" t="s">
        <v>15</v>
      </c>
    </row>
    <row r="17" spans="1:2" x14ac:dyDescent="0.25">
      <c r="A17">
        <f>-0.0427*C2+0.4571</f>
        <v>0.35877961652915424</v>
      </c>
      <c r="B17">
        <f>ABS(B2-A17)/B2</f>
        <v>9.0896414753491583E-3</v>
      </c>
    </row>
    <row r="18" spans="1:2" x14ac:dyDescent="0.25">
      <c r="A18">
        <f>-0.0427*C3+0.4571</f>
        <v>0.29005661766821816</v>
      </c>
      <c r="B18">
        <f>ABS(B3-A18)/B3</f>
        <v>2.3135193898777648E-2</v>
      </c>
    </row>
    <row r="19" spans="1:2" x14ac:dyDescent="0.25">
      <c r="A19">
        <f>-0.0427*C4+0.4571</f>
        <v>0.26045923305830848</v>
      </c>
      <c r="B19">
        <f>ABS(B4-A19)/B4</f>
        <v>1.6083271853032828E-2</v>
      </c>
    </row>
    <row r="20" spans="1:2" x14ac:dyDescent="0.25">
      <c r="A20">
        <f>-0.0427*C5+0.4571</f>
        <v>0.23086184844839885</v>
      </c>
      <c r="B20">
        <f>ABS(B5-A20)/B5</f>
        <v>0.35385004366314499</v>
      </c>
    </row>
    <row r="21" spans="1:2" x14ac:dyDescent="0.25">
      <c r="A21">
        <f>-0.0427*C6+0.4571</f>
        <v>0.1917362341973724</v>
      </c>
      <c r="B21">
        <f>ABS(B6-A21)/B6</f>
        <v>0.2399727308443495</v>
      </c>
    </row>
    <row r="22" spans="1:2" x14ac:dyDescent="0.25">
      <c r="A22">
        <f>-0.0427*C7+0.4571</f>
        <v>0.16213884958746277</v>
      </c>
      <c r="B22">
        <f>ABS(B7-A22)/B7</f>
        <v>0.24176734625104102</v>
      </c>
    </row>
    <row r="23" spans="1:2" x14ac:dyDescent="0.25">
      <c r="A23">
        <f>-0.0427*C8+0.4571</f>
        <v>0.14482548947124413</v>
      </c>
      <c r="B23">
        <f>ABS(B8-A23)/B8</f>
        <v>0.18086200163018037</v>
      </c>
    </row>
    <row r="24" spans="1:2" x14ac:dyDescent="0.25">
      <c r="A24">
        <f>-0.0427*C9+0.4571</f>
        <v>0.13254146497755309</v>
      </c>
      <c r="B24">
        <f>ABS(B9-A24)/B9</f>
        <v>1.3055134056765557E-2</v>
      </c>
    </row>
    <row r="25" spans="1:2" x14ac:dyDescent="0.25">
      <c r="A25">
        <f>-0.0427*C10+0.4571</f>
        <v>0.10294408036764341</v>
      </c>
      <c r="B25">
        <f>ABS(B10-A25)/B10</f>
        <v>0.38237840867936063</v>
      </c>
    </row>
    <row r="26" spans="1:2" x14ac:dyDescent="0.25">
      <c r="A26">
        <f>-0.0427*C11+0.4571</f>
        <v>9.3415850726526639E-2</v>
      </c>
      <c r="B26">
        <f>ABS(B11-A26)/B11</f>
        <v>1.291037907560483E-3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0</v>
      </c>
      <c r="B1" t="s">
        <v>11</v>
      </c>
      <c r="C1" t="s">
        <v>5</v>
      </c>
    </row>
    <row r="2" spans="1:3" x14ac:dyDescent="0.25">
      <c r="A2">
        <v>10</v>
      </c>
      <c r="B2">
        <v>0.48358330130576999</v>
      </c>
      <c r="C2">
        <f>LOG(A2,EXP(1))</f>
        <v>2.3025850929940459</v>
      </c>
    </row>
    <row r="3" spans="1:3" x14ac:dyDescent="0.25">
      <c r="A3">
        <v>50</v>
      </c>
      <c r="B3">
        <v>0.34884876012802102</v>
      </c>
      <c r="C3">
        <f t="shared" ref="C3:C11" si="0">LOG(A3,EXP(1))</f>
        <v>3.912023005428146</v>
      </c>
    </row>
    <row r="4" spans="1:3" x14ac:dyDescent="0.25">
      <c r="A4">
        <v>100</v>
      </c>
      <c r="B4">
        <v>0.32667094469070401</v>
      </c>
      <c r="C4">
        <f t="shared" si="0"/>
        <v>4.6051701859880918</v>
      </c>
    </row>
    <row r="5" spans="1:3" x14ac:dyDescent="0.25">
      <c r="A5">
        <v>200</v>
      </c>
      <c r="B5">
        <v>0.20921288430690699</v>
      </c>
      <c r="C5">
        <f t="shared" si="0"/>
        <v>5.2983173665480363</v>
      </c>
    </row>
    <row r="6" spans="1:3" x14ac:dyDescent="0.25">
      <c r="A6">
        <v>500</v>
      </c>
      <c r="B6">
        <v>0.33255219459533603</v>
      </c>
      <c r="C6">
        <f t="shared" si="0"/>
        <v>6.2146080984221914</v>
      </c>
    </row>
    <row r="7" spans="1:3" x14ac:dyDescent="0.25">
      <c r="A7">
        <v>1000</v>
      </c>
      <c r="B7">
        <v>0.27825281023979098</v>
      </c>
      <c r="C7">
        <f t="shared" si="0"/>
        <v>6.9077552789821368</v>
      </c>
    </row>
    <row r="8" spans="1:3" x14ac:dyDescent="0.25">
      <c r="A8">
        <v>1500</v>
      </c>
      <c r="B8">
        <v>0.16235370934009499</v>
      </c>
      <c r="C8">
        <f t="shared" si="0"/>
        <v>7.3132203870903014</v>
      </c>
    </row>
    <row r="9" spans="1:3" x14ac:dyDescent="0.25">
      <c r="A9">
        <v>2000</v>
      </c>
      <c r="B9">
        <v>0.166522666811943</v>
      </c>
      <c r="C9">
        <f t="shared" si="0"/>
        <v>7.6009024595420822</v>
      </c>
    </row>
    <row r="10" spans="1:3" x14ac:dyDescent="0.25">
      <c r="A10">
        <v>4000</v>
      </c>
      <c r="B10">
        <v>0.10119371116161301</v>
      </c>
      <c r="C10">
        <f t="shared" si="0"/>
        <v>8.2940496401020276</v>
      </c>
    </row>
    <row r="11" spans="1:3" x14ac:dyDescent="0.25">
      <c r="A11">
        <v>5000</v>
      </c>
      <c r="B11">
        <v>0.12505947053432401</v>
      </c>
      <c r="C11">
        <f t="shared" si="0"/>
        <v>8.5171931914162382</v>
      </c>
    </row>
    <row r="14" spans="1:3" x14ac:dyDescent="0.25">
      <c r="A14" t="s">
        <v>14</v>
      </c>
      <c r="B14" t="s">
        <v>15</v>
      </c>
    </row>
    <row r="15" spans="1:3" x14ac:dyDescent="0.25">
      <c r="A15">
        <f>-0.0542*C2+0.5839</f>
        <v>0.45909988795972267</v>
      </c>
      <c r="B15">
        <f>ABS(B2-A15)/B2</f>
        <v>5.0629153818871085E-2</v>
      </c>
    </row>
    <row r="16" spans="1:3" x14ac:dyDescent="0.25">
      <c r="A16">
        <f t="shared" ref="A16:A24" si="1">-0.0542*C3+0.5839</f>
        <v>0.37186835310579447</v>
      </c>
      <c r="B16">
        <f t="shared" ref="B16:B24" si="2">ABS(B3-A16)/B3</f>
        <v>6.5987314873430222E-2</v>
      </c>
    </row>
    <row r="17" spans="1:2" x14ac:dyDescent="0.25">
      <c r="A17">
        <f t="shared" si="1"/>
        <v>0.33429977591944537</v>
      </c>
      <c r="B17">
        <f t="shared" si="2"/>
        <v>2.3353259151849062E-2</v>
      </c>
    </row>
    <row r="18" spans="1:2" x14ac:dyDescent="0.25">
      <c r="A18">
        <f t="shared" si="1"/>
        <v>0.29673119873309639</v>
      </c>
      <c r="B18">
        <f t="shared" si="2"/>
        <v>0.41832181950038755</v>
      </c>
    </row>
    <row r="19" spans="1:2" x14ac:dyDescent="0.25">
      <c r="A19">
        <f t="shared" si="1"/>
        <v>0.24706824106551722</v>
      </c>
      <c r="B19">
        <f t="shared" si="2"/>
        <v>0.25705424567665053</v>
      </c>
    </row>
    <row r="20" spans="1:2" x14ac:dyDescent="0.25">
      <c r="A20">
        <f t="shared" si="1"/>
        <v>0.20949966387916819</v>
      </c>
      <c r="B20">
        <f t="shared" si="2"/>
        <v>0.24708877621531705</v>
      </c>
    </row>
    <row r="21" spans="1:2" x14ac:dyDescent="0.25">
      <c r="A21">
        <f t="shared" si="1"/>
        <v>0.18752345501970563</v>
      </c>
      <c r="B21">
        <f t="shared" si="2"/>
        <v>0.15503030871247669</v>
      </c>
    </row>
    <row r="22" spans="1:2" x14ac:dyDescent="0.25">
      <c r="A22">
        <f t="shared" si="1"/>
        <v>0.17193108669281915</v>
      </c>
      <c r="B22">
        <f t="shared" si="2"/>
        <v>3.2478580750715288E-2</v>
      </c>
    </row>
    <row r="23" spans="1:2" x14ac:dyDescent="0.25">
      <c r="A23">
        <f t="shared" si="1"/>
        <v>0.13436250950647011</v>
      </c>
      <c r="B23">
        <f t="shared" si="2"/>
        <v>0.32777529318876691</v>
      </c>
    </row>
    <row r="24" spans="1:2" x14ac:dyDescent="0.25">
      <c r="A24">
        <f t="shared" si="1"/>
        <v>0.12226812902523987</v>
      </c>
      <c r="B24">
        <f t="shared" si="2"/>
        <v>2.2320112960321728E-2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7" workbookViewId="0">
      <selection activeCell="C21" sqref="C21"/>
    </sheetView>
  </sheetViews>
  <sheetFormatPr defaultRowHeight="15" x14ac:dyDescent="0.25"/>
  <sheetData>
    <row r="1" spans="1:3" x14ac:dyDescent="0.25">
      <c r="A1" t="s">
        <v>0</v>
      </c>
      <c r="B1" t="s">
        <v>12</v>
      </c>
      <c r="C1" t="s">
        <v>5</v>
      </c>
    </row>
    <row r="2" spans="1:3" x14ac:dyDescent="0.25">
      <c r="A2">
        <v>10</v>
      </c>
      <c r="B2">
        <v>1.98216152191162</v>
      </c>
      <c r="C2">
        <f>LOG(A2,EXP(1))</f>
        <v>2.3025850929940459</v>
      </c>
    </row>
    <row r="3" spans="1:3" x14ac:dyDescent="0.25">
      <c r="A3">
        <v>50</v>
      </c>
      <c r="B3">
        <v>1.18357098102569</v>
      </c>
      <c r="C3">
        <f t="shared" ref="C3:C11" si="0">LOG(A3,EXP(1))</f>
        <v>3.912023005428146</v>
      </c>
    </row>
    <row r="4" spans="1:3" x14ac:dyDescent="0.25">
      <c r="A4">
        <v>100</v>
      </c>
      <c r="B4">
        <v>0.968933165073394</v>
      </c>
      <c r="C4">
        <f t="shared" si="0"/>
        <v>4.6051701859880918</v>
      </c>
    </row>
    <row r="5" spans="1:3" x14ac:dyDescent="0.25">
      <c r="A5">
        <v>200</v>
      </c>
      <c r="B5">
        <v>0.57879829406738204</v>
      </c>
      <c r="C5">
        <f t="shared" si="0"/>
        <v>5.2983173665480363</v>
      </c>
    </row>
    <row r="6" spans="1:3" x14ac:dyDescent="0.25">
      <c r="A6">
        <v>500</v>
      </c>
      <c r="B6">
        <v>0.61476522684097201</v>
      </c>
      <c r="C6">
        <f t="shared" si="0"/>
        <v>6.2146080984221914</v>
      </c>
    </row>
    <row r="7" spans="1:3" x14ac:dyDescent="0.25">
      <c r="A7">
        <v>1000</v>
      </c>
      <c r="B7">
        <v>0.40674424171447698</v>
      </c>
      <c r="C7">
        <f t="shared" si="0"/>
        <v>6.9077552789821368</v>
      </c>
    </row>
    <row r="8" spans="1:3" x14ac:dyDescent="0.25">
      <c r="A8">
        <v>1500</v>
      </c>
      <c r="B8">
        <v>0.26463496685027998</v>
      </c>
      <c r="C8">
        <f t="shared" si="0"/>
        <v>7.3132203870903014</v>
      </c>
    </row>
    <row r="9" spans="1:3" x14ac:dyDescent="0.25">
      <c r="A9">
        <v>2000</v>
      </c>
      <c r="B9">
        <v>0.41289433836936901</v>
      </c>
      <c r="C9">
        <f t="shared" si="0"/>
        <v>7.6009024595420822</v>
      </c>
    </row>
    <row r="10" spans="1:3" x14ac:dyDescent="0.25">
      <c r="A10">
        <v>4000</v>
      </c>
      <c r="B10">
        <v>8.1976823508739402E-2</v>
      </c>
      <c r="C10">
        <f t="shared" si="0"/>
        <v>8.2940496401020276</v>
      </c>
    </row>
    <row r="11" spans="1:3" x14ac:dyDescent="0.25">
      <c r="A11">
        <v>5000</v>
      </c>
      <c r="B11">
        <v>0.10475389659404701</v>
      </c>
      <c r="C11">
        <f t="shared" si="0"/>
        <v>8.5171931914162382</v>
      </c>
    </row>
    <row r="13" spans="1:3" x14ac:dyDescent="0.25">
      <c r="A13" t="s">
        <v>14</v>
      </c>
      <c r="B13" t="s">
        <v>15</v>
      </c>
    </row>
    <row r="14" spans="1:3" x14ac:dyDescent="0.25">
      <c r="A14">
        <f>-0.2756*C2+2.3402</f>
        <v>1.7056075483708408</v>
      </c>
      <c r="B14">
        <f>ABS(B2-A14)/B2</f>
        <v>0.13952141159216289</v>
      </c>
    </row>
    <row r="15" spans="1:3" x14ac:dyDescent="0.25">
      <c r="A15">
        <f t="shared" ref="A15:A23" si="1">-0.2756*C3+2.3402</f>
        <v>1.2620464597040029</v>
      </c>
      <c r="B15">
        <f t="shared" ref="B15:B23" si="2">ABS(B3-A15)/B3</f>
        <v>6.6303990158921855E-2</v>
      </c>
    </row>
    <row r="16" spans="1:3" x14ac:dyDescent="0.25">
      <c r="A16">
        <f t="shared" si="1"/>
        <v>1.0710150967416816</v>
      </c>
      <c r="B16">
        <f t="shared" si="2"/>
        <v>0.10535497735858301</v>
      </c>
    </row>
    <row r="17" spans="1:2" x14ac:dyDescent="0.25">
      <c r="A17">
        <f t="shared" si="1"/>
        <v>0.87998373377936101</v>
      </c>
      <c r="B17">
        <f t="shared" si="2"/>
        <v>0.52036338530900339</v>
      </c>
    </row>
    <row r="18" spans="1:2" x14ac:dyDescent="0.25">
      <c r="A18">
        <f t="shared" si="1"/>
        <v>0.62745400807484386</v>
      </c>
      <c r="B18">
        <f t="shared" si="2"/>
        <v>2.0640043840921721E-2</v>
      </c>
    </row>
    <row r="19" spans="1:2" x14ac:dyDescent="0.25">
      <c r="A19">
        <f t="shared" si="1"/>
        <v>0.43642264511252282</v>
      </c>
      <c r="B19">
        <f t="shared" si="2"/>
        <v>7.2965761661302739E-2</v>
      </c>
    </row>
    <row r="20" spans="1:2" x14ac:dyDescent="0.25">
      <c r="A20">
        <f t="shared" si="1"/>
        <v>0.3246764613179125</v>
      </c>
      <c r="B20">
        <f t="shared" si="2"/>
        <v>0.22688420650624611</v>
      </c>
    </row>
    <row r="21" spans="1:2" x14ac:dyDescent="0.25">
      <c r="A21">
        <f t="shared" si="1"/>
        <v>0.24539128215020201</v>
      </c>
      <c r="B21">
        <f t="shared" si="2"/>
        <v>0.40568019624749929</v>
      </c>
    </row>
    <row r="22" spans="1:2" x14ac:dyDescent="0.25">
      <c r="A22">
        <f t="shared" si="1"/>
        <v>5.4359919187880745E-2</v>
      </c>
      <c r="B22">
        <f t="shared" si="2"/>
        <v>0.33688673382074225</v>
      </c>
    </row>
    <row r="23" spans="1:2" x14ac:dyDescent="0.25">
      <c r="A23">
        <f t="shared" si="1"/>
        <v>-7.1384435543153657E-3</v>
      </c>
      <c r="B23">
        <f t="shared" si="2"/>
        <v>1.0681448975781682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D_MAE(updated)</vt:lpstr>
      <vt:lpstr>D_RMSE</vt:lpstr>
      <vt:lpstr>D_LOSS</vt:lpstr>
      <vt:lpstr>Q_MAE(updated)</vt:lpstr>
      <vt:lpstr>Q_RMSE</vt:lpstr>
      <vt:lpstr>TOT_LOSS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2020-02-21T06:34:12Z</dcterms:created>
  <dcterms:modified xsi:type="dcterms:W3CDTF">2020-05-18T03:14:33Z</dcterms:modified>
</cp:coreProperties>
</file>